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xty\MAJKA\VŘ\Hřbitovní kaple\"/>
    </mc:Choice>
  </mc:AlternateContent>
  <bookViews>
    <workbookView xWindow="360" yWindow="270" windowWidth="18735" windowHeight="11760" activeTab="3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Pol'!$A$1:$U$1015</definedName>
    <definedName name="_xlnm.Print_Area" localSheetId="1">Stavba!$A$1:$J$154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1005" i="12" l="1"/>
  <c r="F39" i="1" s="1"/>
  <c r="BA841" i="12"/>
  <c r="BA839" i="12"/>
  <c r="BA837" i="12"/>
  <c r="BA835" i="12"/>
  <c r="BA833" i="12"/>
  <c r="BA831" i="12"/>
  <c r="BA830" i="12"/>
  <c r="BA828" i="12"/>
  <c r="BA827" i="12"/>
  <c r="BA825" i="12"/>
  <c r="BA824" i="12"/>
  <c r="BA823" i="12"/>
  <c r="BA822" i="12"/>
  <c r="BA821" i="12"/>
  <c r="BA820" i="12"/>
  <c r="BA810" i="12"/>
  <c r="BA809" i="12"/>
  <c r="BA808" i="12"/>
  <c r="BA805" i="12"/>
  <c r="BA804" i="12"/>
  <c r="BA803" i="12"/>
  <c r="BA798" i="12"/>
  <c r="BA797" i="12"/>
  <c r="BA796" i="12"/>
  <c r="BA769" i="12"/>
  <c r="BA756" i="12"/>
  <c r="BA751" i="12"/>
  <c r="BA750" i="12"/>
  <c r="BA749" i="12"/>
  <c r="BA748" i="12"/>
  <c r="BA747" i="12"/>
  <c r="BA737" i="12"/>
  <c r="BA736" i="12"/>
  <c r="BA735" i="12"/>
  <c r="BA734" i="12"/>
  <c r="BA732" i="12"/>
  <c r="BA731" i="12"/>
  <c r="BA730" i="12"/>
  <c r="BA729" i="12"/>
  <c r="BA718" i="12"/>
  <c r="BA717" i="12"/>
  <c r="BA716" i="12"/>
  <c r="BA715" i="12"/>
  <c r="BA712" i="12"/>
  <c r="BA711" i="12"/>
  <c r="BA710" i="12"/>
  <c r="BA709" i="12"/>
  <c r="BA708" i="12"/>
  <c r="BA698" i="12"/>
  <c r="BA697" i="12"/>
  <c r="BA696" i="12"/>
  <c r="BA695" i="12"/>
  <c r="BA692" i="12"/>
  <c r="BA691" i="12"/>
  <c r="BA690" i="12"/>
  <c r="BA689" i="12"/>
  <c r="BA687" i="12"/>
  <c r="BA686" i="12"/>
  <c r="BA685" i="12"/>
  <c r="BA684" i="12"/>
  <c r="BA678" i="12"/>
  <c r="BA677" i="12"/>
  <c r="BA676" i="12"/>
  <c r="BA675" i="12"/>
  <c r="BA674" i="12"/>
  <c r="BA670" i="12"/>
  <c r="BA669" i="12"/>
  <c r="BA668" i="12"/>
  <c r="BA662" i="12"/>
  <c r="BA655" i="12"/>
  <c r="BA654" i="12"/>
  <c r="BA653" i="12"/>
  <c r="BA650" i="12"/>
  <c r="BA649" i="12"/>
  <c r="BA648" i="12"/>
  <c r="BA647" i="12"/>
  <c r="BA646" i="12"/>
  <c r="BA644" i="12"/>
  <c r="BA643" i="12"/>
  <c r="BA642" i="12"/>
  <c r="BA641" i="12"/>
  <c r="BA640" i="12"/>
  <c r="BA638" i="12"/>
  <c r="BA637" i="12"/>
  <c r="BA636" i="12"/>
  <c r="BA635" i="12"/>
  <c r="BA633" i="12"/>
  <c r="BA632" i="12"/>
  <c r="BA631" i="12"/>
  <c r="BA630" i="12"/>
  <c r="BA629" i="12"/>
  <c r="BA628" i="12"/>
  <c r="BA627" i="12"/>
  <c r="BA626" i="12"/>
  <c r="BA625" i="12"/>
  <c r="BA624" i="12"/>
  <c r="BA623" i="12"/>
  <c r="BA621" i="12"/>
  <c r="BA620" i="12"/>
  <c r="BA619" i="12"/>
  <c r="BA618" i="12"/>
  <c r="BA617" i="12"/>
  <c r="BA616" i="12"/>
  <c r="BA615" i="12"/>
  <c r="BA613" i="12"/>
  <c r="BA612" i="12"/>
  <c r="BA611" i="12"/>
  <c r="BA610" i="12"/>
  <c r="BA609" i="12"/>
  <c r="BA608" i="12"/>
  <c r="BA607" i="12"/>
  <c r="BA606" i="12"/>
  <c r="BA604" i="12"/>
  <c r="BA603" i="12"/>
  <c r="BA602" i="12"/>
  <c r="BA601" i="12"/>
  <c r="BA600" i="12"/>
  <c r="BA598" i="12"/>
  <c r="BA596" i="12"/>
  <c r="BA595" i="12"/>
  <c r="BA594" i="12"/>
  <c r="BA593" i="12"/>
  <c r="BA589" i="12"/>
  <c r="BA588" i="12"/>
  <c r="BA587" i="12"/>
  <c r="BA583" i="12"/>
  <c r="BA551" i="12"/>
  <c r="BA550" i="12"/>
  <c r="BA549" i="12"/>
  <c r="BA544" i="12"/>
  <c r="BA513" i="12"/>
  <c r="BA512" i="12"/>
  <c r="BA511" i="12"/>
  <c r="BA492" i="12"/>
  <c r="BA465" i="12"/>
  <c r="BA464" i="12"/>
  <c r="BA463" i="12"/>
  <c r="BA423" i="12"/>
  <c r="BA422" i="12"/>
  <c r="BA417" i="12"/>
  <c r="BA416" i="12"/>
  <c r="BA410" i="12"/>
  <c r="BA404" i="12"/>
  <c r="BA403" i="12"/>
  <c r="BA400" i="12"/>
  <c r="BA398" i="12"/>
  <c r="BA392" i="12"/>
  <c r="BA389" i="12"/>
  <c r="BA369" i="12"/>
  <c r="BA368" i="12"/>
  <c r="BA367" i="12"/>
  <c r="BA366" i="12"/>
  <c r="BA362" i="12"/>
  <c r="BA361" i="12"/>
  <c r="BA360" i="12"/>
  <c r="BA359" i="12"/>
  <c r="BA355" i="12"/>
  <c r="BA350" i="12"/>
  <c r="BA303" i="12"/>
  <c r="BA299" i="12"/>
  <c r="BA298" i="12"/>
  <c r="BA297" i="12"/>
  <c r="BA296" i="12"/>
  <c r="BA294" i="12"/>
  <c r="BA293" i="12"/>
  <c r="BA292" i="12"/>
  <c r="BA291" i="12"/>
  <c r="BA290" i="12"/>
  <c r="BA289" i="12"/>
  <c r="BA285" i="12"/>
  <c r="BA284" i="12"/>
  <c r="BA283" i="12"/>
  <c r="BA282" i="12"/>
  <c r="BA281" i="12"/>
  <c r="BA280" i="12"/>
  <c r="BA275" i="12"/>
  <c r="BA274" i="12"/>
  <c r="BA273" i="12"/>
  <c r="BA272" i="12"/>
  <c r="BA271" i="12"/>
  <c r="BA270" i="12"/>
  <c r="BA264" i="12"/>
  <c r="BA260" i="12"/>
  <c r="BA218" i="12"/>
  <c r="BA214" i="12"/>
  <c r="BA205" i="12"/>
  <c r="BA204" i="12"/>
  <c r="BA203" i="12"/>
  <c r="BA202" i="12"/>
  <c r="BA201" i="12"/>
  <c r="BA175" i="12"/>
  <c r="BA174" i="12"/>
  <c r="BA173" i="12"/>
  <c r="BA172" i="12"/>
  <c r="BA171" i="12"/>
  <c r="BA159" i="12"/>
  <c r="BA158" i="12"/>
  <c r="BA140" i="12"/>
  <c r="BA139" i="12"/>
  <c r="BA138" i="12"/>
  <c r="BA137" i="12"/>
  <c r="BA122" i="12"/>
  <c r="BA118" i="12"/>
  <c r="BA115" i="12"/>
  <c r="BA107" i="12"/>
  <c r="BA105" i="12"/>
  <c r="BA104" i="12"/>
  <c r="BA103" i="12"/>
  <c r="BA101" i="12"/>
  <c r="BA100" i="12"/>
  <c r="BA98" i="12"/>
  <c r="BA97" i="12"/>
  <c r="BA96" i="12"/>
  <c r="BA93" i="12"/>
  <c r="BA90" i="12"/>
  <c r="BA89" i="12"/>
  <c r="BA54" i="12"/>
  <c r="BA51" i="12"/>
  <c r="BA50" i="12"/>
  <c r="BA47" i="12"/>
  <c r="BA29" i="12"/>
  <c r="G9" i="12"/>
  <c r="I9" i="12"/>
  <c r="K9" i="12"/>
  <c r="O9" i="12"/>
  <c r="Q9" i="12"/>
  <c r="U9" i="12"/>
  <c r="G28" i="12"/>
  <c r="M28" i="12" s="1"/>
  <c r="I28" i="12"/>
  <c r="K28" i="12"/>
  <c r="O28" i="12"/>
  <c r="Q28" i="12"/>
  <c r="U28" i="12"/>
  <c r="G35" i="12"/>
  <c r="M35" i="12" s="1"/>
  <c r="I35" i="12"/>
  <c r="K35" i="12"/>
  <c r="O35" i="12"/>
  <c r="Q35" i="12"/>
  <c r="U35" i="12"/>
  <c r="G37" i="12"/>
  <c r="I37" i="12"/>
  <c r="K37" i="12"/>
  <c r="O37" i="12"/>
  <c r="Q37" i="12"/>
  <c r="U37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2" i="12"/>
  <c r="I42" i="12"/>
  <c r="K42" i="12"/>
  <c r="M42" i="12"/>
  <c r="O42" i="12"/>
  <c r="Q42" i="12"/>
  <c r="U42" i="12"/>
  <c r="G43" i="12"/>
  <c r="M43" i="12" s="1"/>
  <c r="I43" i="12"/>
  <c r="K43" i="12"/>
  <c r="O43" i="12"/>
  <c r="Q43" i="12"/>
  <c r="U43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9" i="12"/>
  <c r="M49" i="12" s="1"/>
  <c r="I49" i="12"/>
  <c r="K49" i="12"/>
  <c r="O49" i="12"/>
  <c r="Q49" i="12"/>
  <c r="U49" i="12"/>
  <c r="G53" i="12"/>
  <c r="M53" i="12" s="1"/>
  <c r="M52" i="12" s="1"/>
  <c r="I53" i="12"/>
  <c r="I52" i="12" s="1"/>
  <c r="K53" i="12"/>
  <c r="K52" i="12" s="1"/>
  <c r="O53" i="12"/>
  <c r="O52" i="12" s="1"/>
  <c r="Q53" i="12"/>
  <c r="Q52" i="12" s="1"/>
  <c r="U53" i="12"/>
  <c r="U52" i="12" s="1"/>
  <c r="G57" i="12"/>
  <c r="G56" i="12" s="1"/>
  <c r="I124" i="1" s="1"/>
  <c r="I57" i="12"/>
  <c r="I56" i="12" s="1"/>
  <c r="K57" i="12"/>
  <c r="K56" i="12" s="1"/>
  <c r="M57" i="12"/>
  <c r="M56" i="12" s="1"/>
  <c r="O57" i="12"/>
  <c r="O56" i="12" s="1"/>
  <c r="Q57" i="12"/>
  <c r="Q56" i="12" s="1"/>
  <c r="U57" i="12"/>
  <c r="U56" i="12" s="1"/>
  <c r="G63" i="12"/>
  <c r="M63" i="12" s="1"/>
  <c r="I63" i="12"/>
  <c r="K63" i="12"/>
  <c r="O63" i="12"/>
  <c r="Q63" i="12"/>
  <c r="Q62" i="12" s="1"/>
  <c r="U63" i="12"/>
  <c r="G72" i="12"/>
  <c r="M72" i="12" s="1"/>
  <c r="I72" i="12"/>
  <c r="K72" i="12"/>
  <c r="O72" i="12"/>
  <c r="Q72" i="12"/>
  <c r="U72" i="12"/>
  <c r="G83" i="12"/>
  <c r="G62" i="12" s="1"/>
  <c r="I125" i="1" s="1"/>
  <c r="I83" i="12"/>
  <c r="K83" i="12"/>
  <c r="O83" i="12"/>
  <c r="Q83" i="12"/>
  <c r="U83" i="12"/>
  <c r="G85" i="12"/>
  <c r="M85" i="12" s="1"/>
  <c r="I85" i="12"/>
  <c r="K85" i="12"/>
  <c r="O85" i="12"/>
  <c r="Q85" i="12"/>
  <c r="U85" i="12"/>
  <c r="G88" i="12"/>
  <c r="M88" i="12" s="1"/>
  <c r="I88" i="12"/>
  <c r="K88" i="12"/>
  <c r="O88" i="12"/>
  <c r="Q88" i="12"/>
  <c r="U88" i="12"/>
  <c r="G92" i="12"/>
  <c r="M92" i="12" s="1"/>
  <c r="I92" i="12"/>
  <c r="K92" i="12"/>
  <c r="O92" i="12"/>
  <c r="Q92" i="12"/>
  <c r="U92" i="12"/>
  <c r="G95" i="12"/>
  <c r="I95" i="12"/>
  <c r="K95" i="12"/>
  <c r="O95" i="12"/>
  <c r="Q95" i="12"/>
  <c r="U95" i="12"/>
  <c r="G99" i="12"/>
  <c r="I99" i="12"/>
  <c r="K99" i="12"/>
  <c r="M99" i="12"/>
  <c r="O99" i="12"/>
  <c r="Q99" i="12"/>
  <c r="U99" i="12"/>
  <c r="G102" i="12"/>
  <c r="M102" i="12" s="1"/>
  <c r="I102" i="12"/>
  <c r="K102" i="12"/>
  <c r="O102" i="12"/>
  <c r="Q102" i="12"/>
  <c r="U102" i="12"/>
  <c r="G106" i="12"/>
  <c r="M106" i="12" s="1"/>
  <c r="I106" i="12"/>
  <c r="K106" i="12"/>
  <c r="O106" i="12"/>
  <c r="Q106" i="12"/>
  <c r="U106" i="12"/>
  <c r="G109" i="12"/>
  <c r="I109" i="12"/>
  <c r="K109" i="12"/>
  <c r="M109" i="12"/>
  <c r="O109" i="12"/>
  <c r="Q109" i="12"/>
  <c r="U109" i="12"/>
  <c r="G112" i="12"/>
  <c r="M112" i="12" s="1"/>
  <c r="I112" i="12"/>
  <c r="K112" i="12"/>
  <c r="O112" i="12"/>
  <c r="Q112" i="12"/>
  <c r="U112" i="12"/>
  <c r="G114" i="12"/>
  <c r="I114" i="12"/>
  <c r="K114" i="12"/>
  <c r="M114" i="12"/>
  <c r="O114" i="12"/>
  <c r="Q114" i="12"/>
  <c r="U114" i="12"/>
  <c r="G117" i="12"/>
  <c r="I117" i="12"/>
  <c r="K117" i="12"/>
  <c r="O117" i="12"/>
  <c r="O108" i="12" s="1"/>
  <c r="Q117" i="12"/>
  <c r="U117" i="12"/>
  <c r="G121" i="12"/>
  <c r="M121" i="12" s="1"/>
  <c r="I121" i="12"/>
  <c r="K121" i="12"/>
  <c r="O121" i="12"/>
  <c r="Q121" i="12"/>
  <c r="U121" i="12"/>
  <c r="G127" i="12"/>
  <c r="I127" i="12"/>
  <c r="K127" i="12"/>
  <c r="M127" i="12"/>
  <c r="O127" i="12"/>
  <c r="Q127" i="12"/>
  <c r="U127" i="12"/>
  <c r="G129" i="12"/>
  <c r="I129" i="12"/>
  <c r="K129" i="12"/>
  <c r="O129" i="12"/>
  <c r="Q129" i="12"/>
  <c r="U129" i="12"/>
  <c r="G134" i="12"/>
  <c r="M134" i="12" s="1"/>
  <c r="I134" i="12"/>
  <c r="K134" i="12"/>
  <c r="O134" i="12"/>
  <c r="Q134" i="12"/>
  <c r="U134" i="12"/>
  <c r="G136" i="12"/>
  <c r="M136" i="12" s="1"/>
  <c r="I136" i="12"/>
  <c r="K136" i="12"/>
  <c r="O136" i="12"/>
  <c r="Q136" i="12"/>
  <c r="U136" i="12"/>
  <c r="G153" i="12"/>
  <c r="M153" i="12" s="1"/>
  <c r="I153" i="12"/>
  <c r="K153" i="12"/>
  <c r="O153" i="12"/>
  <c r="Q153" i="12"/>
  <c r="U153" i="12"/>
  <c r="G157" i="12"/>
  <c r="M157" i="12" s="1"/>
  <c r="I157" i="12"/>
  <c r="K157" i="12"/>
  <c r="O157" i="12"/>
  <c r="Q157" i="12"/>
  <c r="U157" i="12"/>
  <c r="G162" i="12"/>
  <c r="M162" i="12" s="1"/>
  <c r="I162" i="12"/>
  <c r="K162" i="12"/>
  <c r="O162" i="12"/>
  <c r="Q162" i="12"/>
  <c r="U162" i="12"/>
  <c r="G169" i="12"/>
  <c r="M169" i="12" s="1"/>
  <c r="I169" i="12"/>
  <c r="K169" i="12"/>
  <c r="O169" i="12"/>
  <c r="Q169" i="12"/>
  <c r="U169" i="12"/>
  <c r="G170" i="12"/>
  <c r="M170" i="12" s="1"/>
  <c r="I170" i="12"/>
  <c r="K170" i="12"/>
  <c r="O170" i="12"/>
  <c r="Q170" i="12"/>
  <c r="U170" i="12"/>
  <c r="G200" i="12"/>
  <c r="M200" i="12" s="1"/>
  <c r="I200" i="12"/>
  <c r="K200" i="12"/>
  <c r="O200" i="12"/>
  <c r="Q200" i="12"/>
  <c r="U200" i="12"/>
  <c r="G206" i="12"/>
  <c r="M206" i="12" s="1"/>
  <c r="I206" i="12"/>
  <c r="K206" i="12"/>
  <c r="O206" i="12"/>
  <c r="Q206" i="12"/>
  <c r="U206" i="12"/>
  <c r="G208" i="12"/>
  <c r="M208" i="12" s="1"/>
  <c r="I208" i="12"/>
  <c r="K208" i="12"/>
  <c r="O208" i="12"/>
  <c r="Q208" i="12"/>
  <c r="U208" i="12"/>
  <c r="G211" i="12"/>
  <c r="M211" i="12" s="1"/>
  <c r="I211" i="12"/>
  <c r="K211" i="12"/>
  <c r="O211" i="12"/>
  <c r="Q211" i="12"/>
  <c r="U211" i="12"/>
  <c r="G213" i="12"/>
  <c r="I213" i="12"/>
  <c r="K213" i="12"/>
  <c r="M213" i="12"/>
  <c r="O213" i="12"/>
  <c r="Q213" i="12"/>
  <c r="U213" i="12"/>
  <c r="G217" i="12"/>
  <c r="M217" i="12" s="1"/>
  <c r="I217" i="12"/>
  <c r="K217" i="12"/>
  <c r="O217" i="12"/>
  <c r="Q217" i="12"/>
  <c r="U217" i="12"/>
  <c r="G221" i="12"/>
  <c r="M221" i="12" s="1"/>
  <c r="I221" i="12"/>
  <c r="K221" i="12"/>
  <c r="O221" i="12"/>
  <c r="Q221" i="12"/>
  <c r="U221" i="12"/>
  <c r="G225" i="12"/>
  <c r="M225" i="12" s="1"/>
  <c r="I225" i="12"/>
  <c r="K225" i="12"/>
  <c r="O225" i="12"/>
  <c r="Q225" i="12"/>
  <c r="U225" i="12"/>
  <c r="G228" i="12"/>
  <c r="M228" i="12" s="1"/>
  <c r="I228" i="12"/>
  <c r="K228" i="12"/>
  <c r="O228" i="12"/>
  <c r="Q228" i="12"/>
  <c r="U228" i="12"/>
  <c r="G230" i="12"/>
  <c r="M230" i="12" s="1"/>
  <c r="I230" i="12"/>
  <c r="K230" i="12"/>
  <c r="O230" i="12"/>
  <c r="Q230" i="12"/>
  <c r="U230" i="12"/>
  <c r="G243" i="12"/>
  <c r="I243" i="12"/>
  <c r="K243" i="12"/>
  <c r="O243" i="12"/>
  <c r="Q243" i="12"/>
  <c r="U243" i="12"/>
  <c r="G255" i="12"/>
  <c r="M255" i="12" s="1"/>
  <c r="I255" i="12"/>
  <c r="K255" i="12"/>
  <c r="O255" i="12"/>
  <c r="Q255" i="12"/>
  <c r="U255" i="12"/>
  <c r="G256" i="12"/>
  <c r="M256" i="12" s="1"/>
  <c r="I256" i="12"/>
  <c r="K256" i="12"/>
  <c r="O256" i="12"/>
  <c r="Q256" i="12"/>
  <c r="U256" i="12"/>
  <c r="G259" i="12"/>
  <c r="I259" i="12"/>
  <c r="K259" i="12"/>
  <c r="M259" i="12"/>
  <c r="O259" i="12"/>
  <c r="Q259" i="12"/>
  <c r="U259" i="12"/>
  <c r="G263" i="12"/>
  <c r="M263" i="12" s="1"/>
  <c r="I263" i="12"/>
  <c r="K263" i="12"/>
  <c r="O263" i="12"/>
  <c r="Q263" i="12"/>
  <c r="U263" i="12"/>
  <c r="G266" i="12"/>
  <c r="I266" i="12"/>
  <c r="K266" i="12"/>
  <c r="M266" i="12"/>
  <c r="O266" i="12"/>
  <c r="Q266" i="12"/>
  <c r="U266" i="12"/>
  <c r="G269" i="12"/>
  <c r="I269" i="12"/>
  <c r="K269" i="12"/>
  <c r="M269" i="12"/>
  <c r="O269" i="12"/>
  <c r="Q269" i="12"/>
  <c r="U269" i="12"/>
  <c r="G279" i="12"/>
  <c r="G268" i="12" s="1"/>
  <c r="I131" i="1" s="1"/>
  <c r="I279" i="12"/>
  <c r="K279" i="12"/>
  <c r="O279" i="12"/>
  <c r="Q279" i="12"/>
  <c r="U279" i="12"/>
  <c r="G288" i="12"/>
  <c r="M288" i="12" s="1"/>
  <c r="I288" i="12"/>
  <c r="K288" i="12"/>
  <c r="O288" i="12"/>
  <c r="Q288" i="12"/>
  <c r="U288" i="12"/>
  <c r="G295" i="12"/>
  <c r="M295" i="12" s="1"/>
  <c r="I295" i="12"/>
  <c r="K295" i="12"/>
  <c r="O295" i="12"/>
  <c r="Q295" i="12"/>
  <c r="U295" i="12"/>
  <c r="G300" i="12"/>
  <c r="I300" i="12"/>
  <c r="K300" i="12"/>
  <c r="M300" i="12"/>
  <c r="O300" i="12"/>
  <c r="Q300" i="12"/>
  <c r="U300" i="12"/>
  <c r="O301" i="12"/>
  <c r="G302" i="12"/>
  <c r="G301" i="12" s="1"/>
  <c r="I132" i="1" s="1"/>
  <c r="I302" i="12"/>
  <c r="I301" i="12" s="1"/>
  <c r="K302" i="12"/>
  <c r="K301" i="12" s="1"/>
  <c r="M302" i="12"/>
  <c r="M301" i="12" s="1"/>
  <c r="O302" i="12"/>
  <c r="Q302" i="12"/>
  <c r="Q301" i="12" s="1"/>
  <c r="U302" i="12"/>
  <c r="U301" i="12" s="1"/>
  <c r="G307" i="12"/>
  <c r="I307" i="12"/>
  <c r="K307" i="12"/>
  <c r="M307" i="12"/>
  <c r="O307" i="12"/>
  <c r="Q307" i="12"/>
  <c r="U307" i="12"/>
  <c r="G321" i="12"/>
  <c r="I321" i="12"/>
  <c r="K321" i="12"/>
  <c r="O321" i="12"/>
  <c r="Q321" i="12"/>
  <c r="U321" i="12"/>
  <c r="G323" i="12"/>
  <c r="I323" i="12"/>
  <c r="K323" i="12"/>
  <c r="M323" i="12"/>
  <c r="O323" i="12"/>
  <c r="Q323" i="12"/>
  <c r="U323" i="12"/>
  <c r="G324" i="12"/>
  <c r="M324" i="12" s="1"/>
  <c r="I324" i="12"/>
  <c r="K324" i="12"/>
  <c r="O324" i="12"/>
  <c r="Q324" i="12"/>
  <c r="U324" i="12"/>
  <c r="G329" i="12"/>
  <c r="M329" i="12" s="1"/>
  <c r="I329" i="12"/>
  <c r="K329" i="12"/>
  <c r="O329" i="12"/>
  <c r="Q329" i="12"/>
  <c r="U329" i="12"/>
  <c r="G331" i="12"/>
  <c r="M331" i="12" s="1"/>
  <c r="I331" i="12"/>
  <c r="K331" i="12"/>
  <c r="O331" i="12"/>
  <c r="Q331" i="12"/>
  <c r="U331" i="12"/>
  <c r="G332" i="12"/>
  <c r="M332" i="12" s="1"/>
  <c r="I332" i="12"/>
  <c r="K332" i="12"/>
  <c r="O332" i="12"/>
  <c r="Q332" i="12"/>
  <c r="U332" i="12"/>
  <c r="G335" i="12"/>
  <c r="M335" i="12" s="1"/>
  <c r="I335" i="12"/>
  <c r="K335" i="12"/>
  <c r="O335" i="12"/>
  <c r="Q335" i="12"/>
  <c r="U335" i="12"/>
  <c r="G337" i="12"/>
  <c r="I337" i="12"/>
  <c r="K337" i="12"/>
  <c r="M337" i="12"/>
  <c r="O337" i="12"/>
  <c r="Q337" i="12"/>
  <c r="U337" i="12"/>
  <c r="G339" i="12"/>
  <c r="M339" i="12" s="1"/>
  <c r="I339" i="12"/>
  <c r="K339" i="12"/>
  <c r="O339" i="12"/>
  <c r="Q339" i="12"/>
  <c r="U339" i="12"/>
  <c r="G340" i="12"/>
  <c r="I340" i="12"/>
  <c r="K340" i="12"/>
  <c r="M340" i="12"/>
  <c r="O340" i="12"/>
  <c r="Q340" i="12"/>
  <c r="U340" i="12"/>
  <c r="G342" i="12"/>
  <c r="M342" i="12" s="1"/>
  <c r="I342" i="12"/>
  <c r="K342" i="12"/>
  <c r="O342" i="12"/>
  <c r="Q342" i="12"/>
  <c r="U342" i="12"/>
  <c r="G344" i="12"/>
  <c r="I344" i="12"/>
  <c r="K344" i="12"/>
  <c r="M344" i="12"/>
  <c r="O344" i="12"/>
  <c r="Q344" i="12"/>
  <c r="U344" i="12"/>
  <c r="G346" i="12"/>
  <c r="M346" i="12" s="1"/>
  <c r="I346" i="12"/>
  <c r="K346" i="12"/>
  <c r="O346" i="12"/>
  <c r="Q346" i="12"/>
  <c r="U346" i="12"/>
  <c r="G349" i="12"/>
  <c r="M349" i="12" s="1"/>
  <c r="I349" i="12"/>
  <c r="K349" i="12"/>
  <c r="O349" i="12"/>
  <c r="Q349" i="12"/>
  <c r="U349" i="12"/>
  <c r="G352" i="12"/>
  <c r="I352" i="12"/>
  <c r="K352" i="12"/>
  <c r="M352" i="12"/>
  <c r="O352" i="12"/>
  <c r="Q352" i="12"/>
  <c r="U352" i="12"/>
  <c r="G354" i="12"/>
  <c r="I354" i="12"/>
  <c r="K354" i="12"/>
  <c r="O354" i="12"/>
  <c r="Q354" i="12"/>
  <c r="U354" i="12"/>
  <c r="G358" i="12"/>
  <c r="M358" i="12" s="1"/>
  <c r="I358" i="12"/>
  <c r="K358" i="12"/>
  <c r="O358" i="12"/>
  <c r="Q358" i="12"/>
  <c r="U358" i="12"/>
  <c r="G365" i="12"/>
  <c r="M365" i="12" s="1"/>
  <c r="I365" i="12"/>
  <c r="K365" i="12"/>
  <c r="O365" i="12"/>
  <c r="Q365" i="12"/>
  <c r="U365" i="12"/>
  <c r="G373" i="12"/>
  <c r="G372" i="12" s="1"/>
  <c r="I135" i="1" s="1"/>
  <c r="I373" i="12"/>
  <c r="K373" i="12"/>
  <c r="O373" i="12"/>
  <c r="Q373" i="12"/>
  <c r="U373" i="12"/>
  <c r="G375" i="12"/>
  <c r="I375" i="12"/>
  <c r="I372" i="12" s="1"/>
  <c r="K375" i="12"/>
  <c r="M375" i="12"/>
  <c r="O375" i="12"/>
  <c r="Q375" i="12"/>
  <c r="U375" i="12"/>
  <c r="G378" i="12"/>
  <c r="I378" i="12"/>
  <c r="K378" i="12"/>
  <c r="M378" i="12"/>
  <c r="O378" i="12"/>
  <c r="Q378" i="12"/>
  <c r="U378" i="12"/>
  <c r="G380" i="12"/>
  <c r="I380" i="12"/>
  <c r="K380" i="12"/>
  <c r="O380" i="12"/>
  <c r="Q380" i="12"/>
  <c r="U380" i="12"/>
  <c r="G382" i="12"/>
  <c r="M382" i="12" s="1"/>
  <c r="I382" i="12"/>
  <c r="K382" i="12"/>
  <c r="O382" i="12"/>
  <c r="Q382" i="12"/>
  <c r="U382" i="12"/>
  <c r="G384" i="12"/>
  <c r="M384" i="12" s="1"/>
  <c r="I384" i="12"/>
  <c r="K384" i="12"/>
  <c r="O384" i="12"/>
  <c r="Q384" i="12"/>
  <c r="U384" i="12"/>
  <c r="G386" i="12"/>
  <c r="M386" i="12" s="1"/>
  <c r="I386" i="12"/>
  <c r="K386" i="12"/>
  <c r="O386" i="12"/>
  <c r="Q386" i="12"/>
  <c r="U386" i="12"/>
  <c r="G388" i="12"/>
  <c r="M388" i="12" s="1"/>
  <c r="I388" i="12"/>
  <c r="K388" i="12"/>
  <c r="O388" i="12"/>
  <c r="Q388" i="12"/>
  <c r="U388" i="12"/>
  <c r="G391" i="12"/>
  <c r="M391" i="12" s="1"/>
  <c r="I391" i="12"/>
  <c r="K391" i="12"/>
  <c r="O391" i="12"/>
  <c r="Q391" i="12"/>
  <c r="U391" i="12"/>
  <c r="G394" i="12"/>
  <c r="M394" i="12" s="1"/>
  <c r="I394" i="12"/>
  <c r="K394" i="12"/>
  <c r="O394" i="12"/>
  <c r="Q394" i="12"/>
  <c r="U394" i="12"/>
  <c r="G396" i="12"/>
  <c r="I396" i="12"/>
  <c r="K396" i="12"/>
  <c r="M396" i="12"/>
  <c r="O396" i="12"/>
  <c r="Q396" i="12"/>
  <c r="U396" i="12"/>
  <c r="G397" i="12"/>
  <c r="M397" i="12" s="1"/>
  <c r="I397" i="12"/>
  <c r="K397" i="12"/>
  <c r="O397" i="12"/>
  <c r="Q397" i="12"/>
  <c r="U397" i="12"/>
  <c r="G399" i="12"/>
  <c r="M399" i="12" s="1"/>
  <c r="I399" i="12"/>
  <c r="K399" i="12"/>
  <c r="O399" i="12"/>
  <c r="Q399" i="12"/>
  <c r="U399" i="12"/>
  <c r="G402" i="12"/>
  <c r="M402" i="12" s="1"/>
  <c r="I402" i="12"/>
  <c r="K402" i="12"/>
  <c r="O402" i="12"/>
  <c r="Q402" i="12"/>
  <c r="U402" i="12"/>
  <c r="G409" i="12"/>
  <c r="M409" i="12" s="1"/>
  <c r="I409" i="12"/>
  <c r="K409" i="12"/>
  <c r="O409" i="12"/>
  <c r="Q409" i="12"/>
  <c r="U409" i="12"/>
  <c r="G415" i="12"/>
  <c r="M415" i="12" s="1"/>
  <c r="I415" i="12"/>
  <c r="K415" i="12"/>
  <c r="O415" i="12"/>
  <c r="Q415" i="12"/>
  <c r="U415" i="12"/>
  <c r="G421" i="12"/>
  <c r="M421" i="12" s="1"/>
  <c r="I421" i="12"/>
  <c r="K421" i="12"/>
  <c r="O421" i="12"/>
  <c r="Q421" i="12"/>
  <c r="U421" i="12"/>
  <c r="G424" i="12"/>
  <c r="M424" i="12" s="1"/>
  <c r="I424" i="12"/>
  <c r="K424" i="12"/>
  <c r="O424" i="12"/>
  <c r="Q424" i="12"/>
  <c r="U424" i="12"/>
  <c r="G430" i="12"/>
  <c r="I430" i="12"/>
  <c r="K430" i="12"/>
  <c r="M430" i="12"/>
  <c r="O430" i="12"/>
  <c r="Q430" i="12"/>
  <c r="U430" i="12"/>
  <c r="G432" i="12"/>
  <c r="M432" i="12" s="1"/>
  <c r="I432" i="12"/>
  <c r="K432" i="12"/>
  <c r="O432" i="12"/>
  <c r="Q432" i="12"/>
  <c r="U432" i="12"/>
  <c r="G437" i="12"/>
  <c r="M437" i="12" s="1"/>
  <c r="I437" i="12"/>
  <c r="K437" i="12"/>
  <c r="O437" i="12"/>
  <c r="Q437" i="12"/>
  <c r="U437" i="12"/>
  <c r="G439" i="12"/>
  <c r="M439" i="12" s="1"/>
  <c r="I439" i="12"/>
  <c r="K439" i="12"/>
  <c r="O439" i="12"/>
  <c r="Q439" i="12"/>
  <c r="U439" i="12"/>
  <c r="G440" i="12"/>
  <c r="M440" i="12" s="1"/>
  <c r="I440" i="12"/>
  <c r="K440" i="12"/>
  <c r="O440" i="12"/>
  <c r="Q440" i="12"/>
  <c r="U440" i="12"/>
  <c r="G442" i="12"/>
  <c r="M442" i="12" s="1"/>
  <c r="I442" i="12"/>
  <c r="K442" i="12"/>
  <c r="O442" i="12"/>
  <c r="Q442" i="12"/>
  <c r="U442" i="12"/>
  <c r="G444" i="12"/>
  <c r="I444" i="12"/>
  <c r="K444" i="12"/>
  <c r="M444" i="12"/>
  <c r="O444" i="12"/>
  <c r="Q444" i="12"/>
  <c r="U444" i="12"/>
  <c r="G446" i="12"/>
  <c r="M446" i="12" s="1"/>
  <c r="I446" i="12"/>
  <c r="K446" i="12"/>
  <c r="O446" i="12"/>
  <c r="Q446" i="12"/>
  <c r="U446" i="12"/>
  <c r="G448" i="12"/>
  <c r="M448" i="12" s="1"/>
  <c r="I448" i="12"/>
  <c r="K448" i="12"/>
  <c r="O448" i="12"/>
  <c r="Q448" i="12"/>
  <c r="U448" i="12"/>
  <c r="G450" i="12"/>
  <c r="M450" i="12" s="1"/>
  <c r="I450" i="12"/>
  <c r="K450" i="12"/>
  <c r="O450" i="12"/>
  <c r="Q450" i="12"/>
  <c r="U450" i="12"/>
  <c r="Q455" i="12"/>
  <c r="G456" i="12"/>
  <c r="M456" i="12" s="1"/>
  <c r="M455" i="12" s="1"/>
  <c r="I456" i="12"/>
  <c r="I455" i="12" s="1"/>
  <c r="K456" i="12"/>
  <c r="K455" i="12" s="1"/>
  <c r="O456" i="12"/>
  <c r="O455" i="12" s="1"/>
  <c r="Q456" i="12"/>
  <c r="U456" i="12"/>
  <c r="U455" i="12" s="1"/>
  <c r="G462" i="12"/>
  <c r="I462" i="12"/>
  <c r="K462" i="12"/>
  <c r="O462" i="12"/>
  <c r="Q462" i="12"/>
  <c r="U462" i="12"/>
  <c r="U461" i="12" s="1"/>
  <c r="G468" i="12"/>
  <c r="I468" i="12"/>
  <c r="K468" i="12"/>
  <c r="M468" i="12"/>
  <c r="O468" i="12"/>
  <c r="Q468" i="12"/>
  <c r="U468" i="12"/>
  <c r="G470" i="12"/>
  <c r="M470" i="12" s="1"/>
  <c r="I470" i="12"/>
  <c r="K470" i="12"/>
  <c r="O470" i="12"/>
  <c r="Q470" i="12"/>
  <c r="U470" i="12"/>
  <c r="G471" i="12"/>
  <c r="I471" i="12"/>
  <c r="K471" i="12"/>
  <c r="O471" i="12"/>
  <c r="Q471" i="12"/>
  <c r="U471" i="12"/>
  <c r="G472" i="12"/>
  <c r="M472" i="12" s="1"/>
  <c r="I472" i="12"/>
  <c r="K472" i="12"/>
  <c r="O472" i="12"/>
  <c r="Q472" i="12"/>
  <c r="U472" i="12"/>
  <c r="G473" i="12"/>
  <c r="M473" i="12" s="1"/>
  <c r="I473" i="12"/>
  <c r="K473" i="12"/>
  <c r="O473" i="12"/>
  <c r="Q473" i="12"/>
  <c r="U473" i="12"/>
  <c r="G475" i="12"/>
  <c r="G474" i="12" s="1"/>
  <c r="I140" i="1" s="1"/>
  <c r="I475" i="12"/>
  <c r="I474" i="12" s="1"/>
  <c r="K475" i="12"/>
  <c r="K474" i="12" s="1"/>
  <c r="O475" i="12"/>
  <c r="O474" i="12" s="1"/>
  <c r="Q475" i="12"/>
  <c r="Q474" i="12" s="1"/>
  <c r="U475" i="12"/>
  <c r="U474" i="12" s="1"/>
  <c r="G477" i="12"/>
  <c r="M477" i="12" s="1"/>
  <c r="I477" i="12"/>
  <c r="I476" i="12" s="1"/>
  <c r="K477" i="12"/>
  <c r="O477" i="12"/>
  <c r="Q477" i="12"/>
  <c r="Q476" i="12" s="1"/>
  <c r="U477" i="12"/>
  <c r="G478" i="12"/>
  <c r="I478" i="12"/>
  <c r="K478" i="12"/>
  <c r="M478" i="12"/>
  <c r="O478" i="12"/>
  <c r="Q478" i="12"/>
  <c r="U478" i="12"/>
  <c r="G480" i="12"/>
  <c r="M480" i="12" s="1"/>
  <c r="I480" i="12"/>
  <c r="K480" i="12"/>
  <c r="O480" i="12"/>
  <c r="Q480" i="12"/>
  <c r="U480" i="12"/>
  <c r="G482" i="12"/>
  <c r="M482" i="12" s="1"/>
  <c r="I482" i="12"/>
  <c r="K482" i="12"/>
  <c r="O482" i="12"/>
  <c r="Q482" i="12"/>
  <c r="U482" i="12"/>
  <c r="G484" i="12"/>
  <c r="I484" i="12"/>
  <c r="K484" i="12"/>
  <c r="M484" i="12"/>
  <c r="O484" i="12"/>
  <c r="Q484" i="12"/>
  <c r="U484" i="12"/>
  <c r="G489" i="12"/>
  <c r="I489" i="12"/>
  <c r="K489" i="12"/>
  <c r="O489" i="12"/>
  <c r="Q489" i="12"/>
  <c r="U489" i="12"/>
  <c r="G491" i="12"/>
  <c r="M491" i="12" s="1"/>
  <c r="I491" i="12"/>
  <c r="K491" i="12"/>
  <c r="O491" i="12"/>
  <c r="Q491" i="12"/>
  <c r="U491" i="12"/>
  <c r="G495" i="12"/>
  <c r="M495" i="12" s="1"/>
  <c r="I495" i="12"/>
  <c r="K495" i="12"/>
  <c r="O495" i="12"/>
  <c r="Q495" i="12"/>
  <c r="U495" i="12"/>
  <c r="G497" i="12"/>
  <c r="M497" i="12" s="1"/>
  <c r="I497" i="12"/>
  <c r="K497" i="12"/>
  <c r="O497" i="12"/>
  <c r="Q497" i="12"/>
  <c r="U497" i="12"/>
  <c r="G499" i="12"/>
  <c r="M499" i="12" s="1"/>
  <c r="I499" i="12"/>
  <c r="K499" i="12"/>
  <c r="O499" i="12"/>
  <c r="Q499" i="12"/>
  <c r="U499" i="12"/>
  <c r="G504" i="12"/>
  <c r="M504" i="12" s="1"/>
  <c r="I504" i="12"/>
  <c r="K504" i="12"/>
  <c r="O504" i="12"/>
  <c r="Q504" i="12"/>
  <c r="U504" i="12"/>
  <c r="G506" i="12"/>
  <c r="M506" i="12" s="1"/>
  <c r="I506" i="12"/>
  <c r="K506" i="12"/>
  <c r="O506" i="12"/>
  <c r="Q506" i="12"/>
  <c r="U506" i="12"/>
  <c r="G510" i="12"/>
  <c r="I510" i="12"/>
  <c r="K510" i="12"/>
  <c r="M510" i="12"/>
  <c r="O510" i="12"/>
  <c r="Q510" i="12"/>
  <c r="U510" i="12"/>
  <c r="G515" i="12"/>
  <c r="M515" i="12" s="1"/>
  <c r="I515" i="12"/>
  <c r="K515" i="12"/>
  <c r="O515" i="12"/>
  <c r="Q515" i="12"/>
  <c r="U515" i="12"/>
  <c r="G516" i="12"/>
  <c r="M516" i="12" s="1"/>
  <c r="I516" i="12"/>
  <c r="K516" i="12"/>
  <c r="O516" i="12"/>
  <c r="Q516" i="12"/>
  <c r="U516" i="12"/>
  <c r="G517" i="12"/>
  <c r="M517" i="12" s="1"/>
  <c r="I517" i="12"/>
  <c r="K517" i="12"/>
  <c r="O517" i="12"/>
  <c r="Q517" i="12"/>
  <c r="U517" i="12"/>
  <c r="G524" i="12"/>
  <c r="M524" i="12" s="1"/>
  <c r="I524" i="12"/>
  <c r="K524" i="12"/>
  <c r="O524" i="12"/>
  <c r="Q524" i="12"/>
  <c r="U524" i="12"/>
  <c r="G527" i="12"/>
  <c r="M527" i="12" s="1"/>
  <c r="I527" i="12"/>
  <c r="K527" i="12"/>
  <c r="O527" i="12"/>
  <c r="Q527" i="12"/>
  <c r="U527" i="12"/>
  <c r="G529" i="12"/>
  <c r="I529" i="12"/>
  <c r="K529" i="12"/>
  <c r="M529" i="12"/>
  <c r="O529" i="12"/>
  <c r="Q529" i="12"/>
  <c r="U529" i="12"/>
  <c r="G531" i="12"/>
  <c r="M531" i="12" s="1"/>
  <c r="I531" i="12"/>
  <c r="K531" i="12"/>
  <c r="O531" i="12"/>
  <c r="Q531" i="12"/>
  <c r="U531" i="12"/>
  <c r="G533" i="12"/>
  <c r="M533" i="12" s="1"/>
  <c r="I533" i="12"/>
  <c r="K533" i="12"/>
  <c r="O533" i="12"/>
  <c r="Q533" i="12"/>
  <c r="U533" i="12"/>
  <c r="G535" i="12"/>
  <c r="M535" i="12" s="1"/>
  <c r="I535" i="12"/>
  <c r="K535" i="12"/>
  <c r="O535" i="12"/>
  <c r="Q535" i="12"/>
  <c r="U535" i="12"/>
  <c r="G537" i="12"/>
  <c r="M537" i="12" s="1"/>
  <c r="I537" i="12"/>
  <c r="K537" i="12"/>
  <c r="O537" i="12"/>
  <c r="Q537" i="12"/>
  <c r="U537" i="12"/>
  <c r="G539" i="12"/>
  <c r="I539" i="12"/>
  <c r="K539" i="12"/>
  <c r="M539" i="12"/>
  <c r="O539" i="12"/>
  <c r="Q539" i="12"/>
  <c r="U539" i="12"/>
  <c r="G541" i="12"/>
  <c r="M541" i="12" s="1"/>
  <c r="I541" i="12"/>
  <c r="K541" i="12"/>
  <c r="O541" i="12"/>
  <c r="Q541" i="12"/>
  <c r="U541" i="12"/>
  <c r="G543" i="12"/>
  <c r="M543" i="12" s="1"/>
  <c r="I543" i="12"/>
  <c r="K543" i="12"/>
  <c r="O543" i="12"/>
  <c r="Q543" i="12"/>
  <c r="U543" i="12"/>
  <c r="G546" i="12"/>
  <c r="M546" i="12" s="1"/>
  <c r="I546" i="12"/>
  <c r="K546" i="12"/>
  <c r="O546" i="12"/>
  <c r="Q546" i="12"/>
  <c r="U546" i="12"/>
  <c r="G548" i="12"/>
  <c r="M548" i="12" s="1"/>
  <c r="I548" i="12"/>
  <c r="K548" i="12"/>
  <c r="O548" i="12"/>
  <c r="Q548" i="12"/>
  <c r="U548" i="12"/>
  <c r="G553" i="12"/>
  <c r="M553" i="12" s="1"/>
  <c r="I553" i="12"/>
  <c r="K553" i="12"/>
  <c r="O553" i="12"/>
  <c r="Q553" i="12"/>
  <c r="U553" i="12"/>
  <c r="G555" i="12"/>
  <c r="M555" i="12" s="1"/>
  <c r="I555" i="12"/>
  <c r="K555" i="12"/>
  <c r="O555" i="12"/>
  <c r="Q555" i="12"/>
  <c r="U555" i="12"/>
  <c r="G557" i="12"/>
  <c r="M557" i="12" s="1"/>
  <c r="I557" i="12"/>
  <c r="K557" i="12"/>
  <c r="O557" i="12"/>
  <c r="Q557" i="12"/>
  <c r="U557" i="12"/>
  <c r="G558" i="12"/>
  <c r="I558" i="12"/>
  <c r="K558" i="12"/>
  <c r="M558" i="12"/>
  <c r="O558" i="12"/>
  <c r="Q558" i="12"/>
  <c r="U558" i="12"/>
  <c r="G559" i="12"/>
  <c r="M559" i="12" s="1"/>
  <c r="I559" i="12"/>
  <c r="K559" i="12"/>
  <c r="O559" i="12"/>
  <c r="Q559" i="12"/>
  <c r="U559" i="12"/>
  <c r="G560" i="12"/>
  <c r="M560" i="12" s="1"/>
  <c r="I560" i="12"/>
  <c r="K560" i="12"/>
  <c r="O560" i="12"/>
  <c r="Q560" i="12"/>
  <c r="U560" i="12"/>
  <c r="G561" i="12"/>
  <c r="M561" i="12" s="1"/>
  <c r="I561" i="12"/>
  <c r="K561" i="12"/>
  <c r="O561" i="12"/>
  <c r="Q561" i="12"/>
  <c r="U561" i="12"/>
  <c r="G562" i="12"/>
  <c r="M562" i="12" s="1"/>
  <c r="I562" i="12"/>
  <c r="K562" i="12"/>
  <c r="O562" i="12"/>
  <c r="Q562" i="12"/>
  <c r="U562" i="12"/>
  <c r="G563" i="12"/>
  <c r="M563" i="12" s="1"/>
  <c r="I563" i="12"/>
  <c r="K563" i="12"/>
  <c r="O563" i="12"/>
  <c r="Q563" i="12"/>
  <c r="U563" i="12"/>
  <c r="G564" i="12"/>
  <c r="I564" i="12"/>
  <c r="K564" i="12"/>
  <c r="M564" i="12"/>
  <c r="O564" i="12"/>
  <c r="Q564" i="12"/>
  <c r="U564" i="12"/>
  <c r="G565" i="12"/>
  <c r="M565" i="12" s="1"/>
  <c r="I565" i="12"/>
  <c r="K565" i="12"/>
  <c r="O565" i="12"/>
  <c r="Q565" i="12"/>
  <c r="U565" i="12"/>
  <c r="G567" i="12"/>
  <c r="I567" i="12"/>
  <c r="K567" i="12"/>
  <c r="O567" i="12"/>
  <c r="Q567" i="12"/>
  <c r="U567" i="12"/>
  <c r="G570" i="12"/>
  <c r="M570" i="12" s="1"/>
  <c r="I570" i="12"/>
  <c r="K570" i="12"/>
  <c r="O570" i="12"/>
  <c r="Q570" i="12"/>
  <c r="U570" i="12"/>
  <c r="G573" i="12"/>
  <c r="M573" i="12" s="1"/>
  <c r="I573" i="12"/>
  <c r="K573" i="12"/>
  <c r="O573" i="12"/>
  <c r="Q573" i="12"/>
  <c r="U573" i="12"/>
  <c r="G575" i="12"/>
  <c r="M575" i="12" s="1"/>
  <c r="I575" i="12"/>
  <c r="K575" i="12"/>
  <c r="O575" i="12"/>
  <c r="Q575" i="12"/>
  <c r="U575" i="12"/>
  <c r="G576" i="12"/>
  <c r="M576" i="12" s="1"/>
  <c r="I576" i="12"/>
  <c r="K576" i="12"/>
  <c r="O576" i="12"/>
  <c r="Q576" i="12"/>
  <c r="U576" i="12"/>
  <c r="G578" i="12"/>
  <c r="I578" i="12"/>
  <c r="K578" i="12"/>
  <c r="M578" i="12"/>
  <c r="O578" i="12"/>
  <c r="Q578" i="12"/>
  <c r="U578" i="12"/>
  <c r="G582" i="12"/>
  <c r="M582" i="12" s="1"/>
  <c r="I582" i="12"/>
  <c r="K582" i="12"/>
  <c r="O582" i="12"/>
  <c r="Q582" i="12"/>
  <c r="U582" i="12"/>
  <c r="G586" i="12"/>
  <c r="I586" i="12"/>
  <c r="K586" i="12"/>
  <c r="M586" i="12"/>
  <c r="O586" i="12"/>
  <c r="Q586" i="12"/>
  <c r="U586" i="12"/>
  <c r="G590" i="12"/>
  <c r="M590" i="12" s="1"/>
  <c r="I590" i="12"/>
  <c r="K590" i="12"/>
  <c r="O590" i="12"/>
  <c r="Q590" i="12"/>
  <c r="U590" i="12"/>
  <c r="G592" i="12"/>
  <c r="I592" i="12"/>
  <c r="K592" i="12"/>
  <c r="O592" i="12"/>
  <c r="Q592" i="12"/>
  <c r="U592" i="12"/>
  <c r="G599" i="12"/>
  <c r="I599" i="12"/>
  <c r="K599" i="12"/>
  <c r="M599" i="12"/>
  <c r="O599" i="12"/>
  <c r="Q599" i="12"/>
  <c r="U599" i="12"/>
  <c r="G605" i="12"/>
  <c r="M605" i="12" s="1"/>
  <c r="I605" i="12"/>
  <c r="K605" i="12"/>
  <c r="O605" i="12"/>
  <c r="Q605" i="12"/>
  <c r="U605" i="12"/>
  <c r="G614" i="12"/>
  <c r="M614" i="12" s="1"/>
  <c r="I614" i="12"/>
  <c r="K614" i="12"/>
  <c r="O614" i="12"/>
  <c r="Q614" i="12"/>
  <c r="U614" i="12"/>
  <c r="G622" i="12"/>
  <c r="M622" i="12" s="1"/>
  <c r="I622" i="12"/>
  <c r="K622" i="12"/>
  <c r="O622" i="12"/>
  <c r="Q622" i="12"/>
  <c r="U622" i="12"/>
  <c r="G639" i="12"/>
  <c r="M639" i="12" s="1"/>
  <c r="I639" i="12"/>
  <c r="K639" i="12"/>
  <c r="O639" i="12"/>
  <c r="Q639" i="12"/>
  <c r="U639" i="12"/>
  <c r="G645" i="12"/>
  <c r="M645" i="12" s="1"/>
  <c r="I645" i="12"/>
  <c r="K645" i="12"/>
  <c r="O645" i="12"/>
  <c r="Q645" i="12"/>
  <c r="U645" i="12"/>
  <c r="G652" i="12"/>
  <c r="I652" i="12"/>
  <c r="K652" i="12"/>
  <c r="O652" i="12"/>
  <c r="Q652" i="12"/>
  <c r="U652" i="12"/>
  <c r="G661" i="12"/>
  <c r="M661" i="12" s="1"/>
  <c r="I661" i="12"/>
  <c r="K661" i="12"/>
  <c r="O661" i="12"/>
  <c r="Q661" i="12"/>
  <c r="Q651" i="12" s="1"/>
  <c r="U661" i="12"/>
  <c r="G667" i="12"/>
  <c r="M667" i="12" s="1"/>
  <c r="I667" i="12"/>
  <c r="K667" i="12"/>
  <c r="O667" i="12"/>
  <c r="Q667" i="12"/>
  <c r="U667" i="12"/>
  <c r="G673" i="12"/>
  <c r="M673" i="12" s="1"/>
  <c r="I673" i="12"/>
  <c r="K673" i="12"/>
  <c r="O673" i="12"/>
  <c r="Q673" i="12"/>
  <c r="U673" i="12"/>
  <c r="G681" i="12"/>
  <c r="M681" i="12" s="1"/>
  <c r="I681" i="12"/>
  <c r="K681" i="12"/>
  <c r="O681" i="12"/>
  <c r="Q681" i="12"/>
  <c r="U681" i="12"/>
  <c r="G683" i="12"/>
  <c r="M683" i="12" s="1"/>
  <c r="I683" i="12"/>
  <c r="K683" i="12"/>
  <c r="O683" i="12"/>
  <c r="Q683" i="12"/>
  <c r="U683" i="12"/>
  <c r="G688" i="12"/>
  <c r="I688" i="12"/>
  <c r="K688" i="12"/>
  <c r="O688" i="12"/>
  <c r="Q688" i="12"/>
  <c r="U688" i="12"/>
  <c r="G694" i="12"/>
  <c r="I694" i="12"/>
  <c r="K694" i="12"/>
  <c r="M694" i="12"/>
  <c r="O694" i="12"/>
  <c r="Q694" i="12"/>
  <c r="U694" i="12"/>
  <c r="G707" i="12"/>
  <c r="M707" i="12" s="1"/>
  <c r="I707" i="12"/>
  <c r="K707" i="12"/>
  <c r="O707" i="12"/>
  <c r="Q707" i="12"/>
  <c r="U707" i="12"/>
  <c r="G714" i="12"/>
  <c r="I714" i="12"/>
  <c r="K714" i="12"/>
  <c r="M714" i="12"/>
  <c r="O714" i="12"/>
  <c r="Q714" i="12"/>
  <c r="U714" i="12"/>
  <c r="G728" i="12"/>
  <c r="M728" i="12" s="1"/>
  <c r="I728" i="12"/>
  <c r="K728" i="12"/>
  <c r="O728" i="12"/>
  <c r="Q728" i="12"/>
  <c r="U728" i="12"/>
  <c r="G733" i="12"/>
  <c r="M733" i="12" s="1"/>
  <c r="I733" i="12"/>
  <c r="K733" i="12"/>
  <c r="O733" i="12"/>
  <c r="Q733" i="12"/>
  <c r="U733" i="12"/>
  <c r="G746" i="12"/>
  <c r="M746" i="12" s="1"/>
  <c r="I746" i="12"/>
  <c r="K746" i="12"/>
  <c r="O746" i="12"/>
  <c r="Q746" i="12"/>
  <c r="U746" i="12"/>
  <c r="G755" i="12"/>
  <c r="M755" i="12" s="1"/>
  <c r="I755" i="12"/>
  <c r="K755" i="12"/>
  <c r="O755" i="12"/>
  <c r="Q755" i="12"/>
  <c r="U755" i="12"/>
  <c r="G761" i="12"/>
  <c r="I761" i="12"/>
  <c r="K761" i="12"/>
  <c r="M761" i="12"/>
  <c r="O761" i="12"/>
  <c r="Q761" i="12"/>
  <c r="U761" i="12"/>
  <c r="G768" i="12"/>
  <c r="M768" i="12" s="1"/>
  <c r="I768" i="12"/>
  <c r="K768" i="12"/>
  <c r="O768" i="12"/>
  <c r="Q768" i="12"/>
  <c r="U768" i="12"/>
  <c r="G771" i="12"/>
  <c r="M771" i="12" s="1"/>
  <c r="I771" i="12"/>
  <c r="K771" i="12"/>
  <c r="O771" i="12"/>
  <c r="Q771" i="12"/>
  <c r="U771" i="12"/>
  <c r="K783" i="12"/>
  <c r="G784" i="12"/>
  <c r="M784" i="12" s="1"/>
  <c r="M783" i="12" s="1"/>
  <c r="I784" i="12"/>
  <c r="I783" i="12" s="1"/>
  <c r="K784" i="12"/>
  <c r="O784" i="12"/>
  <c r="O783" i="12" s="1"/>
  <c r="Q784" i="12"/>
  <c r="Q783" i="12" s="1"/>
  <c r="U784" i="12"/>
  <c r="U783" i="12" s="1"/>
  <c r="G795" i="12"/>
  <c r="M795" i="12" s="1"/>
  <c r="I795" i="12"/>
  <c r="K795" i="12"/>
  <c r="O795" i="12"/>
  <c r="Q795" i="12"/>
  <c r="Q794" i="12" s="1"/>
  <c r="U795" i="12"/>
  <c r="G802" i="12"/>
  <c r="M802" i="12" s="1"/>
  <c r="I802" i="12"/>
  <c r="K802" i="12"/>
  <c r="O802" i="12"/>
  <c r="Q802" i="12"/>
  <c r="U802" i="12"/>
  <c r="G807" i="12"/>
  <c r="M807" i="12" s="1"/>
  <c r="I807" i="12"/>
  <c r="K807" i="12"/>
  <c r="O807" i="12"/>
  <c r="Q807" i="12"/>
  <c r="U807" i="12"/>
  <c r="G818" i="12"/>
  <c r="M818" i="12" s="1"/>
  <c r="I818" i="12"/>
  <c r="K818" i="12"/>
  <c r="O818" i="12"/>
  <c r="Q818" i="12"/>
  <c r="U818" i="12"/>
  <c r="G819" i="12"/>
  <c r="I819" i="12"/>
  <c r="K819" i="12"/>
  <c r="O819" i="12"/>
  <c r="Q819" i="12"/>
  <c r="U819" i="12"/>
  <c r="G829" i="12"/>
  <c r="I829" i="12"/>
  <c r="K829" i="12"/>
  <c r="M829" i="12"/>
  <c r="O829" i="12"/>
  <c r="Q829" i="12"/>
  <c r="U829" i="12"/>
  <c r="G832" i="12"/>
  <c r="M832" i="12" s="1"/>
  <c r="I832" i="12"/>
  <c r="K832" i="12"/>
  <c r="O832" i="12"/>
  <c r="Q832" i="12"/>
  <c r="U832" i="12"/>
  <c r="G834" i="12"/>
  <c r="M834" i="12" s="1"/>
  <c r="I834" i="12"/>
  <c r="K834" i="12"/>
  <c r="O834" i="12"/>
  <c r="Q834" i="12"/>
  <c r="U834" i="12"/>
  <c r="G836" i="12"/>
  <c r="M836" i="12" s="1"/>
  <c r="I836" i="12"/>
  <c r="K836" i="12"/>
  <c r="O836" i="12"/>
  <c r="Q836" i="12"/>
  <c r="U836" i="12"/>
  <c r="G838" i="12"/>
  <c r="I838" i="12"/>
  <c r="K838" i="12"/>
  <c r="M838" i="12"/>
  <c r="O838" i="12"/>
  <c r="Q838" i="12"/>
  <c r="U838" i="12"/>
  <c r="G840" i="12"/>
  <c r="M840" i="12" s="1"/>
  <c r="I840" i="12"/>
  <c r="K840" i="12"/>
  <c r="O840" i="12"/>
  <c r="Q840" i="12"/>
  <c r="U840" i="12"/>
  <c r="G843" i="12"/>
  <c r="M843" i="12" s="1"/>
  <c r="M842" i="12" s="1"/>
  <c r="I843" i="12"/>
  <c r="I842" i="12" s="1"/>
  <c r="K843" i="12"/>
  <c r="K842" i="12" s="1"/>
  <c r="O843" i="12"/>
  <c r="O842" i="12" s="1"/>
  <c r="Q843" i="12"/>
  <c r="Q842" i="12" s="1"/>
  <c r="U843" i="12"/>
  <c r="U842" i="12" s="1"/>
  <c r="G845" i="12"/>
  <c r="I845" i="12"/>
  <c r="K845" i="12"/>
  <c r="O845" i="12"/>
  <c r="Q845" i="12"/>
  <c r="U845" i="12"/>
  <c r="G867" i="12"/>
  <c r="M867" i="12" s="1"/>
  <c r="I867" i="12"/>
  <c r="K867" i="12"/>
  <c r="O867" i="12"/>
  <c r="Q867" i="12"/>
  <c r="Q844" i="12" s="1"/>
  <c r="U867" i="12"/>
  <c r="G913" i="12"/>
  <c r="M913" i="12" s="1"/>
  <c r="I913" i="12"/>
  <c r="K913" i="12"/>
  <c r="O913" i="12"/>
  <c r="Q913" i="12"/>
  <c r="U913" i="12"/>
  <c r="G938" i="12"/>
  <c r="M938" i="12" s="1"/>
  <c r="I938" i="12"/>
  <c r="K938" i="12"/>
  <c r="O938" i="12"/>
  <c r="Q938" i="12"/>
  <c r="U938" i="12"/>
  <c r="G963" i="12"/>
  <c r="M963" i="12" s="1"/>
  <c r="I963" i="12"/>
  <c r="K963" i="12"/>
  <c r="O963" i="12"/>
  <c r="Q963" i="12"/>
  <c r="U963" i="12"/>
  <c r="G969" i="12"/>
  <c r="I969" i="12"/>
  <c r="K969" i="12"/>
  <c r="M969" i="12"/>
  <c r="O969" i="12"/>
  <c r="Q969" i="12"/>
  <c r="U969" i="12"/>
  <c r="I20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0" i="1"/>
  <c r="AZ89" i="1"/>
  <c r="AZ88" i="1"/>
  <c r="AZ87" i="1"/>
  <c r="AZ86" i="1"/>
  <c r="AZ85" i="1"/>
  <c r="AZ84" i="1"/>
  <c r="AZ82" i="1"/>
  <c r="AZ81" i="1"/>
  <c r="AZ80" i="1"/>
  <c r="AZ79" i="1"/>
  <c r="AZ78" i="1"/>
  <c r="AZ76" i="1"/>
  <c r="AZ75" i="1"/>
  <c r="AZ74" i="1"/>
  <c r="AZ73" i="1"/>
  <c r="AZ72" i="1"/>
  <c r="AZ71" i="1"/>
  <c r="AZ70" i="1"/>
  <c r="AZ68" i="1"/>
  <c r="AZ67" i="1"/>
  <c r="AZ66" i="1"/>
  <c r="AZ65" i="1"/>
  <c r="AZ64" i="1"/>
  <c r="AZ63" i="1"/>
  <c r="AZ62" i="1"/>
  <c r="AZ61" i="1"/>
  <c r="AZ60" i="1"/>
  <c r="AZ59" i="1"/>
  <c r="AZ57" i="1"/>
  <c r="AZ56" i="1"/>
  <c r="AZ54" i="1"/>
  <c r="AZ53" i="1"/>
  <c r="AZ52" i="1"/>
  <c r="AZ51" i="1"/>
  <c r="AZ50" i="1"/>
  <c r="AZ49" i="1"/>
  <c r="AZ48" i="1"/>
  <c r="AZ47" i="1"/>
  <c r="AZ46" i="1"/>
  <c r="AZ44" i="1"/>
  <c r="AZ43" i="1"/>
  <c r="G27" i="1"/>
  <c r="J28" i="1"/>
  <c r="J26" i="1"/>
  <c r="G38" i="1"/>
  <c r="F38" i="1"/>
  <c r="J23" i="1"/>
  <c r="J24" i="1"/>
  <c r="J25" i="1"/>
  <c r="J27" i="1"/>
  <c r="E24" i="1"/>
  <c r="E26" i="1"/>
  <c r="K461" i="12" l="1"/>
  <c r="AD1005" i="12"/>
  <c r="G39" i="1" s="1"/>
  <c r="G40" i="1" s="1"/>
  <c r="G25" i="1" s="1"/>
  <c r="G26" i="1" s="1"/>
  <c r="I591" i="12"/>
  <c r="I754" i="12"/>
  <c r="O476" i="12"/>
  <c r="K126" i="12"/>
  <c r="O62" i="12"/>
  <c r="U794" i="12"/>
  <c r="I62" i="12"/>
  <c r="I844" i="12"/>
  <c r="G682" i="12"/>
  <c r="I147" i="1" s="1"/>
  <c r="M476" i="12"/>
  <c r="Q372" i="12"/>
  <c r="O372" i="12"/>
  <c r="K62" i="12"/>
  <c r="K794" i="12"/>
  <c r="Q754" i="12"/>
  <c r="H39" i="1"/>
  <c r="H40" i="1" s="1"/>
  <c r="F40" i="1"/>
  <c r="U530" i="12"/>
  <c r="O479" i="12"/>
  <c r="K377" i="12"/>
  <c r="O377" i="12"/>
  <c r="G306" i="12"/>
  <c r="I133" i="1" s="1"/>
  <c r="U229" i="12"/>
  <c r="Q229" i="12"/>
  <c r="I229" i="12"/>
  <c r="O161" i="12"/>
  <c r="O126" i="12"/>
  <c r="K84" i="12"/>
  <c r="Q84" i="12"/>
  <c r="I84" i="12"/>
  <c r="K8" i="12"/>
  <c r="Q8" i="12"/>
  <c r="I8" i="12"/>
  <c r="K844" i="12"/>
  <c r="U844" i="12"/>
  <c r="G817" i="12"/>
  <c r="I151" i="1" s="1"/>
  <c r="I18" i="1" s="1"/>
  <c r="G783" i="12"/>
  <c r="I149" i="1" s="1"/>
  <c r="K754" i="12"/>
  <c r="I682" i="12"/>
  <c r="O682" i="12"/>
  <c r="K651" i="12"/>
  <c r="Q591" i="12"/>
  <c r="G469" i="12"/>
  <c r="I139" i="1" s="1"/>
  <c r="G461" i="12"/>
  <c r="I138" i="1" s="1"/>
  <c r="U377" i="12"/>
  <c r="Q377" i="12"/>
  <c r="I377" i="12"/>
  <c r="K372" i="12"/>
  <c r="K345" i="12"/>
  <c r="Q345" i="12"/>
  <c r="I345" i="12"/>
  <c r="K306" i="12"/>
  <c r="O306" i="12"/>
  <c r="K268" i="12"/>
  <c r="O268" i="12"/>
  <c r="K161" i="12"/>
  <c r="U126" i="12"/>
  <c r="Q126" i="12"/>
  <c r="I126" i="12"/>
  <c r="G84" i="12"/>
  <c r="I126" i="1" s="1"/>
  <c r="U84" i="12"/>
  <c r="M83" i="12"/>
  <c r="M62" i="12" s="1"/>
  <c r="U62" i="12"/>
  <c r="G52" i="12"/>
  <c r="I123" i="1" s="1"/>
  <c r="G8" i="12"/>
  <c r="O754" i="12"/>
  <c r="G844" i="12"/>
  <c r="I153" i="1" s="1"/>
  <c r="K817" i="12"/>
  <c r="O817" i="12"/>
  <c r="O794" i="12"/>
  <c r="U754" i="12"/>
  <c r="U682" i="12"/>
  <c r="Q682" i="12"/>
  <c r="K591" i="12"/>
  <c r="O530" i="12"/>
  <c r="K476" i="12"/>
  <c r="K469" i="12"/>
  <c r="O469" i="12"/>
  <c r="Q461" i="12"/>
  <c r="I461" i="12"/>
  <c r="O461" i="12"/>
  <c r="U372" i="12"/>
  <c r="G345" i="12"/>
  <c r="I134" i="1" s="1"/>
  <c r="U345" i="12"/>
  <c r="U306" i="12"/>
  <c r="Q306" i="12"/>
  <c r="I306" i="12"/>
  <c r="U268" i="12"/>
  <c r="Q268" i="12"/>
  <c r="I268" i="12"/>
  <c r="G229" i="12"/>
  <c r="I130" i="1" s="1"/>
  <c r="U161" i="12"/>
  <c r="K108" i="12"/>
  <c r="Q108" i="12"/>
  <c r="I108" i="12"/>
  <c r="O84" i="12"/>
  <c r="O8" i="12"/>
  <c r="M9" i="12"/>
  <c r="O844" i="12"/>
  <c r="U817" i="12"/>
  <c r="Q817" i="12"/>
  <c r="I817" i="12"/>
  <c r="I794" i="12"/>
  <c r="M754" i="12"/>
  <c r="I651" i="12"/>
  <c r="Q566" i="12"/>
  <c r="I566" i="12"/>
  <c r="K530" i="12"/>
  <c r="U476" i="12"/>
  <c r="U469" i="12"/>
  <c r="Q469" i="12"/>
  <c r="I469" i="12"/>
  <c r="G377" i="12"/>
  <c r="I136" i="1" s="1"/>
  <c r="O345" i="12"/>
  <c r="K229" i="12"/>
  <c r="O229" i="12"/>
  <c r="Q161" i="12"/>
  <c r="I161" i="12"/>
  <c r="G126" i="12"/>
  <c r="I128" i="1" s="1"/>
  <c r="G108" i="12"/>
  <c r="I127" i="1" s="1"/>
  <c r="U108" i="12"/>
  <c r="U8" i="12"/>
  <c r="G28" i="1"/>
  <c r="G23" i="1"/>
  <c r="M794" i="12"/>
  <c r="G794" i="12"/>
  <c r="I150" i="1" s="1"/>
  <c r="M845" i="12"/>
  <c r="M844" i="12" s="1"/>
  <c r="G842" i="12"/>
  <c r="I152" i="1" s="1"/>
  <c r="I19" i="1" s="1"/>
  <c r="G754" i="12"/>
  <c r="I148" i="1" s="1"/>
  <c r="O651" i="12"/>
  <c r="O591" i="12"/>
  <c r="G566" i="12"/>
  <c r="I144" i="1" s="1"/>
  <c r="M567" i="12"/>
  <c r="M566" i="12" s="1"/>
  <c r="Q530" i="12"/>
  <c r="I530" i="12"/>
  <c r="G479" i="12"/>
  <c r="I142" i="1" s="1"/>
  <c r="M489" i="12"/>
  <c r="U479" i="12"/>
  <c r="O566" i="12"/>
  <c r="G530" i="12"/>
  <c r="I143" i="1" s="1"/>
  <c r="M479" i="12"/>
  <c r="M161" i="12"/>
  <c r="M819" i="12"/>
  <c r="M817" i="12" s="1"/>
  <c r="M688" i="12"/>
  <c r="M682" i="12" s="1"/>
  <c r="K682" i="12"/>
  <c r="U651" i="12"/>
  <c r="U591" i="12"/>
  <c r="K566" i="12"/>
  <c r="M530" i="12"/>
  <c r="M652" i="12"/>
  <c r="M651" i="12" s="1"/>
  <c r="G651" i="12"/>
  <c r="I146" i="1" s="1"/>
  <c r="M592" i="12"/>
  <c r="M591" i="12" s="1"/>
  <c r="G591" i="12"/>
  <c r="I145" i="1" s="1"/>
  <c r="U566" i="12"/>
  <c r="K479" i="12"/>
  <c r="Q479" i="12"/>
  <c r="I479" i="12"/>
  <c r="G476" i="12"/>
  <c r="I141" i="1" s="1"/>
  <c r="M475" i="12"/>
  <c r="M474" i="12" s="1"/>
  <c r="M471" i="12"/>
  <c r="M469" i="12" s="1"/>
  <c r="M462" i="12"/>
  <c r="M461" i="12" s="1"/>
  <c r="G455" i="12"/>
  <c r="I137" i="1" s="1"/>
  <c r="M380" i="12"/>
  <c r="M377" i="12" s="1"/>
  <c r="M373" i="12"/>
  <c r="M372" i="12" s="1"/>
  <c r="M354" i="12"/>
  <c r="M345" i="12" s="1"/>
  <c r="M321" i="12"/>
  <c r="M306" i="12" s="1"/>
  <c r="M279" i="12"/>
  <c r="M268" i="12" s="1"/>
  <c r="M243" i="12"/>
  <c r="M229" i="12" s="1"/>
  <c r="G161" i="12"/>
  <c r="I129" i="1" s="1"/>
  <c r="M129" i="12"/>
  <c r="M126" i="12" s="1"/>
  <c r="M117" i="12"/>
  <c r="M108" i="12" s="1"/>
  <c r="M95" i="12"/>
  <c r="M84" i="12" s="1"/>
  <c r="M37" i="12"/>
  <c r="M8" i="12" s="1"/>
  <c r="I39" i="1"/>
  <c r="I40" i="1" s="1"/>
  <c r="J39" i="1" s="1"/>
  <c r="J40" i="1" s="1"/>
  <c r="G1005" i="12" l="1"/>
  <c r="I122" i="1"/>
  <c r="I17" i="1"/>
  <c r="G24" i="1"/>
  <c r="G29" i="1" s="1"/>
  <c r="I16" i="1" l="1"/>
  <c r="I21" i="1" s="1"/>
  <c r="I154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<sst xmlns="http://schemas.openxmlformats.org/spreadsheetml/2006/main" count="2746" uniqueCount="1195">
  <si>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</si>
  <si>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</si>
  <si>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</si>
  <si>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</si>
  <si>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</si>
  <si>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</si>
  <si>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</si>
  <si>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</si>
  <si>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</si>
  <si>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</si>
  <si>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</si>
  <si>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</si>
  <si>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</si>
  <si>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</si>
  <si>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</si>
  <si>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</si>
  <si>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</si>
  <si>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</si>
  <si>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</si>
  <si>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</si>
  <si>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</si>
  <si>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</si>
  <si>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</si>
  <si>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</si>
  <si>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</si>
  <si>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</si>
  <si>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</si>
  <si>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</si>
  <si>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</si>
  <si>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</si>
  <si>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</si>
  <si>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</si>
  <si>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</si>
  <si>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</si>
  <si>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</si>
  <si>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</si>
  <si>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</si>
  <si>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</si>
  <si>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</si>
  <si>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</si>
  <si>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</si>
  <si>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</si>
  <si>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</si>
  <si>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</si>
  <si>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</si>
  <si>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20170614 Poděbrady,hřbitov v Kluku,kaple+vstupní brána,obnova</t>
  </si>
  <si>
    <t>Město Poděbrady</t>
  </si>
  <si>
    <t>Jiřího náměstí 20/1</t>
  </si>
  <si>
    <t>Poděbrady-Poděbrady I</t>
  </si>
  <si>
    <t>29001</t>
  </si>
  <si>
    <t>00239640</t>
  </si>
  <si>
    <t>CZ00239640</t>
  </si>
  <si>
    <t>Celkem za stavbu</t>
  </si>
  <si>
    <t>CZK</t>
  </si>
  <si>
    <t xml:space="preserve">Popis rozpočtu:  - </t>
  </si>
  <si>
    <t>Rozpočet řeší:</t>
  </si>
  <si>
    <t>- celkovou obnovu hřbitovní kaple a vstupní brány</t>
  </si>
  <si>
    <t>Rozpočet neřeší:</t>
  </si>
  <si>
    <t>- případné zajištění základového zdiva - zpevnění, podezdění</t>
  </si>
  <si>
    <t xml:space="preserve">  (PD předpokládá možný zásah v místě dešťového svodu,</t>
  </si>
  <si>
    <t xml:space="preserve">  vyřeší se po zjištění stavu pomocí kopaných sond</t>
  </si>
  <si>
    <t xml:space="preserve">  a ocení dle způsobu a rozsahu případného dodatečného zajištění)</t>
  </si>
  <si>
    <t>- dodatečnou vodorovnou izolaci ohradní zdi provedenou hydrofobizační injektáží - infuzní clonu</t>
  </si>
  <si>
    <t xml:space="preserve">  (není předmětem rozpočtu, bude řešeno v samostatné zakázce)</t>
  </si>
  <si>
    <t>- restaurování vstupních kovaných vrat V1, V2, V3</t>
  </si>
  <si>
    <t xml:space="preserve">  (není předmětem této akce, bude řešeno v samostatné zakázce)</t>
  </si>
  <si>
    <t>Rozpočet je vyhotoven v podrobnosti dle:</t>
  </si>
  <si>
    <t>- projektu vypracovaného Martinem Volejníkem a Ing. Radkou Pěknou - 2017/05, stupeň DPS</t>
  </si>
  <si>
    <t>Výkaz výměr:</t>
  </si>
  <si>
    <t>- přesnost výměr odpovídá podrobnosti projektové dokumentace</t>
  </si>
  <si>
    <t>- výměry pro tesařské, klempířské a truhlářské práce jsou převzaty z tabulek projektu</t>
  </si>
  <si>
    <t>- vše je třeba kontrolovat a upřesňovat na místě při realizaci</t>
  </si>
  <si>
    <t>- se může případně měnit dle změn a dodatků k PD</t>
  </si>
  <si>
    <t>- neslouží jako podklad pro objednávky materiálu v rámci dodávky stavby</t>
  </si>
  <si>
    <t>- veškeré výrobky, případně uvedené v rozpočtu s obchodním názvem, jsou referenční,</t>
  </si>
  <si>
    <t xml:space="preserve">  obecně určující standart, technické parametry a požadované vlastnosti</t>
  </si>
  <si>
    <t xml:space="preserve">  a lze je nahradit produkty jiného výrobce, při zachování srovnatelných nebo lepších</t>
  </si>
  <si>
    <t xml:space="preserve">  rozhodujících technických parametrů</t>
  </si>
  <si>
    <t>Ocenění položek:</t>
  </si>
  <si>
    <t>- některé položky, co do obsahu, srovnatelně odpovídají položkám z databáze RTS,</t>
  </si>
  <si>
    <t xml:space="preserve">  mají-li číslo s koncovkou IND, je jejich ocenění upraveno vzhledem k tomu,</t>
  </si>
  <si>
    <t xml:space="preserve">  že je pozměněna dodávka materiálu (dod)</t>
  </si>
  <si>
    <t xml:space="preserve">  nebo že je práce (mtž) náročnější (památkový objekt)</t>
  </si>
  <si>
    <t xml:space="preserve">  a že ji vykonávají pracovníci s vyšší kvalifikací</t>
  </si>
  <si>
    <t>- nelze tedy převzít u těchto položek ceny z databáze RTS</t>
  </si>
  <si>
    <t>Náklady na zařízení staveniště jsou stanoveny orientačně, odborným odhadem, a zohledňují:</t>
  </si>
  <si>
    <t>- ohrazení manipulačních prostor</t>
  </si>
  <si>
    <t>- zpevněné plochy pro skladování materiálu</t>
  </si>
  <si>
    <t>- likvidaci staveniště</t>
  </si>
  <si>
    <t xml:space="preserve">  a navrácení ploch dotčených stavbou do původního stavu</t>
  </si>
  <si>
    <t>Zatřídění dle klasifikace JKSO  ve smyslu vyhlášky č. 230/2012 Sb: 801 471</t>
  </si>
  <si>
    <t>Použitá cenová soustava: CS RTS DATA</t>
  </si>
  <si>
    <t>Struktura údajů a jejich formát: (soupis prací, obsah položek, výkaz výměr...)</t>
  </si>
  <si>
    <t>jsou stanoveny programem RTS Stavitel (dle vyhlášky č. 230/2012 Sb)</t>
  </si>
  <si>
    <t>Metodika pro zpracování nabídkové ceny:</t>
  </si>
  <si>
    <t>je předepsána programem RTS Stavitel - vyplňí se buňky s modrým pozadím</t>
  </si>
  <si>
    <t>Formát elektronického soupisu: je Excel (.xlsx) do nějž je exportován z programu RTS Stavitel</t>
  </si>
  <si>
    <t>Legenda:</t>
  </si>
  <si>
    <t>PD - projektová dokumentace</t>
  </si>
  <si>
    <t>TZ - technická zpráva</t>
  </si>
  <si>
    <t>kce - konstrukce</t>
  </si>
  <si>
    <t>mtž - montáž, osazení, provedení</t>
  </si>
  <si>
    <t>dmtž - demontáž, vyjmutí, odstranění, vybourání, rozebrání</t>
  </si>
  <si>
    <t>dod - dodávka, výroba + dodávka, včetně dopravy na stavbu a ostatních pořizovacích nákladů</t>
  </si>
  <si>
    <t>PH - přesun hmot vnitrostaveništní</t>
  </si>
  <si>
    <t>SOP - spojovací a ochranné prostředky (vztahují se k m3 řeziva)</t>
  </si>
  <si>
    <t>IND za číselnou nomenklaturou položky - položky pro práce a dodávky</t>
  </si>
  <si>
    <t>obsahově srovnatelné s položkami databáze RTS,</t>
  </si>
  <si>
    <t>ale s upravenými jednotkovými cenami vzhledem k</t>
  </si>
  <si>
    <t>větší složitosti související s památkovým charakterem akce</t>
  </si>
  <si>
    <t>(v ceně je zohledněno</t>
  </si>
  <si>
    <t>upravená dodávka materiálu, časová náročnost, vyšší odborná kvalifikace řemeslníků)</t>
  </si>
  <si>
    <t>X.IND, Y.IND, Z.IND za číselnou nomenklaturou položky - individuální položky</t>
  </si>
  <si>
    <t>pro atypické práce a dodávky neobsažené v databázi RTS</t>
  </si>
  <si>
    <t>RES za číselnou nomenklaturou položky - individuální položky pro atypické práce a dodávky</t>
  </si>
  <si>
    <t>neobsažené v databázi RTS, prováděné a dodávané restaurátory</t>
  </si>
  <si>
    <t>(pokud jsou u položek s koncovkou IND a RES zkratky - mtž, dmtž, dod, PH</t>
  </si>
  <si>
    <t>uvedeny v popisu položy, jsou příslušné práce a dodávky zahrnuty do ceny položky!)</t>
  </si>
  <si>
    <t>POZNÁMKA - označení položky, která upřesňuje položky za ní následující,</t>
  </si>
  <si>
    <t>tato položka se neoceňuje !</t>
  </si>
  <si>
    <t>VÝM - označení pomocné položky, která slouží k výpočtu a kontrole výměr,</t>
  </si>
  <si>
    <t>Rekapitulace dílů</t>
  </si>
  <si>
    <t>Typ dílu</t>
  </si>
  <si>
    <t>1</t>
  </si>
  <si>
    <t>Zemní práce</t>
  </si>
  <si>
    <t>2</t>
  </si>
  <si>
    <t>Základy,zvláštní zakládání</t>
  </si>
  <si>
    <t>26</t>
  </si>
  <si>
    <t>Vrty</t>
  </si>
  <si>
    <t>27</t>
  </si>
  <si>
    <t>Základy</t>
  </si>
  <si>
    <t>28</t>
  </si>
  <si>
    <t>Zpevňování hornin a konstrukcí</t>
  </si>
  <si>
    <t>3</t>
  </si>
  <si>
    <t>Svislé a kompletní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</si>
  <si>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</si>
  <si>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</si>
  <si>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</si>
  <si>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</si>
  <si>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</si>
  <si>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</si>
  <si>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8</t>
  </si>
  <si>
    <t>Trubní vedení</t>
  </si>
  <si>
    <t>93</t>
  </si>
  <si>
    <t>Dokončovací práce inž.staveb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</si>
  <si>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</si>
  <si>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</si>
  <si>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</si>
  <si>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</si>
  <si>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</si>
  <si>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</si>
  <si>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</si>
  <si>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</si>
  <si>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</si>
  <si>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</si>
  <si>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</si>
  <si>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</si>
  <si>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</si>
  <si>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</si>
  <si>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</si>
  <si>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</si>
  <si>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725</t>
  </si>
  <si>
    <t>Zařizovací předměty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</si>
  <si>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</si>
  <si>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</si>
  <si>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</si>
  <si>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</si>
  <si>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</si>
  <si>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</si>
  <si>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</si>
  <si>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Výplně otvorů</t>
  </si>
  <si>
    <t>771</t>
  </si>
  <si>
    <t>Podlahy z dlaždic a obklady</t>
  </si>
  <si>
    <t>782</t>
  </si>
  <si>
    <t>Konstrukce z přírodního kamene</t>
  </si>
  <si>
    <t>783</t>
  </si>
  <si>
    <t>Nátěry</t>
  </si>
  <si>
    <t>784</t>
  </si>
  <si>
    <t>Malby</t>
  </si>
  <si>
    <t>794</t>
  </si>
  <si>
    <t>Práce restaurátorské</t>
  </si>
  <si>
    <t>M21</t>
  </si>
  <si>
    <t>Elektromontáže</t>
  </si>
  <si>
    <t>VN</t>
  </si>
  <si>
    <t>VÝM</t>
  </si>
  <si>
    <t>VÝMĚRY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</si>
  <si>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</si>
  <si>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</si>
  <si>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</si>
  <si>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</si>
  <si>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</si>
  <si>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</si>
  <si>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</si>
  <si>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</si>
  <si>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</si>
  <si>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</si>
  <si>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</si>
  <si>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</si>
  <si>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</si>
  <si>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</si>
  <si>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</si>
  <si>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</si>
  <si>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</si>
  <si>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</si>
  <si>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</si>
  <si>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</si>
  <si>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</si>
  <si>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</si>
  <si>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</si>
  <si>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</si>
  <si>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</si>
  <si>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</si>
  <si>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</si>
  <si>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</si>
  <si>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139601103R00</t>
  </si>
  <si>
    <t>Ruční výkop jam, rýh a šachet v hornině tř. 4</t>
  </si>
  <si>
    <t>m3</t>
  </si>
  <si>
    <t>POL1_0</t>
  </si>
  <si>
    <t>kopané sondy pro zjištění základových poměrů:</t>
  </si>
  <si>
    <t>VV</t>
  </si>
  <si>
    <t>2*0,60*0,60*1,00</t>
  </si>
  <si>
    <t>0,8-0,72</t>
  </si>
  <si>
    <t>Mezisoučet</t>
  </si>
  <si>
    <t>výkop pro základ:</t>
  </si>
  <si>
    <t>ad základ zdi přístavku:</t>
  </si>
  <si>
    <t>4,3*0,40*1,30</t>
  </si>
  <si>
    <t>ad základ schodů přístavku:</t>
  </si>
  <si>
    <t>2,4*0,65*1,00</t>
  </si>
  <si>
    <t>ad základ schodů síně:</t>
  </si>
  <si>
    <t>0,5*(2,0+4,4)*1,6*1,0</t>
  </si>
  <si>
    <t>0,5*(1,8+3,6)*1,25*0,16</t>
  </si>
  <si>
    <t>0,5*(1,4+2,9)*1,00*0,16</t>
  </si>
  <si>
    <t>ad revizní šachta:</t>
  </si>
  <si>
    <t>3,14*0,35*0,35*2,0</t>
  </si>
  <si>
    <t>0,8-0,7693</t>
  </si>
  <si>
    <t>139711101RT3</t>
  </si>
  <si>
    <t>Vykopávka v uzavřených prostorách v hor.1-4, hornina 3</t>
  </si>
  <si>
    <t>- odstranění násypu a zeminy pro novou skladbu podlah</t>
  </si>
  <si>
    <t>POP</t>
  </si>
  <si>
    <t>ad skladba A,márnice:17,0*0,40</t>
  </si>
  <si>
    <t>ad skladba B1,přístavek:11,8*(0,40+0,10)</t>
  </si>
  <si>
    <t>ad skladba C,síň-kanálek:10,9*0,42</t>
  </si>
  <si>
    <t>17,3-17,278</t>
  </si>
  <si>
    <t>174101102R00</t>
  </si>
  <si>
    <t>Zásyp ruční se zhutněním</t>
  </si>
  <si>
    <t>sondy:0,80</t>
  </si>
  <si>
    <t>162201203R00</t>
  </si>
  <si>
    <t>Vodorovné přemíst.výkopku, kolečko hor.1-4, do 10m</t>
  </si>
  <si>
    <t>11,4+17,3-0,8</t>
  </si>
  <si>
    <t>162201210R00</t>
  </si>
  <si>
    <t>Příplatek za dalš.10 m, kolečko, výkop. z hor.1- 4</t>
  </si>
  <si>
    <t>2*27,9</t>
  </si>
  <si>
    <t>167101101R00</t>
  </si>
  <si>
    <t>Nakládání výkopku z hor.1-4 v množství do 100 m3</t>
  </si>
  <si>
    <t>162701105R00</t>
  </si>
  <si>
    <t>Vodorovné přemístění výkopku z hor.1-4 do 10000 m</t>
  </si>
  <si>
    <t>162701109R00</t>
  </si>
  <si>
    <t>Příplatek k vod. přemístění hor.1-4 za další 1 km</t>
  </si>
  <si>
    <t>5*27,9</t>
  </si>
  <si>
    <t>199000002R00</t>
  </si>
  <si>
    <t>Poplatek za skládku horniny 1- 4</t>
  </si>
  <si>
    <t>121101100R00</t>
  </si>
  <si>
    <t>Sejmutí ornice  pl&lt;400m2,přemístění&lt;50m</t>
  </si>
  <si>
    <t>- ad vyspádování terénu od paty obvodových zdí kaple</t>
  </si>
  <si>
    <t>50,0*0,10</t>
  </si>
  <si>
    <t>181300010RAA</t>
  </si>
  <si>
    <t>Rozprostření ornice v rovině tl&lt;15cm, dovoz ornice ze vzdálenosti&lt;50m,osetí trávou</t>
  </si>
  <si>
    <t>m2</t>
  </si>
  <si>
    <t>POL2_0</t>
  </si>
  <si>
    <t>- vyspádování terénu od paty obvodových zdí kaple</t>
  </si>
  <si>
    <t>- zatravnění, včetně dodávky osiva</t>
  </si>
  <si>
    <t>285377113R00</t>
  </si>
  <si>
    <t>Ztužující táhla z oceli průměru do 32 mm</t>
  </si>
  <si>
    <t>m</t>
  </si>
  <si>
    <t>- včetně kotevních desek a rektifikačního článku</t>
  </si>
  <si>
    <t>TA:8,0</t>
  </si>
  <si>
    <t>262301171R00</t>
  </si>
  <si>
    <t>Vrty injek.povrch.,kladivy do 56 mm,do 10 m, hor.3</t>
  </si>
  <si>
    <t>dovrtání trhlin pro osazení injektážních trubek po 400mm:</t>
  </si>
  <si>
    <t>10,0/0,40*0,30</t>
  </si>
  <si>
    <t>D 30mm ad táhlo:</t>
  </si>
  <si>
    <t>2*0,50</t>
  </si>
  <si>
    <t>274313511R00</t>
  </si>
  <si>
    <t xml:space="preserve">Beton základových pasů prostý C 12/15 </t>
  </si>
  <si>
    <t>základ zdi přístavku:</t>
  </si>
  <si>
    <t>4,3*0,40*1,10</t>
  </si>
  <si>
    <t>základ schodů přístavku:</t>
  </si>
  <si>
    <t>2,4*0,65*0,80</t>
  </si>
  <si>
    <t>základ schodů síně:</t>
  </si>
  <si>
    <t>0,5*(2,0+4,4)*1,60*0,80</t>
  </si>
  <si>
    <t>274351215R00</t>
  </si>
  <si>
    <t>Bednění stěn základových pasů - zřízení</t>
  </si>
  <si>
    <t>zeď přístavku:</t>
  </si>
  <si>
    <t>2*4,3*1,1</t>
  </si>
  <si>
    <t>schody přístavku:</t>
  </si>
  <si>
    <t>2*(2,4+0,65)*0,80</t>
  </si>
  <si>
    <t>schody síně:</t>
  </si>
  <si>
    <t>3*2,0*0,80+4,4*0,80</t>
  </si>
  <si>
    <t>3*1,8*0,16+3,6*0,16</t>
  </si>
  <si>
    <t>3*1,4*0,16+2,9*0,16</t>
  </si>
  <si>
    <t>zaokr:25,3-25,236</t>
  </si>
  <si>
    <t>274351216R00</t>
  </si>
  <si>
    <t>Bednění stěn základových pasů - odstranění</t>
  </si>
  <si>
    <t>281604111R00</t>
  </si>
  <si>
    <t>Injektáž aktiv.směsmi nízkotl.vzestupné do 0,6 MPa</t>
  </si>
  <si>
    <t>h</t>
  </si>
  <si>
    <t>injektování trhlin cca po 400mm:</t>
  </si>
  <si>
    <t>10,0/0,40*0,25</t>
  </si>
  <si>
    <t>281611117R00</t>
  </si>
  <si>
    <t>Hmoty pro injekt.nízkot.,cement struskoport.C25/30</t>
  </si>
  <si>
    <t>t</t>
  </si>
  <si>
    <t>- dodání aktivované směsi portlandského cementu SPC 325</t>
  </si>
  <si>
    <t xml:space="preserve">  a vápna v objemovém poměru 1:1 ad injektáž trhlin</t>
  </si>
  <si>
    <t>10,0*0,60*0,60*0,15*2,000</t>
  </si>
  <si>
    <t>281811211R00</t>
  </si>
  <si>
    <t>Ocelové inj. trubky nízkotl. vytažené 1,5 m, 1,5"</t>
  </si>
  <si>
    <t>- ocelové trubky pro injektáž trhlin cca po 400mm s vytažením</t>
  </si>
  <si>
    <t>289471111R00</t>
  </si>
  <si>
    <t>Sanace trhlin zdiva hl.spárováním š.3 cm, hl.15 cm</t>
  </si>
  <si>
    <t>- vyplnění trhlin aktivovanou maltou</t>
  </si>
  <si>
    <t xml:space="preserve">  písek:pojivo=3:1</t>
  </si>
  <si>
    <t xml:space="preserve">  pojivo=PC:vápno=1:1</t>
  </si>
  <si>
    <t>289471212R00</t>
  </si>
  <si>
    <t>Sanace trhlin zdiva hl.spárováním š.5 cm, hl.30 cm</t>
  </si>
  <si>
    <t>- dtto</t>
  </si>
  <si>
    <t>- včetně vyklínování úlomky cihel a v záklencích dubovými klíny</t>
  </si>
  <si>
    <t>289901111R00</t>
  </si>
  <si>
    <t>Vyčištění trhlin zdiva do 3 cm hl. do 15 cm</t>
  </si>
  <si>
    <t>- vyškrabání do maximální hloubky</t>
  </si>
  <si>
    <t>- vyfoukání stlačeným vzduchem</t>
  </si>
  <si>
    <t>- zvlhčení</t>
  </si>
  <si>
    <t>289901212R00</t>
  </si>
  <si>
    <t>Vyčištění trhlin zdiva do 5 cm hl. do 30 cm</t>
  </si>
  <si>
    <t>311231114R00</t>
  </si>
  <si>
    <t>Zdivo nosné cihelné z CP 29 P15 na MVC 2,5</t>
  </si>
  <si>
    <t>přístavek:</t>
  </si>
  <si>
    <t>(4,3*2,7-1*1,05*2,0-1,5*0,24)*0,30</t>
  </si>
  <si>
    <t>317168132R00</t>
  </si>
  <si>
    <t>Překlad POROTHERM 7 vysoký 70x235x1500 mm, mtž+dod</t>
  </si>
  <si>
    <t>kus</t>
  </si>
  <si>
    <t>přístavek:4</t>
  </si>
  <si>
    <t>314231114R00</t>
  </si>
  <si>
    <t>Zdivo komínů z CP 29 P15 na MVC pod omítku</t>
  </si>
  <si>
    <t>- včetně pomocného lešení výšky do 1900 mm</t>
  </si>
  <si>
    <t>0,45*0,45*2,0</t>
  </si>
  <si>
    <t>316381116R00</t>
  </si>
  <si>
    <t>Komínové krycí desky s přesahem tl. 80 - 100 mm</t>
  </si>
  <si>
    <t>- včetně výztuže</t>
  </si>
  <si>
    <t>0,62*0,62</t>
  </si>
  <si>
    <t>0,4-0,3844</t>
  </si>
  <si>
    <t>317235811R00</t>
  </si>
  <si>
    <t>Doplnění zdiva říms cihlami</t>
  </si>
  <si>
    <t>- ad přezdění poškozených cihel římsy</t>
  </si>
  <si>
    <t>síň:</t>
  </si>
  <si>
    <t>2,0*0,30*0,15</t>
  </si>
  <si>
    <t>0,1-0,09</t>
  </si>
  <si>
    <t>612403382R00</t>
  </si>
  <si>
    <t>Hrubá výplň rýh ve stěnách do 5x5 cm maltou ze SMS</t>
  </si>
  <si>
    <t>ad táhlo:8,0</t>
  </si>
  <si>
    <t>612403399R00</t>
  </si>
  <si>
    <t>Hrubá výplň rýh ve stěnách maltou</t>
  </si>
  <si>
    <t>zaomítnutí rýh NP+VP přes vložený polystyren:8*0,8*0,15</t>
  </si>
  <si>
    <t>přetažení omítky přes plotny táhel:2*0,3*0,3</t>
  </si>
  <si>
    <t>1,2-1,14</t>
  </si>
  <si>
    <t>611423331R00</t>
  </si>
  <si>
    <t>Oprava omítek stropů s rákosem štukových, do 30% plochy</t>
  </si>
  <si>
    <t>márnice:4,6*3,7</t>
  </si>
  <si>
    <t>612433322RT4</t>
  </si>
  <si>
    <t>Omítka sanační vnitřní, vysoké zasolení, tl.25 mm, postřik Z-San K, podkladní omítka Z-SAN 20; Premix</t>
  </si>
  <si>
    <t>- obchodní název Premix, je uveden z důvodu rozpočtu,</t>
  </si>
  <si>
    <t xml:space="preserve">  je referenční, obecně určující standart, technické parametry a požadované vlastnosti</t>
  </si>
  <si>
    <t>2*(4,6+7,0)*2,0-1*2,8*2,0</t>
  </si>
  <si>
    <t>márnice:</t>
  </si>
  <si>
    <t>2*(4,6+3,7)*2,0</t>
  </si>
  <si>
    <t>0-1*1,0*2,0+2*0,35*2,0</t>
  </si>
  <si>
    <t>0-2*0,8*1,0</t>
  </si>
  <si>
    <t>2*(4,5+2,7)*2,0</t>
  </si>
  <si>
    <t>0-2*1,0*2,0+2*0,15*2,0</t>
  </si>
  <si>
    <t>612421331IND</t>
  </si>
  <si>
    <t>Oprava vápen.omítek stěn do 30 % pl. - štukových, s použitím maltové směsi s trassem</t>
  </si>
  <si>
    <t>síň:65,9-40,8</t>
  </si>
  <si>
    <t>márnice:53,3-31,0</t>
  </si>
  <si>
    <t>přístavek:45,4-25,4</t>
  </si>
  <si>
    <t>619441121R00</t>
  </si>
  <si>
    <t>Vytažení profilů o délce do 2 m a šířce nad 10 cm</t>
  </si>
  <si>
    <t>- znovuvytažení štukové profilace římsy</t>
  </si>
  <si>
    <t xml:space="preserve">  jako kopie dle původní profilace</t>
  </si>
  <si>
    <t>síň:2,0</t>
  </si>
  <si>
    <t>622904121R00</t>
  </si>
  <si>
    <t>Ruční čištění ocelovým kartáčem, kaple</t>
  </si>
  <si>
    <t>fasády celkem:</t>
  </si>
  <si>
    <t>169,5</t>
  </si>
  <si>
    <t>odpočet nové stěny přístavku:</t>
  </si>
  <si>
    <t>0-(4,3*2,6-1*1,0*2,0)</t>
  </si>
  <si>
    <t>160,4-160,32</t>
  </si>
  <si>
    <t>Ruční čištění ocelovým kartáčem, ohradní zeď</t>
  </si>
  <si>
    <t>622434153RT1</t>
  </si>
  <si>
    <t>Omítkový sanační systém Premix,Z-SAN,3vrst., (Z-SAN K, Z-SAN 30, Z-SAN 20),kaple</t>
  </si>
  <si>
    <t>- malta s trassem</t>
  </si>
  <si>
    <t>0,6*2,0</t>
  </si>
  <si>
    <t>4,3*2,0-1*1,0*2,0</t>
  </si>
  <si>
    <t>5,5*2,0-1*2,8*2,0</t>
  </si>
  <si>
    <t>Z,rub štítu:4,8</t>
  </si>
  <si>
    <t>J:</t>
  </si>
  <si>
    <t>(8,0-0,45)*2,0</t>
  </si>
  <si>
    <t>V:</t>
  </si>
  <si>
    <t>5,4*2,0</t>
  </si>
  <si>
    <t>5,1*2,0</t>
  </si>
  <si>
    <t>V,rub štítu:4,8</t>
  </si>
  <si>
    <t>(0,1+4,7)*2,0</t>
  </si>
  <si>
    <t>4,0*2,0</t>
  </si>
  <si>
    <t>0-2*0,84*1,4</t>
  </si>
  <si>
    <t>S,rub štítu:4,8</t>
  </si>
  <si>
    <t>79,0-78,948</t>
  </si>
  <si>
    <t>Omítkový sanační systém Premix,Z-SAN,3vrst., (Z-SAN K, Z-SAN 30, Z-SAN 20),ohradní zeď</t>
  </si>
  <si>
    <t>622423222IND</t>
  </si>
  <si>
    <t>Oprava vněj. omítek III,do20%, štuk na 100% plochy, omítkou s trassem</t>
  </si>
  <si>
    <t>fasády celkem-sanační omítky:169,5-79,0</t>
  </si>
  <si>
    <t>623421131R00</t>
  </si>
  <si>
    <t>Omítka vnější sloupů, s pl.rovnými, hladká sl. 1-2</t>
  </si>
  <si>
    <t>komín:</t>
  </si>
  <si>
    <t>4*0,45*2,0</t>
  </si>
  <si>
    <t>62999000XIND</t>
  </si>
  <si>
    <t>Nadokenní římsa-obnovení</t>
  </si>
  <si>
    <t>S:2,8</t>
  </si>
  <si>
    <t>62999000YIND</t>
  </si>
  <si>
    <t>Profilace kolem oken-obnovení</t>
  </si>
  <si>
    <t>- dle domu hrobníka</t>
  </si>
  <si>
    <t>2*2*(1,0+1,8)</t>
  </si>
  <si>
    <t>62999000ZIND</t>
  </si>
  <si>
    <t>Okosení hrany kolem okna-obnovení</t>
  </si>
  <si>
    <t>1,0+0,5+1,0</t>
  </si>
  <si>
    <t>622491142R00</t>
  </si>
  <si>
    <t>Nátěr fasády hydrofobní 2x</t>
  </si>
  <si>
    <t>parapety oken:</t>
  </si>
  <si>
    <t>2*1,0*0,2</t>
  </si>
  <si>
    <t>622412222R00</t>
  </si>
  <si>
    <t>Nátěr stěn vnějších silikátový , kaple</t>
  </si>
  <si>
    <t>omítky celkem:169,5</t>
  </si>
  <si>
    <t>komín:3,6</t>
  </si>
  <si>
    <t>Nátěr stěn vnějších silikátový , ohradní zeď</t>
  </si>
  <si>
    <t>631571001R00</t>
  </si>
  <si>
    <t>Násyp z kameniva těženého 0 - 4, zpevňující</t>
  </si>
  <si>
    <t>pod zeď přístavku:</t>
  </si>
  <si>
    <t>4,3*0,4*0,20</t>
  </si>
  <si>
    <t>pod základ schodů přístavku:</t>
  </si>
  <si>
    <t>2,4*0,65*0,20</t>
  </si>
  <si>
    <t>pod základ schodů síně:</t>
  </si>
  <si>
    <t>0,5*(2,0+4,4)*1,6*0,20</t>
  </si>
  <si>
    <t>ad skladby podlah:</t>
  </si>
  <si>
    <t>A,márnice:17,0*0,08</t>
  </si>
  <si>
    <t>B,přístavek:11,8*0,08</t>
  </si>
  <si>
    <t>C,síň:10,9*0,08</t>
  </si>
  <si>
    <t>4,9-4,856</t>
  </si>
  <si>
    <t>631312621R00</t>
  </si>
  <si>
    <t>Mazanina betonová tl. 5 - 8 cm C 20/25</t>
  </si>
  <si>
    <t>vyztužená mazanina:</t>
  </si>
  <si>
    <t>skladba A,márnice:17,0*0,06</t>
  </si>
  <si>
    <t>skladba B,přístavek:11,8*0,06</t>
  </si>
  <si>
    <t>skladba C,síň-kanálek:10,9*0,06</t>
  </si>
  <si>
    <t>2,4-2,382</t>
  </si>
  <si>
    <t>přes hydroizolaci:</t>
  </si>
  <si>
    <t>skladba A,márnice:17,0*0,05</t>
  </si>
  <si>
    <t>skladba B1,přístavek:11,8*0,05</t>
  </si>
  <si>
    <t>1,5-1,44</t>
  </si>
  <si>
    <t>631319171R00</t>
  </si>
  <si>
    <t>Příplatek za stržení povrchu mazaniny tl. 8 cm</t>
  </si>
  <si>
    <t>631361921RT3</t>
  </si>
  <si>
    <t>Výztuž mazanin svařovanou sítí, průměr drátu  5,0, oka 150/150 mm KD37</t>
  </si>
  <si>
    <t>(17,0+11,8+10,9)*2,11*0,001</t>
  </si>
  <si>
    <t>0,084-0,08377</t>
  </si>
  <si>
    <t>63134000XIND</t>
  </si>
  <si>
    <t>Odvětraná podlahová vrstva z tvarovek IGLU , IGH20(500X500X200mm),mtž+dod</t>
  </si>
  <si>
    <t>- montáž a dodávka tvarovek IGLU výšky 200mm</t>
  </si>
  <si>
    <t>skladba A,márnice:17,0</t>
  </si>
  <si>
    <t>skladba B1,přístavek:11,8</t>
  </si>
  <si>
    <t>63134000YIND</t>
  </si>
  <si>
    <t>Odvětraná podlahová vrstva z tvarovek IGLU , IGH27(500X500X270mm),mtž+dod</t>
  </si>
  <si>
    <t>- montáž a dodávka tvarovek IGLU výšky 270mm</t>
  </si>
  <si>
    <t>skladba C,síň-kanálek:10,9</t>
  </si>
  <si>
    <t>916531111IND</t>
  </si>
  <si>
    <t>Betonový obrubník do lože z C12/15 bez opěry, mtž+dod obrubníku 50/5/25cm</t>
  </si>
  <si>
    <t>ad provětraný kanálek síně:2*(3,5+5,9)</t>
  </si>
  <si>
    <t>831350111RAB</t>
  </si>
  <si>
    <t>Dešťová kanalizace z trub PVC,D&lt;125mm,hl&lt;1,2m, D110mm</t>
  </si>
  <si>
    <t>včetně</t>
  </si>
  <si>
    <t>- zemních prací v hornině 3</t>
  </si>
  <si>
    <t>- pažení a rozepření rýh</t>
  </si>
  <si>
    <t>- lože pro potrubí a obsypu potrubí z písku a štěrkopísku</t>
  </si>
  <si>
    <t>- dodávky a montáže potrubí, kolen, odboček</t>
  </si>
  <si>
    <t>- odvozu přebytečné zeminy do 6 km a uložení na skládku</t>
  </si>
  <si>
    <t>0,5+0,8</t>
  </si>
  <si>
    <t>0,5+0,8+0,3</t>
  </si>
  <si>
    <t>1,6+0,5+0,3</t>
  </si>
  <si>
    <t>831350012RAB</t>
  </si>
  <si>
    <t>Dešťová kanalizace z trub PVC,D&lt;160mm,hl&lt;1,5m, D160mm</t>
  </si>
  <si>
    <t>1*0,5+11,0</t>
  </si>
  <si>
    <t>8,0</t>
  </si>
  <si>
    <t>831350013RAB</t>
  </si>
  <si>
    <t>Dešťová kanalizace z trub PVC D&lt;200mm,hl&lt;1,5m, KGEM SN8 D200mm</t>
  </si>
  <si>
    <t>894431421RBK</t>
  </si>
  <si>
    <t>Šachta D600mm,dl šach roury 2,00m,přímá, dno KG D200mm, poklop PE do roury 1,5t</t>
  </si>
  <si>
    <t>- revizní šachta dešťové kanalizace DN 630mm (například PIPE LIFE)</t>
  </si>
  <si>
    <t xml:space="preserve">  s plastovým teleskopickým poklopem</t>
  </si>
  <si>
    <t>- třídy A15</t>
  </si>
  <si>
    <t>- kompletní kce</t>
  </si>
  <si>
    <t>89900000XIND</t>
  </si>
  <si>
    <t>Zaústění do stávající silniční vpusti</t>
  </si>
  <si>
    <t>kompl</t>
  </si>
  <si>
    <t>931961115RR1</t>
  </si>
  <si>
    <t>Vložky do spár z polystyrenu tl 30mm</t>
  </si>
  <si>
    <t>- plentování svislé části nádechových a výdechových průduchů z interieru</t>
  </si>
  <si>
    <t>8*0,8*0,13</t>
  </si>
  <si>
    <t>0,9-0,832</t>
  </si>
  <si>
    <t>941941041R00</t>
  </si>
  <si>
    <t>Montáž lešení leh.řad.s podlahami,š.1,2 m, H 10 m, kaple</t>
  </si>
  <si>
    <t>(5,5+2*1,2)*6,0+4,0*2,0</t>
  </si>
  <si>
    <t>(4,3-1,2)*2,5</t>
  </si>
  <si>
    <t>(8,0+2*1,2)*4,0</t>
  </si>
  <si>
    <t>5,1*4,0</t>
  </si>
  <si>
    <t>(4,7+2*1,2)*6,0+3,5*2,0</t>
  </si>
  <si>
    <t>(4,0-1,2)*3,0</t>
  </si>
  <si>
    <t>239,0-238,55</t>
  </si>
  <si>
    <t>941941291R00</t>
  </si>
  <si>
    <t>Příplatek za každý měsíc použití lešení k pol.1041, kaple</t>
  </si>
  <si>
    <t>4*239,0</t>
  </si>
  <si>
    <t>941941841R00</t>
  </si>
  <si>
    <t>Demontáž lešení leh.řad.s podlahami,š.1,2 m,H 10 m, kaple</t>
  </si>
  <si>
    <t>Montáž lešení leh.řad.s podlahami,š.1,2 m, H 10 m, ohradní zeď</t>
  </si>
  <si>
    <t>z ulice:</t>
  </si>
  <si>
    <t>(8,8+1,6+3,8+3,8+3,8+1,6+5,3)*3,0</t>
  </si>
  <si>
    <t>ze hřbitova:</t>
  </si>
  <si>
    <t>(2,3+1,7+3,9+4,1+3,9+1,7+5,9)*3,0</t>
  </si>
  <si>
    <t>Příplatek za každý měsíc použití lešení k pol.1041, ohradní zeď</t>
  </si>
  <si>
    <t>3*156,6</t>
  </si>
  <si>
    <t>Demontáž lešení leh.řad.s podlahami,š.1,2 m,H 10 m, ohradní zeď</t>
  </si>
  <si>
    <t>941955002R00</t>
  </si>
  <si>
    <t>Lešení lehké pomocné, výška podlahy do 1,9 m</t>
  </si>
  <si>
    <t>márnice:17,0</t>
  </si>
  <si>
    <t>přístavek:12,0</t>
  </si>
  <si>
    <t>943943221R00</t>
  </si>
  <si>
    <t>Montáž lešení prostorové lehké, do 200kg, H 10 m</t>
  </si>
  <si>
    <t>síň:31,8*4,0</t>
  </si>
  <si>
    <t>943943292R00</t>
  </si>
  <si>
    <t>Příplatek za každý měsíc použití k pol..3221, 3222</t>
  </si>
  <si>
    <t>3*127,2</t>
  </si>
  <si>
    <t>943943821R00</t>
  </si>
  <si>
    <t>Demontáž lešení, prostor. lehké, 200 kPa, H 10 m</t>
  </si>
  <si>
    <t>943955021R00</t>
  </si>
  <si>
    <t>Montáž lešeňové podlahy s příčníky a podél.,H 10 m</t>
  </si>
  <si>
    <t>síň:2*31,8</t>
  </si>
  <si>
    <t>943955191R00</t>
  </si>
  <si>
    <t>Příplatek za každý měsíc použití leš.k pol.21až 41</t>
  </si>
  <si>
    <t>3*63,6</t>
  </si>
  <si>
    <t>943955821R00</t>
  </si>
  <si>
    <t>Demontáž leš. podlahy s příč. a podélníky, H 10 m</t>
  </si>
  <si>
    <t>21690521XIND</t>
  </si>
  <si>
    <t>Očištění rubu dřev stropů technickým vysavačem</t>
  </si>
  <si>
    <t>síň,rub dřevěné klenby:4*1,5*7,0</t>
  </si>
  <si>
    <t>márnice,záklop trámového stropu:4,6*3,7</t>
  </si>
  <si>
    <t>952901111R00</t>
  </si>
  <si>
    <t>Vyčištění budov o výšce podlaží do 4 m</t>
  </si>
  <si>
    <t>- závěrečný úklid</t>
  </si>
  <si>
    <t>5,1*7,6+5,4*8,0</t>
  </si>
  <si>
    <t>952903111R00</t>
  </si>
  <si>
    <t>Odstranění prachu z trámů</t>
  </si>
  <si>
    <t>krov:2*136,0</t>
  </si>
  <si>
    <t>95300000XIND</t>
  </si>
  <si>
    <t>Flexibilní PVC trubka DN 125mm osazená do zdiva, mtž+dod</t>
  </si>
  <si>
    <t>- včetně osazení (mtž) do připravených rýh a průrazů ve zdivu</t>
  </si>
  <si>
    <t>ad nasávací a výdechové průduchy NP,VP:</t>
  </si>
  <si>
    <t>5*0,30+3*0,50+8*0,80</t>
  </si>
  <si>
    <t>95300001YIND</t>
  </si>
  <si>
    <t>Atyp ocelová mřížka TAHOKOV 150/150mm, mtž+dod+nátěr</t>
  </si>
  <si>
    <t>- větrací mřížka z ocelového plechu TAHOKOV</t>
  </si>
  <si>
    <t>- osazení (mtž) + dodávka (dod)</t>
  </si>
  <si>
    <t>- včetně nátěru</t>
  </si>
  <si>
    <t xml:space="preserve">  syntetickou barvou antikorozní a vrchní barvou v barevnosti fasády</t>
  </si>
  <si>
    <t>ad výdechové otvory v komínovém tělese:</t>
  </si>
  <si>
    <t>KL10:2</t>
  </si>
  <si>
    <t>95300002YIND</t>
  </si>
  <si>
    <t>Atyp ocelová ozdobná mřížka 150/150mm, mtž+dod+nátěr</t>
  </si>
  <si>
    <t>- větrací mřížka z ocelového ozdobně děrovaného plechu</t>
  </si>
  <si>
    <t>ad nádechové otvory na fasádě:</t>
  </si>
  <si>
    <t>KL11:4</t>
  </si>
  <si>
    <t>962031133R00</t>
  </si>
  <si>
    <t>Bourání příček cihelných tl. 15 cm</t>
  </si>
  <si>
    <t>přístavek:4,3*2,7-1*0,9*2,0</t>
  </si>
  <si>
    <t>968062455R00</t>
  </si>
  <si>
    <t>Vybourání dřevěných dveřních zárubní pl. do 2 m2</t>
  </si>
  <si>
    <t>přístavek:1*0,9*2,0</t>
  </si>
  <si>
    <t>971033241R00</t>
  </si>
  <si>
    <t>Vybourání otv. zeď cihel. 0,0225 m2, tl. 30cm, MVC</t>
  </si>
  <si>
    <t>ad nasávací a výdechové otvory:5</t>
  </si>
  <si>
    <t>971033251R00</t>
  </si>
  <si>
    <t>Vybourání otv. zeď cihel. 0,0225 m2, tl. 45cm, MVC</t>
  </si>
  <si>
    <t>ad dešťová kanalizace:1</t>
  </si>
  <si>
    <t>971033261R00</t>
  </si>
  <si>
    <t>Vybourání otv. zeď cihel. 0,0225 m2, tl. 60cm, MVC</t>
  </si>
  <si>
    <t>ad nasávací a výdechové otvory:3</t>
  </si>
  <si>
    <t>973031324R00</t>
  </si>
  <si>
    <t>Vysekání kapes ve zdi CP/ MVC, pl&lt; 0,1m2, hl&lt;15cm</t>
  </si>
  <si>
    <t>pro plotnu táhla:2</t>
  </si>
  <si>
    <t>974031132R00</t>
  </si>
  <si>
    <t>Vysekání rýh ve zdi cihelné 5 x 7 cm</t>
  </si>
  <si>
    <t>ad táhlo:7,0</t>
  </si>
  <si>
    <t>974031137R00</t>
  </si>
  <si>
    <t>Vysekání rýh ve zdi cihelné 5 x 30 cm</t>
  </si>
  <si>
    <t>- ad přezdění římsy</t>
  </si>
  <si>
    <t>974031153R00</t>
  </si>
  <si>
    <t>Vysekání rýh ve zdi cihelné 10 x 10 cm</t>
  </si>
  <si>
    <t>- ad vysekání rozvodů vody a kanalizace</t>
  </si>
  <si>
    <t>6,0</t>
  </si>
  <si>
    <t>974031165R00</t>
  </si>
  <si>
    <t>Vysekání rýh ve zdi cihelné 15 x 20 cm</t>
  </si>
  <si>
    <t>ad odvětrání:8*0,8</t>
  </si>
  <si>
    <t>974031139R00</t>
  </si>
  <si>
    <t>Příplatek za dalších 10 cm šířky rýhy hl. 5 cm</t>
  </si>
  <si>
    <t>977000012R00</t>
  </si>
  <si>
    <t>Frézování komínového průduchu, úběr do 50 mm</t>
  </si>
  <si>
    <t>- frézování stávajícího komínu na D 200mm</t>
  </si>
  <si>
    <t>978012141R00</t>
  </si>
  <si>
    <t>Otlučení omítek vnitřních rákosov.stropů do 30 %</t>
  </si>
  <si>
    <t>- ad oprava ze 30%</t>
  </si>
  <si>
    <t>márnice:17,02</t>
  </si>
  <si>
    <t>978013191R00</t>
  </si>
  <si>
    <t>Otlučení omítek vnitřních stěn v rozsahu do 100 %</t>
  </si>
  <si>
    <t>- ad sanační omítky</t>
  </si>
  <si>
    <t>- včetně vyškrabání spár a očištění zdiva</t>
  </si>
  <si>
    <t>97,2</t>
  </si>
  <si>
    <t>odpočet nové stěny přístavku:0-(4,3*2,0-1,0*2,0+1*(2*2,1+1,3)*0,15)</t>
  </si>
  <si>
    <t>89,8-89,775</t>
  </si>
  <si>
    <t>978013141R00</t>
  </si>
  <si>
    <t>Otlučení omítek vnitřních stěn v rozsahu do 30 %</t>
  </si>
  <si>
    <t>67,4</t>
  </si>
  <si>
    <t>odpočet nové stěny přístavku:0-4,3*0,7</t>
  </si>
  <si>
    <t>64,4-64,39</t>
  </si>
  <si>
    <t>978015291R00</t>
  </si>
  <si>
    <t>Otlučení omítek vnějších MVC v složit.1-4 do 100 %, kaple</t>
  </si>
  <si>
    <t>79,0</t>
  </si>
  <si>
    <t>0-(4,3*2,0-1*1,0*2,0)</t>
  </si>
  <si>
    <t>Otlučení omítek vnějších MVC v složit.1-4 do 100 %, ohradní zeď</t>
  </si>
  <si>
    <t>978015231R00</t>
  </si>
  <si>
    <t>Otlučení omítek vnějších MVC v složit.1-4 do 20 %</t>
  </si>
  <si>
    <t>90,5</t>
  </si>
  <si>
    <t>0-4,3*0,6</t>
  </si>
  <si>
    <t>88,0-87,92</t>
  </si>
  <si>
    <t>979011111R00</t>
  </si>
  <si>
    <t>Svislá doprava suti a vybour. hmot za 2.NP a 1.PP</t>
  </si>
  <si>
    <t>2,050+0,204+15,308</t>
  </si>
  <si>
    <t>979082111R00</t>
  </si>
  <si>
    <t>Vnitrostaveništní doprava suti do 10 m</t>
  </si>
  <si>
    <t>1NP:</t>
  </si>
  <si>
    <t>2,560+0,158+16,989+0,088+0,108+0,021</t>
  </si>
  <si>
    <t>2NP:</t>
  </si>
  <si>
    <t>17,560</t>
  </si>
  <si>
    <t>979082121R00</t>
  </si>
  <si>
    <t>Příplatek k vnitrost. dopravě suti za dalších 5 m</t>
  </si>
  <si>
    <t>8*37,484</t>
  </si>
  <si>
    <t>979081111R00</t>
  </si>
  <si>
    <t>Odvoz suti a vybour. hmot na skládku do 1 km</t>
  </si>
  <si>
    <t>979081121R00</t>
  </si>
  <si>
    <t>Příplatek k odvozu za každý další 1 km</t>
  </si>
  <si>
    <t>19*37,484</t>
  </si>
  <si>
    <t>979990103R00</t>
  </si>
  <si>
    <t>Poplatek za skládku suti - beton</t>
  </si>
  <si>
    <t>15,308</t>
  </si>
  <si>
    <t>979990105R00</t>
  </si>
  <si>
    <t>Poplatek za skládku suti - cihelné výrobky</t>
  </si>
  <si>
    <t>2,560</t>
  </si>
  <si>
    <t>979990161R00</t>
  </si>
  <si>
    <t>Poplatek za skládku suti - dřevo</t>
  </si>
  <si>
    <t>2,050</t>
  </si>
  <si>
    <t>979999998R00</t>
  </si>
  <si>
    <t xml:space="preserve">Poplatek za skládku suti 5% příměsí </t>
  </si>
  <si>
    <t>16,989</t>
  </si>
  <si>
    <t>979999999IND</t>
  </si>
  <si>
    <t>Poplatek za skládku , ostatní</t>
  </si>
  <si>
    <t>dveře:0,158</t>
  </si>
  <si>
    <t>kanalizace:0,088</t>
  </si>
  <si>
    <t>vodovod:0,108</t>
  </si>
  <si>
    <t>zařizovací předměty:0,021</t>
  </si>
  <si>
    <t>999281108R00</t>
  </si>
  <si>
    <t>Přesun hmot pro opravy a údržbu do výšky 12 m</t>
  </si>
  <si>
    <t>0,002+0,203+21,494+1,598+6,648+5,810</t>
  </si>
  <si>
    <t>13,460+21,707+26,536+0,001+10,833</t>
  </si>
  <si>
    <t>0,119+0,009+0,026</t>
  </si>
  <si>
    <t>711140012RAB</t>
  </si>
  <si>
    <t>Izolace proti vodě vodorovná přitavená-1x, 2xALP+1xBitagit 40 mineral V60 S40, mtž+dod</t>
  </si>
  <si>
    <t>- asfaltový penetrační nátěr dvojnásobný</t>
  </si>
  <si>
    <t>- SBS modifikovaný pás s vložkou ze skelné tkaniny (například Bitagit)</t>
  </si>
  <si>
    <t>- provedení (mtž)+dodávka (dod)</t>
  </si>
  <si>
    <t>998711102R00</t>
  </si>
  <si>
    <t>Přesun hmot pro izolace proti vodě, výšky do 12 m</t>
  </si>
  <si>
    <t>721210814R00</t>
  </si>
  <si>
    <t>Demontáž vpusti DN 125</t>
  </si>
  <si>
    <t>721140802R00</t>
  </si>
  <si>
    <t>Demontáž potrubí DN 100</t>
  </si>
  <si>
    <t>721242115R00</t>
  </si>
  <si>
    <t>Lapač střešních splavenin litinový DN 100, mtž+dod</t>
  </si>
  <si>
    <t>998721102R00</t>
  </si>
  <si>
    <t>Přesun hmot pro vnitřní kanalizaci, výšky do 12 m</t>
  </si>
  <si>
    <t>722110811R00</t>
  </si>
  <si>
    <t>Demontáž potrubí DN 80</t>
  </si>
  <si>
    <t>725210821R00</t>
  </si>
  <si>
    <t>Demontáž umyvadel bez výtokových armatur</t>
  </si>
  <si>
    <t>soubor</t>
  </si>
  <si>
    <t>725820801R00</t>
  </si>
  <si>
    <t>Demontáž baterie nástěnné do G 3/4</t>
  </si>
  <si>
    <t>762132811IND</t>
  </si>
  <si>
    <t>Demontáž bednění stěn z hoblovaných prken</t>
  </si>
  <si>
    <t>S štít pultové střechy:2,5</t>
  </si>
  <si>
    <t>762132137IND</t>
  </si>
  <si>
    <t>Montáž bednění stěn, prkna hobl. 32mm, sraz, lišty</t>
  </si>
  <si>
    <t>762195000R00</t>
  </si>
  <si>
    <t>Spojovací a ochranné prostředky pro montáž stěn</t>
  </si>
  <si>
    <t>2,5*0,024</t>
  </si>
  <si>
    <t>13,0*0,035*0,015</t>
  </si>
  <si>
    <t>0,07-0,06682</t>
  </si>
  <si>
    <t>60512000.AR</t>
  </si>
  <si>
    <t>Prkna SM/JD hoblovaná 1.jak tl 24mm š170-240mm</t>
  </si>
  <si>
    <t>POL3_0</t>
  </si>
  <si>
    <t>s 15% prořezem:2,5*0,024*1,15</t>
  </si>
  <si>
    <t>60516901.AR</t>
  </si>
  <si>
    <t>Lišta SM hoblovaná &lt;10cm2 , 35x15mm</t>
  </si>
  <si>
    <t>- pro překrytí spár mezi prkny ve štítu</t>
  </si>
  <si>
    <t>s 15% prořezem:13,0*0,035*0,015*1,15</t>
  </si>
  <si>
    <t>0,008-0,00785</t>
  </si>
  <si>
    <t>762083120IND</t>
  </si>
  <si>
    <t>Profilování zhlaví trámů do 160 cm2</t>
  </si>
  <si>
    <t>námětky:8</t>
  </si>
  <si>
    <t>762331811IND</t>
  </si>
  <si>
    <t>Demontáž konstrukcí krovů z hranolů do 120 cm2</t>
  </si>
  <si>
    <t>námětky:8*1,0</t>
  </si>
  <si>
    <t>762331812IND</t>
  </si>
  <si>
    <t>Demontáž konstrukcí krovů z hranolů do 224 cm2</t>
  </si>
  <si>
    <t>pozednice:23,60</t>
  </si>
  <si>
    <t>krokve:8*3,90</t>
  </si>
  <si>
    <t>krokve:8*4,50</t>
  </si>
  <si>
    <t>762333110IND</t>
  </si>
  <si>
    <t>Montáž vázaných krovů nepravidelných do 120 cm2</t>
  </si>
  <si>
    <t>762333120IND</t>
  </si>
  <si>
    <t>Montáž vázaných krovů nepravidelných do 224 cm2</t>
  </si>
  <si>
    <t>pozednice:23,6</t>
  </si>
  <si>
    <t>krokve:8*3,9</t>
  </si>
  <si>
    <t>krokve:8*4,5</t>
  </si>
  <si>
    <t>762371111R00</t>
  </si>
  <si>
    <t>Výroba a montáž sbíjených ramenátů pro klenbu</t>
  </si>
  <si>
    <t>- ramenát kopírující tvar žebra</t>
  </si>
  <si>
    <t xml:space="preserve">  a východní obvodovou zdí</t>
  </si>
  <si>
    <t>síň:7,8</t>
  </si>
  <si>
    <t>762342812IND</t>
  </si>
  <si>
    <t>Demontáž laťování střech, rozteč latí do 50cm</t>
  </si>
  <si>
    <t>762342203IND</t>
  </si>
  <si>
    <t>Montáž laťování střech, vzdálenost latí 22-36cm, po 280mm</t>
  </si>
  <si>
    <t>762395000R00</t>
  </si>
  <si>
    <t>Spojovací a ochranné prostředky pro střechy</t>
  </si>
  <si>
    <t>ad krov (dle tabulky řeziva):</t>
  </si>
  <si>
    <t>0,46+0,61+0,70+0,12+0,10</t>
  </si>
  <si>
    <t>ad laťování:</t>
  </si>
  <si>
    <t>136,0*3,8*0,06*0,04</t>
  </si>
  <si>
    <t>60515000R</t>
  </si>
  <si>
    <t>Hranoly SM/JD hoblované,1.jak, pro krov</t>
  </si>
  <si>
    <t>s 15% prořezem:1,99*1,15</t>
  </si>
  <si>
    <t>2,30-2,2885</t>
  </si>
  <si>
    <t>60517111R</t>
  </si>
  <si>
    <t>Lať střešní 40x60mm</t>
  </si>
  <si>
    <t>s 15% prořezem:1,24*1,15</t>
  </si>
  <si>
    <t>998762102R00</t>
  </si>
  <si>
    <t>Přesun hmot pro tesařské konstrukce, výšky do 12 m</t>
  </si>
  <si>
    <t>764252604R00</t>
  </si>
  <si>
    <t>Žlab podokapní půlkulatý TiZn RHEINZINK rš 330mm, včetně háků a dilatací</t>
  </si>
  <si>
    <t>KL1:17,0</t>
  </si>
  <si>
    <t>764252634R00</t>
  </si>
  <si>
    <t>Čelo žlabu půlkulatého TiZn RHEINZINK rš 330mm</t>
  </si>
  <si>
    <t>KL1:6</t>
  </si>
  <si>
    <t>764259615R00</t>
  </si>
  <si>
    <t>Kotlík závěsný TiZn RHEINZINK půlkulatý 330/100mm, kónický</t>
  </si>
  <si>
    <t>KL2:3</t>
  </si>
  <si>
    <t>76425999XIND</t>
  </si>
  <si>
    <t>Žlabový ochranný plech TiZn RHEINZINK</t>
  </si>
  <si>
    <t>KL2:1</t>
  </si>
  <si>
    <t>764551603R00</t>
  </si>
  <si>
    <t>Svod z TiZn RHEINZINK kruhový D 100mm</t>
  </si>
  <si>
    <t>KL3:12,0</t>
  </si>
  <si>
    <t>764292651R00</t>
  </si>
  <si>
    <t>Lemování TiZn RHEINZINK, rš 330mm</t>
  </si>
  <si>
    <t>KL4:28,5</t>
  </si>
  <si>
    <t>764292641R00</t>
  </si>
  <si>
    <t>Štítové lemování střechy TiZn RHEINZINK, rš 360mm</t>
  </si>
  <si>
    <t>- oplechování závětrného prkna ukončujícího okraj střechy</t>
  </si>
  <si>
    <t>KL5:7,70</t>
  </si>
  <si>
    <t>764292634R00</t>
  </si>
  <si>
    <t>Úžlabí TiZn RHEINZINK rš 500mm</t>
  </si>
  <si>
    <t>KL6:9,5</t>
  </si>
  <si>
    <t>764239611R00</t>
  </si>
  <si>
    <t>Lemování komína z TiZn RHEINZINK</t>
  </si>
  <si>
    <t>- boční díl RŠ=330mm - 2,5m</t>
  </si>
  <si>
    <t>- přední díl RŠ=330mm - 0,55m</t>
  </si>
  <si>
    <t>- zadní díl RŠ=500mm - 0,55m</t>
  </si>
  <si>
    <t>KL7:1</t>
  </si>
  <si>
    <t>764511625IND</t>
  </si>
  <si>
    <t>Oplechování parapetů TiZn RHEINZINK, rš 260mm</t>
  </si>
  <si>
    <t>KL8:3,2</t>
  </si>
  <si>
    <t>764521650R00</t>
  </si>
  <si>
    <t>Oplechování říms TiZn RHEINZINK, rš 330mm</t>
  </si>
  <si>
    <t>KL9:2,9</t>
  </si>
  <si>
    <t>764352812R00</t>
  </si>
  <si>
    <t>Demontáž žlabů půlkruh. rovných, rš 330 mm,nad 45°</t>
  </si>
  <si>
    <t>764359812R00</t>
  </si>
  <si>
    <t>Demontáž kotlíku kónického, sklon nad 45°</t>
  </si>
  <si>
    <t>764454801R00</t>
  </si>
  <si>
    <t>Demontáž odpadních trub kruhových,D 75 a 100 mm</t>
  </si>
  <si>
    <t>764331832R00</t>
  </si>
  <si>
    <t>Demontáž lemování zdí, rš 250 a 330 mm, nad 45°</t>
  </si>
  <si>
    <t>764391842R00</t>
  </si>
  <si>
    <t>Demontáž závětrné lišty, rš 400 a 500 mm, nad 45°</t>
  </si>
  <si>
    <t>764392842R00</t>
  </si>
  <si>
    <t>Demontáž úžlabí, rš 500 mm, sklon nad 45°</t>
  </si>
  <si>
    <t>764410850R00</t>
  </si>
  <si>
    <t>Demontáž oplechování parapetů,rš od 100 do 330 mm</t>
  </si>
  <si>
    <t>764421850R00</t>
  </si>
  <si>
    <t>Demontáž oplechování říms,rš od 250 do 330 mm</t>
  </si>
  <si>
    <t>998764102R00</t>
  </si>
  <si>
    <t>Přesun hmot pro klempířské konstr., výšky do 12 m</t>
  </si>
  <si>
    <t>765332860R00</t>
  </si>
  <si>
    <t>Demontáž betonové krytiny, zvětr. malta, do suti</t>
  </si>
  <si>
    <t>střecha včetně hřebenu:136,0</t>
  </si>
  <si>
    <t>krytí zdi S štítu:5,0*0,3</t>
  </si>
  <si>
    <t>76571886XIND</t>
  </si>
  <si>
    <t>Demontáž z prejzů zdí š. do 30 cm, s ohledem na znovupoužití</t>
  </si>
  <si>
    <t>Z štít:7*0,65</t>
  </si>
  <si>
    <t>V štít:7*0,65</t>
  </si>
  <si>
    <t>76531ST17IND</t>
  </si>
  <si>
    <t>Přiřezání a uchycení tašek</t>
  </si>
  <si>
    <t>2*9,5</t>
  </si>
  <si>
    <t>76531ST21IND</t>
  </si>
  <si>
    <t>Krytina TONDACH-STEINBRUCK režná, mtž+dod</t>
  </si>
  <si>
    <t>76531ST31IND</t>
  </si>
  <si>
    <t>Hřeben s větracím pásem kovovým, režný, mtž+dod</t>
  </si>
  <si>
    <t>7,1+7,4</t>
  </si>
  <si>
    <t>76571124XIND</t>
  </si>
  <si>
    <t>Pokrytí ohradních zdí do 30 cm prejzy glazovanými, mtž+dod</t>
  </si>
  <si>
    <t>S štít:7*0,50</t>
  </si>
  <si>
    <t>765718860IND</t>
  </si>
  <si>
    <t>Demontáž z prejzů zdí š. do 30 cm, do suti</t>
  </si>
  <si>
    <t>- ad výměna poškozených prejz ohradní zdi</t>
  </si>
  <si>
    <t>ohradní zeď:</t>
  </si>
  <si>
    <t>cca 17ks:3,5</t>
  </si>
  <si>
    <t>765759213R00</t>
  </si>
  <si>
    <t>Pokrytí ohrad.zdí pálen.prejzy do š.30cm, mtž bez dod</t>
  </si>
  <si>
    <t>- bez dodávky,</t>
  </si>
  <si>
    <t xml:space="preserve">  použijí se původní glazované prejzy odebrané z kaple</t>
  </si>
  <si>
    <t>998765102R00</t>
  </si>
  <si>
    <t>Přesun hmot pro krytiny tvrdé, výšky do 12 m</t>
  </si>
  <si>
    <t>POZNÁMKA 766</t>
  </si>
  <si>
    <t>Poznámka ad výplně otvorů</t>
  </si>
  <si>
    <t>v následujících položkách jsou oceněny všechna okna a dveře včetně</t>
  </si>
  <si>
    <t>- truhlářských, kovových a prosklených prvků, vitrají, kování a nátěrů</t>
  </si>
  <si>
    <t>- případné dmtž, mtž, odvozu do dílny a zpět, vnitrostaveništního přesunu hmot (PH)</t>
  </si>
  <si>
    <t/>
  </si>
  <si>
    <t>podrobný popis jednotlivých oken a dveří - viz tabulka v projektu</t>
  </si>
  <si>
    <t>O1.RES</t>
  </si>
  <si>
    <t>Okno s vitrajemi 2930/1970mm (5,4 m2), restaurování</t>
  </si>
  <si>
    <t>restaurování segmentového zaklenutého okna s barevnými vitrajemi (9 polí)</t>
  </si>
  <si>
    <t>vsazenými do železného rámu</t>
  </si>
  <si>
    <t>- očištění</t>
  </si>
  <si>
    <t>- přeložení olověných osnov barevných vitrají</t>
  </si>
  <si>
    <t>- natření železného rámu kovářskou barvou</t>
  </si>
  <si>
    <t>O2.IND</t>
  </si>
  <si>
    <t>Okno dvojité s poutcem 1000/1770mm (1,8m2), oprava</t>
  </si>
  <si>
    <t>oprava okna dvojitého s poutcem</t>
  </si>
  <si>
    <t>(vnější okno=2křídlové, vnitřní=3křídlové)</t>
  </si>
  <si>
    <t>oprava včetně</t>
  </si>
  <si>
    <t>- očištění a natření vnitřního okna včetně kování</t>
  </si>
  <si>
    <t>- doplnění olivy vnitřního okna</t>
  </si>
  <si>
    <t>- výroby a dodávky kopie vnějšího okna</t>
  </si>
  <si>
    <t xml:space="preserve">  s použitím stávajícího repasovaného a natřeného kování,</t>
  </si>
  <si>
    <t xml:space="preserve">  s nátěrem</t>
  </si>
  <si>
    <t>O3.IND</t>
  </si>
  <si>
    <t>D1.RES</t>
  </si>
  <si>
    <t>Dveře s vitr 4kř+nadsvětlí 3140/4800mm (14,4 m2), restaurování</t>
  </si>
  <si>
    <t>s poutcem a segmentově zaklenutým nadsvětlíkem</t>
  </si>
  <si>
    <t>s prosklenými výplněmi z barevných vitrají</t>
  </si>
  <si>
    <t>a spodními výplněmi dveří zdobenými řezbami včetně</t>
  </si>
  <si>
    <t>- výměny uhnilých částí</t>
  </si>
  <si>
    <t>- úpravy dřevěného rámu jednoho pole nadsvětlíku+výroby a osazení větracího křídla</t>
  </si>
  <si>
    <t>- obnovení nátěru truhlářských prvků</t>
  </si>
  <si>
    <t>- obnovení nátěru kování</t>
  </si>
  <si>
    <t>- dmtž dveří včetně rámu a odvezení do dílny</t>
  </si>
  <si>
    <t>- restaurování</t>
  </si>
  <si>
    <t>- provizorní výplně během opravy</t>
  </si>
  <si>
    <t>- znovuosazení</t>
  </si>
  <si>
    <t>D2.IND</t>
  </si>
  <si>
    <t>Dveře 1kř+obložk zárubeň 1050/2000mm (2,1 m2), oprava</t>
  </si>
  <si>
    <t>a obložkové fošnové zárubně</t>
  </si>
  <si>
    <t>- kování</t>
  </si>
  <si>
    <t>- nátěru</t>
  </si>
  <si>
    <t>D3.IND</t>
  </si>
  <si>
    <t>Dveře 1kř+obložk zárubeň 1050/2000mm (2,1 m2), kopie dle D2</t>
  </si>
  <si>
    <t>a obložková fošnová zárubeň</t>
  </si>
  <si>
    <t>77155000XIND</t>
  </si>
  <si>
    <t>Dlažba cementová 250/250/20mm, dmtž s ohledem na znovupoužití</t>
  </si>
  <si>
    <t>- dmtž stávající 3 barevné cementové dlažby s ohledem na znovupoužití</t>
  </si>
  <si>
    <t>- včetně vytřídění a očištění</t>
  </si>
  <si>
    <t>- včetně dokumentace stávajícícho stavu</t>
  </si>
  <si>
    <t>skladba B2,přístavek stáv:12,4</t>
  </si>
  <si>
    <t>skladba C,síň-kanálek:10,9*1,30</t>
  </si>
  <si>
    <t>43,6-43,57</t>
  </si>
  <si>
    <t>77155000YIND</t>
  </si>
  <si>
    <t>Mtž podlah z dlaždic betonových 250/250/20mm do MC</t>
  </si>
  <si>
    <t>- znovupoložení dle stávající betonové dlažby</t>
  </si>
  <si>
    <t>síň,vstup,doplnění:2,8*0,4</t>
  </si>
  <si>
    <t>15,3-15,29</t>
  </si>
  <si>
    <t>77155000ZIND</t>
  </si>
  <si>
    <t>Oprava povrchu stávající betonové dlažby 250/250mm</t>
  </si>
  <si>
    <t>- přespárování</t>
  </si>
  <si>
    <t>- konzervace</t>
  </si>
  <si>
    <t>skladba C+D:31,8+2,8*0,4</t>
  </si>
  <si>
    <t>33,0-32,92</t>
  </si>
  <si>
    <t>77157510XIND</t>
  </si>
  <si>
    <t>Dlažba keramická 250/250/9mm na koso, mtž+dod</t>
  </si>
  <si>
    <t>- dlažba dvoubarevná (černo-bílá)</t>
  </si>
  <si>
    <t>- lemovaná černou bordurou</t>
  </si>
  <si>
    <t>- položení (mtž)</t>
  </si>
  <si>
    <t>- dodávka (dod)</t>
  </si>
  <si>
    <t>skladba B1 nov,přístavek:11,8</t>
  </si>
  <si>
    <t>998771102R00</t>
  </si>
  <si>
    <t>Přesun hmot pro podlahy z dlaždic, výšky do 12 m</t>
  </si>
  <si>
    <t>POZNÁMKA 782</t>
  </si>
  <si>
    <t>Poznámka ad kamenické práce</t>
  </si>
  <si>
    <t>- opravu všech tesaných kamenných prvků</t>
  </si>
  <si>
    <t xml:space="preserve">  musí provádět restaurátor, kameník s příslušnou licencí</t>
  </si>
  <si>
    <t xml:space="preserve">  na základě schváleného restaurátorského záměru</t>
  </si>
  <si>
    <t>- všechny položky jsou oceněny včetně vnitrostaveništního přesunu hmot (PH)</t>
  </si>
  <si>
    <t>782000001IND</t>
  </si>
  <si>
    <t xml:space="preserve">Sokl z pískovc desek tl 200mm, dmtž+uložení+mtž+PH </t>
  </si>
  <si>
    <t>- demontáž (dmtž)</t>
  </si>
  <si>
    <t>- uložení na místě</t>
  </si>
  <si>
    <t>- znovuosazení (mtž)</t>
  </si>
  <si>
    <t>- vnitrostaveništního přesunu hmot (PH)</t>
  </si>
  <si>
    <t>přístavek:4,3*0,4*0,2</t>
  </si>
  <si>
    <t>782000002IND</t>
  </si>
  <si>
    <t>Schodišťové stupně, dmtž+uložení+mtž+PH</t>
  </si>
  <si>
    <t>2,32*0,61*0,16+2,0*0,31*0,16</t>
  </si>
  <si>
    <t>3*2,0*0,40*0,16</t>
  </si>
  <si>
    <t>3*1,8*0,40*0,16</t>
  </si>
  <si>
    <t>1*0,5*(1,4+2,9)*1,0*0,16</t>
  </si>
  <si>
    <t>782000003IND</t>
  </si>
  <si>
    <t>Hlavice na štítech cca 200/300/300mm (0,018m3), mtž+dod kopie+PH</t>
  </si>
  <si>
    <t>- kopie dle hlavic na V a Z štítě</t>
  </si>
  <si>
    <t>- výroby a dodávky na místo (dod)</t>
  </si>
  <si>
    <t>- osazení (mtž)</t>
  </si>
  <si>
    <t>S štít:8</t>
  </si>
  <si>
    <t>782000011IND</t>
  </si>
  <si>
    <t>Sokl z pískovc desek kaple, restaurování povrchu</t>
  </si>
  <si>
    <t>- očištění od řas a mechů</t>
  </si>
  <si>
    <t>- zpevnění nehydrofobním zpevňovačem kamene</t>
  </si>
  <si>
    <t>- hydrofobní impregnační nátěr</t>
  </si>
  <si>
    <t>4,30*0,40+(0,30+1,45+1,40)*0,70</t>
  </si>
  <si>
    <t>4,00*0,70+3,30*0,50+0,30*0,70</t>
  </si>
  <si>
    <t>(5,50+0,20+5,10)*0,70</t>
  </si>
  <si>
    <t>(4,90+0,25)*0,70</t>
  </si>
  <si>
    <t>782000012IND</t>
  </si>
  <si>
    <t>Sokl z pískovc desek ohradních zdí, restaurování povrchu</t>
  </si>
  <si>
    <t>782000013IND</t>
  </si>
  <si>
    <t>Schodišťové stupně,restaurování povrchu</t>
  </si>
  <si>
    <t>2,32*0,61+(2*0,61+2,32)*0,16</t>
  </si>
  <si>
    <t>(2*0,31+2,0)*0,16</t>
  </si>
  <si>
    <t>0,5*(2,0+4,4)*1,6</t>
  </si>
  <si>
    <t>3*(2,0+1,8+1,4)*0,16</t>
  </si>
  <si>
    <t>782000014IND</t>
  </si>
  <si>
    <t>Hlavice na štítech cca 200/300/300mm, restaurování povrchu</t>
  </si>
  <si>
    <t>- domodelování umělým kamenem</t>
  </si>
  <si>
    <t>Z štít:8</t>
  </si>
  <si>
    <t>V štít:8</t>
  </si>
  <si>
    <t>783216100R00</t>
  </si>
  <si>
    <t>Nátěr olejový kovových konstrukcí základní</t>
  </si>
  <si>
    <t>- antikorozní nátěr</t>
  </si>
  <si>
    <t>TA,táhlo:8,0*0,10</t>
  </si>
  <si>
    <t>KT,plotna táhla:2*2*0,3*0,3</t>
  </si>
  <si>
    <t>1,2-1,16</t>
  </si>
  <si>
    <t>78378222XIND</t>
  </si>
  <si>
    <t>Nátěr tesařských konstrukcí Lignofix E Profi 2x</t>
  </si>
  <si>
    <t>bednění S štítu:2*2,5*1,20</t>
  </si>
  <si>
    <t>krov+laťování:3*136,0</t>
  </si>
  <si>
    <t>síň,rub dřev klenby:4*1,5*7,0</t>
  </si>
  <si>
    <t>márnice,rub trámového stropu,záklop:4,6*3,7</t>
  </si>
  <si>
    <t>473,1-473,02</t>
  </si>
  <si>
    <t>78372620XIND</t>
  </si>
  <si>
    <t>Nátěr lazurovací tesařských konstrukcí 2x , mtž+dod</t>
  </si>
  <si>
    <t>- zelený nátěr</t>
  </si>
  <si>
    <t>S štít pultové střechy:2,5*1,20</t>
  </si>
  <si>
    <t>783522000IND</t>
  </si>
  <si>
    <t>Nátěr syntet. klempířských konstrukcí, Z+2x</t>
  </si>
  <si>
    <t>KL1:2*17,0*0,33</t>
  </si>
  <si>
    <t>KL2:4*3,14*0,1*0,3</t>
  </si>
  <si>
    <t>KL3:3,14*0,1*12,0</t>
  </si>
  <si>
    <t>KL4:28,5*0,33</t>
  </si>
  <si>
    <t>KL5:7,7*0,36</t>
  </si>
  <si>
    <t>KL6:9,5*0,50</t>
  </si>
  <si>
    <t>KL7:2,5*0,33+0,55*0,33+0,55*0,50</t>
  </si>
  <si>
    <t>KL8:3,2*0,26</t>
  </si>
  <si>
    <t>KL9:2,9*0,33</t>
  </si>
  <si>
    <t>36,0-35,3623</t>
  </si>
  <si>
    <t>784422272R00</t>
  </si>
  <si>
    <t>Malba vápenná 2x, pačok 2x,1barva, místnost do 5 m</t>
  </si>
  <si>
    <t>stěny:65,9</t>
  </si>
  <si>
    <t>strop:4,6*3,7</t>
  </si>
  <si>
    <t>stěny:53,3</t>
  </si>
  <si>
    <t>stěny:45,4</t>
  </si>
  <si>
    <t>182,0-181,62</t>
  </si>
  <si>
    <t>VL1.RES</t>
  </si>
  <si>
    <t>Řezbářsky zdobený vlys 2045/1200mm-repase, dmtž+repase+mtž</t>
  </si>
  <si>
    <t>- restaurátorská repase</t>
  </si>
  <si>
    <t>- znovuosazení bez mezery mezi vlysem a žebrem</t>
  </si>
  <si>
    <t>síň,S strana při V průčelí:</t>
  </si>
  <si>
    <t>v rozsahu jednoho pole dřevěného klenutého podhledu:</t>
  </si>
  <si>
    <t>VL2.RES</t>
  </si>
  <si>
    <t>Řezbářsky zdobený vlys v 1200mm, restaurování povrchu</t>
  </si>
  <si>
    <t>- omytí</t>
  </si>
  <si>
    <t>- impregnační nátěr dle stávající barevnosti</t>
  </si>
  <si>
    <t>síň:2*1,2*7,0</t>
  </si>
  <si>
    <t>KLEN.RES</t>
  </si>
  <si>
    <t>Dřevěná klenba nad vlysem, restaurování povrchu</t>
  </si>
  <si>
    <t>podhled klenby,překládaný záklop:4*1,5*7,0</t>
  </si>
  <si>
    <t>podélná žebra 150/150mm:5*7,0*(3*0,15)</t>
  </si>
  <si>
    <t>příčná žebra 130/150mm:4*8,4*(2*0,15+1*0,13)</t>
  </si>
  <si>
    <t>72,2-72,198</t>
  </si>
  <si>
    <t>210200020IND</t>
  </si>
  <si>
    <t>Hromosvod z pozinku včetně revize</t>
  </si>
  <si>
    <t>POZNÁMKA M21</t>
  </si>
  <si>
    <t>Poznámka ad elektro</t>
  </si>
  <si>
    <t>- projekt elektroinstalace není součástí projektové dokumentace</t>
  </si>
  <si>
    <t>- při obnově omítek bude nutné provést revizi stávajících rozvodů elektroinstalace</t>
  </si>
  <si>
    <t>předpokládá se:</t>
  </si>
  <si>
    <t>- úplné přeložení elektroinstalace</t>
  </si>
  <si>
    <t>- osazení nových svítidel, zásuvek, vypínačů a pojistkové skříně</t>
  </si>
  <si>
    <t>- typy svítidel, zásuvek a vypínačů jsou navrženy v projektové dokumentaci</t>
  </si>
  <si>
    <t>- náklady na přeložení elektroinstalace jsou odhadnuty</t>
  </si>
  <si>
    <t>- vše se upřesní při realizaci</t>
  </si>
  <si>
    <t>21090000XIND</t>
  </si>
  <si>
    <t>Přeložení rozvodů elektro+nová pojistková skříň, s vysekáním rýh a niky, mtž+dod</t>
  </si>
  <si>
    <t>- odhad (bez projektu elektro)=30 000 Kč/kompl</t>
  </si>
  <si>
    <t>- rozsah a cena se upřesní při realizaci</t>
  </si>
  <si>
    <t>SVIT1.IND</t>
  </si>
  <si>
    <t>Svítidlo Astra B, mtž+dod</t>
  </si>
  <si>
    <t>- blíže viz projekt</t>
  </si>
  <si>
    <t>SVIT2.IND</t>
  </si>
  <si>
    <t>Svítidlo Lyra 1, mtž+dod</t>
  </si>
  <si>
    <t>SVIT3.IND</t>
  </si>
  <si>
    <t>Svítidlo Titan 1 PC, mtž+dod</t>
  </si>
  <si>
    <t>ZASUV1.IND</t>
  </si>
  <si>
    <t>Zásuvka, mtž+dod</t>
  </si>
  <si>
    <t>VYP1.IND</t>
  </si>
  <si>
    <t>Vypínač, mtž+dod</t>
  </si>
  <si>
    <t>005121010R</t>
  </si>
  <si>
    <t>Zařízení staveniště</t>
  </si>
  <si>
    <t>Soubor</t>
  </si>
  <si>
    <t>VÝM611</t>
  </si>
  <si>
    <t>Stěny interieru</t>
  </si>
  <si>
    <t>2*(4,6+7,0)*2,7</t>
  </si>
  <si>
    <t>2*4,6*0,4+2*0,5*3,14*2,3*2,3</t>
  </si>
  <si>
    <t>0-1*(2,8*3,3+0,5*3,14*1,4*1,4)</t>
  </si>
  <si>
    <t>0-1*(3,0*0,4+0,5*3,14*1,5*1,5)</t>
  </si>
  <si>
    <t>65,9-65,8809</t>
  </si>
  <si>
    <t>2*(4,6+3,7)*3,3</t>
  </si>
  <si>
    <t>0-1*1,0*2,0+1*(2*2,1+1,2)*0,35</t>
  </si>
  <si>
    <t>0-2*0,8*1,6+2*2*(1,0+1,8)*0,10</t>
  </si>
  <si>
    <t>53,3-53,23</t>
  </si>
  <si>
    <t>2*(4,5+2,7)*2,7</t>
  </si>
  <si>
    <t>4,5*(4,0-2,7)</t>
  </si>
  <si>
    <t>2*2,7*0,5*(4,0-2,7)</t>
  </si>
  <si>
    <t>0-2*1,0*2,0+1*(2*2,1+1,3)*0,15</t>
  </si>
  <si>
    <t>1,9*0,15</t>
  </si>
  <si>
    <t>45,4-45,35</t>
  </si>
  <si>
    <t>VÝM621</t>
  </si>
  <si>
    <t>Fasády kaple</t>
  </si>
  <si>
    <t>0,6*2,5</t>
  </si>
  <si>
    <t>0,3*4,5</t>
  </si>
  <si>
    <t>4,3*2,6</t>
  </si>
  <si>
    <t>5,5*5,2+3,9*0,8+2,4*0,8+0,8*0,8</t>
  </si>
  <si>
    <t>0-1*1,0*2,0</t>
  </si>
  <si>
    <t>0-(1*2,8*3,0+0,5*3,14*1,4*1,4)</t>
  </si>
  <si>
    <t>1*(2*3,0*0,33+0,5*3,14*2,8*0,33)</t>
  </si>
  <si>
    <t>38,3-38,26348</t>
  </si>
  <si>
    <t>Z,rub štítu:</t>
  </si>
  <si>
    <t>2*0,5*(1,6+0,7)*0,8</t>
  </si>
  <si>
    <t>2*0,5*(1,4+0,4)*0,8</t>
  </si>
  <si>
    <t>2*0,5*(1,1+0,2)*0,8</t>
  </si>
  <si>
    <t>2*0,5*(0,8+0,3)*0,4</t>
  </si>
  <si>
    <t>4,8-4,76</t>
  </si>
  <si>
    <t>8,0*3,5+2*0,3*4,3</t>
  </si>
  <si>
    <t>0-0,45*2,3</t>
  </si>
  <si>
    <t>29,6-29,545</t>
  </si>
  <si>
    <t>5,4*5,2+3,8*0,8+2,3*0,8+0,8*0,8</t>
  </si>
  <si>
    <t>5,1*3,6</t>
  </si>
  <si>
    <t>0,3*4,0</t>
  </si>
  <si>
    <t>0-(3,0*0,6+0,5*3,14*1,5*1,5)</t>
  </si>
  <si>
    <t>(2*0,6*0,2+0,5*3,14*3,0*0,2)</t>
  </si>
  <si>
    <t>49,1-49,0095</t>
  </si>
  <si>
    <t>V,rub štítu:</t>
  </si>
  <si>
    <t>4,8</t>
  </si>
  <si>
    <t>0,1*3,5+0,3*4,0</t>
  </si>
  <si>
    <t>4,7*4,7+3,3*0,8+2,1*0,8+0,8*0,8</t>
  </si>
  <si>
    <t>4,0*2,1</t>
  </si>
  <si>
    <t>0,5*(2,1+0,7)*1,0</t>
  </si>
  <si>
    <t>0,3*4,2</t>
  </si>
  <si>
    <t>0-2*0,84*1,6+2*2*(1,0+1,8)*0,1</t>
  </si>
  <si>
    <t>38,1-38,092</t>
  </si>
  <si>
    <t>S,rub štítu:</t>
  </si>
  <si>
    <t>VÝM622</t>
  </si>
  <si>
    <t>Omítané plochy ohradních zdí</t>
  </si>
  <si>
    <t>8,8*2,0</t>
  </si>
  <si>
    <t>(0,4+0,96+0,95+0,32)*0,30</t>
  </si>
  <si>
    <t>6*0,5*0,30+0,5*2,2</t>
  </si>
  <si>
    <t>3,8*2,0</t>
  </si>
  <si>
    <t>(0,32+1,5)*0,30+1,5*0,6</t>
  </si>
  <si>
    <t>0,5*2,2+2*0,5*0,3+0,5*3,2</t>
  </si>
  <si>
    <t>(1,5+0,33)*0,30+1,5*0,6</t>
  </si>
  <si>
    <t>0,5*3,2+2*0,5*0,3+0,5*2,2</t>
  </si>
  <si>
    <t>5,3*2,0</t>
  </si>
  <si>
    <t>(0,34+0,95+0,40)*0,2</t>
  </si>
  <si>
    <t>0,5*2,2+4*0,5*0,2</t>
  </si>
  <si>
    <t>1,29*2,12+0,96*2,23</t>
  </si>
  <si>
    <t>0,97*2,23+1,97*2,23+0,94*2,23+1,5*0,2+1,5*0,6</t>
  </si>
  <si>
    <t>(0,95+1,97+0,96)*2,22+1,5*0,8</t>
  </si>
  <si>
    <t>(0,94+1,93+0,95+1,82+0,26)*2,15</t>
  </si>
  <si>
    <t>0,94*0,07+0,95*0,21+0,26*0,21</t>
  </si>
  <si>
    <t>niky:5*2*1,4*0,35</t>
  </si>
  <si>
    <t>(1,29+1,97+1,97+1,93+1,82)*1,30*0,35</t>
  </si>
  <si>
    <t>zaokr s rez:105,0-103,4544</t>
  </si>
  <si>
    <t>VÝM631</t>
  </si>
  <si>
    <t>Podlahy</t>
  </si>
  <si>
    <t>skladba A,márnice:</t>
  </si>
  <si>
    <t>4,56*3,63+1,18*0,35</t>
  </si>
  <si>
    <t>17,0-16,9658</t>
  </si>
  <si>
    <t>skladba B1,přístavek nov:</t>
  </si>
  <si>
    <t>4,45*2,64-0,15*0,37-0,34*0,40+1,25*0,15</t>
  </si>
  <si>
    <t>11,8-11,744</t>
  </si>
  <si>
    <t>skladba B2,přístavek stáv:</t>
  </si>
  <si>
    <t>11,75+4,3*0,15</t>
  </si>
  <si>
    <t>12,40-12,395</t>
  </si>
  <si>
    <t>skladba C+D,síň celá:</t>
  </si>
  <si>
    <t>4,52*6,95+3,14*0,10</t>
  </si>
  <si>
    <t>31,8-31,728</t>
  </si>
  <si>
    <t>skladba C,síň-kanálek:</t>
  </si>
  <si>
    <t>31,8-3,52*5,95</t>
  </si>
  <si>
    <t>10,9-10,856</t>
  </si>
  <si>
    <t>skladba D,síň-bez kanálku:</t>
  </si>
  <si>
    <t>3,52*5,95</t>
  </si>
  <si>
    <t>21,0-20,944</t>
  </si>
  <si>
    <t>VÝM765</t>
  </si>
  <si>
    <t>Střecha</t>
  </si>
  <si>
    <t>4,3*4,0+2*4,8*1,0</t>
  </si>
  <si>
    <t>2*0,5*(4,8+7,1)*3,5</t>
  </si>
  <si>
    <t>2*7,4*5,2-5,0*0,5*3,8</t>
  </si>
  <si>
    <t>136,0-135,91</t>
  </si>
  <si>
    <t>VÝM782</t>
  </si>
  <si>
    <t>Plochy kamenných povrchů ohradních zdí</t>
  </si>
  <si>
    <t>parapetní část:</t>
  </si>
  <si>
    <t>8,8*0,54+2*0,5*0,51</t>
  </si>
  <si>
    <t>3,8*0,51+2*0,5*0,51</t>
  </si>
  <si>
    <t>5,3*0,55</t>
  </si>
  <si>
    <t>krycí desky,odhad:</t>
  </si>
  <si>
    <t>0,40*0,40*1,50</t>
  </si>
  <si>
    <t>0,96*0,40*1,50</t>
  </si>
  <si>
    <t>0,95*0,60*1,50</t>
  </si>
  <si>
    <t>2*0,32*0,60*1,50</t>
  </si>
  <si>
    <t>2*0,60*0,70*1,50</t>
  </si>
  <si>
    <t>2*0,38*0,60*1,50</t>
  </si>
  <si>
    <t>0,95*0,40*1,50</t>
  </si>
  <si>
    <t>(1,29+0,17+0,32)*0,55+1,29*0,17</t>
  </si>
  <si>
    <t>0,95*0,55</t>
  </si>
  <si>
    <t>0,97*0,56</t>
  </si>
  <si>
    <t>(1,97+0,35+0,16)*0,55+1,97*0,16</t>
  </si>
  <si>
    <t>0,94*0,56</t>
  </si>
  <si>
    <t>0,95*0,56</t>
  </si>
  <si>
    <t>(1,97+0,31+0,16)*0,56+1,97*0,16</t>
  </si>
  <si>
    <t>0,96*0,56</t>
  </si>
  <si>
    <t>0,94*0,53</t>
  </si>
  <si>
    <t>(1,93+0,31+0,16)*0,58+1,93*0,16</t>
  </si>
  <si>
    <t>0,95*0,57</t>
  </si>
  <si>
    <t>(1,82+2*0,16)*0,59+1,82*0,16</t>
  </si>
  <si>
    <t>0,26*0,59</t>
  </si>
  <si>
    <t>zaokr:30,0-29,7425</t>
  </si>
  <si>
    <t>- do otevřené spáry mezi krajním dřevěným žebrem klenby</t>
  </si>
  <si>
    <t>- případného zabezpečení otvoru během opravy v dílně provizorní výplní</t>
  </si>
  <si>
    <t>restaurování dveří rámové konstrukce čtyřdílných otevíravých</t>
  </si>
  <si>
    <t>oprava dveří rámových s dřevěnými výplněmi</t>
  </si>
  <si>
    <t>dveře rámové s dřevěnými výplněmi</t>
  </si>
  <si>
    <t>- kladená do tmele na koso</t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</si>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</sst>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1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19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20" fillId="0" borderId="33" xfId="0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19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20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20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8" fillId="0" borderId="39" xfId="0" applyNumberFormat="1" applyFont="1" applyBorder="1" applyAlignment="1">
      <alignment vertical="top" wrapText="1" shrinkToFit="1"/>
    </xf>
    <xf numFmtId="164" fontId="18" fillId="0" borderId="39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9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20" fillId="0" borderId="33" xfId="0" applyNumberFormat="1" applyFont="1" applyBorder="1" applyAlignment="1">
      <alignment horizontal="left" vertical="top" wrapText="1"/>
    </xf>
    <xf numFmtId="0" fontId="18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26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4" fontId="20" fillId="0" borderId="0" xfId="0" applyNumberFormat="1" applyFont="1" applyBorder="1" applyAlignment="1">
      <alignment vertical="top" wrapText="1" shrinkToFit="1"/>
    </xf>
    <xf numFmtId="4" fontId="20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view="pageBreakPreview" zoomScaleNormal="100" zoomScaleSheetLayoutView="100" workbookViewId="0">
      <selection activeCell="L23" sqref="L23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7" t="s">
        <v>39</v>
      </c>
      <c r="B2" s="207"/>
      <c r="C2" s="207"/>
      <c r="D2" s="207"/>
      <c r="E2" s="207"/>
      <c r="F2" s="207"/>
      <c r="G2" s="20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57"/>
  <sheetViews>
    <sheetView showGridLines="0" view="pageBreakPreview" topLeftCell="B11" zoomScaleNormal="100" zoomScaleSheetLayoutView="100" workbookViewId="0">
      <selection activeCell="N34" sqref="N3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210" t="s">
        <v>42</v>
      </c>
      <c r="C1" s="211"/>
      <c r="D1" s="211"/>
      <c r="E1" s="211"/>
      <c r="F1" s="211"/>
      <c r="G1" s="211"/>
      <c r="H1" s="211"/>
      <c r="I1" s="211"/>
      <c r="J1" s="212"/>
    </row>
    <row r="2" spans="1:15" ht="23.25" customHeight="1" x14ac:dyDescent="0.2">
      <c r="A2" s="4"/>
      <c r="B2" s="81" t="s">
        <v>40</v>
      </c>
      <c r="C2" s="82"/>
      <c r="D2" s="236" t="s">
        <v>45</v>
      </c>
      <c r="E2" s="237"/>
      <c r="F2" s="237"/>
      <c r="G2" s="237"/>
      <c r="H2" s="237"/>
      <c r="I2" s="237"/>
      <c r="J2" s="238"/>
      <c r="O2" s="2"/>
    </row>
    <row r="3" spans="1:15" ht="23.25" hidden="1" customHeight="1" x14ac:dyDescent="0.2">
      <c r="A3" s="4"/>
      <c r="B3" s="83" t="s">
        <v>43</v>
      </c>
      <c r="C3" s="84"/>
      <c r="D3" s="227"/>
      <c r="E3" s="228"/>
      <c r="F3" s="228"/>
      <c r="G3" s="228"/>
      <c r="H3" s="228"/>
      <c r="I3" s="228"/>
      <c r="J3" s="229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46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47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40"/>
      <c r="E11" s="240"/>
      <c r="F11" s="240"/>
      <c r="G11" s="240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25"/>
      <c r="E12" s="225"/>
      <c r="F12" s="225"/>
      <c r="G12" s="225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26"/>
      <c r="E13" s="226"/>
      <c r="F13" s="226"/>
      <c r="G13" s="2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39"/>
      <c r="F15" s="239"/>
      <c r="G15" s="223"/>
      <c r="H15" s="223"/>
      <c r="I15" s="223" t="s">
        <v>28</v>
      </c>
      <c r="J15" s="224"/>
    </row>
    <row r="16" spans="1:15" ht="23.25" customHeight="1" x14ac:dyDescent="0.2">
      <c r="A16" s="142" t="s">
        <v>23</v>
      </c>
      <c r="B16" s="143" t="s">
        <v>23</v>
      </c>
      <c r="C16" s="58"/>
      <c r="D16" s="59"/>
      <c r="E16" s="208"/>
      <c r="F16" s="209"/>
      <c r="G16" s="208"/>
      <c r="H16" s="209"/>
      <c r="I16" s="208">
        <f>SUMIF(F122:F153,A16,I122:I153)+SUMIF(F122:F153,"PSU",I122:I153)</f>
        <v>0</v>
      </c>
      <c r="J16" s="219"/>
    </row>
    <row r="17" spans="1:10" ht="23.25" customHeight="1" x14ac:dyDescent="0.2">
      <c r="A17" s="142" t="s">
        <v>24</v>
      </c>
      <c r="B17" s="143" t="s">
        <v>24</v>
      </c>
      <c r="C17" s="58"/>
      <c r="D17" s="59"/>
      <c r="E17" s="208"/>
      <c r="F17" s="209"/>
      <c r="G17" s="208"/>
      <c r="H17" s="209"/>
      <c r="I17" s="208">
        <f>SUMIF(F122:F153,A17,I122:I153)</f>
        <v>0</v>
      </c>
      <c r="J17" s="219"/>
    </row>
    <row r="18" spans="1:10" ht="23.25" customHeight="1" x14ac:dyDescent="0.2">
      <c r="A18" s="142" t="s">
        <v>25</v>
      </c>
      <c r="B18" s="143" t="s">
        <v>25</v>
      </c>
      <c r="C18" s="58"/>
      <c r="D18" s="59"/>
      <c r="E18" s="208"/>
      <c r="F18" s="209"/>
      <c r="G18" s="208"/>
      <c r="H18" s="209"/>
      <c r="I18" s="208">
        <f>SUMIF(F122:F153,A18,I122:I153)</f>
        <v>0</v>
      </c>
      <c r="J18" s="219"/>
    </row>
    <row r="19" spans="1:10" ht="23.25" customHeight="1" x14ac:dyDescent="0.2">
      <c r="A19" s="142" t="s">
        <v>183</v>
      </c>
      <c r="B19" s="143" t="s">
        <v>26</v>
      </c>
      <c r="C19" s="58"/>
      <c r="D19" s="59"/>
      <c r="E19" s="208"/>
      <c r="F19" s="209"/>
      <c r="G19" s="208"/>
      <c r="H19" s="209"/>
      <c r="I19" s="208">
        <f>SUMIF(F122:F153,A19,I122:I153)</f>
        <v>0</v>
      </c>
      <c r="J19" s="219"/>
    </row>
    <row r="20" spans="1:10" ht="23.25" customHeight="1" x14ac:dyDescent="0.2">
      <c r="A20" s="142" t="s">
        <v>186</v>
      </c>
      <c r="B20" s="143" t="s">
        <v>27</v>
      </c>
      <c r="C20" s="58"/>
      <c r="D20" s="59"/>
      <c r="E20" s="208"/>
      <c r="F20" s="209"/>
      <c r="G20" s="208"/>
      <c r="H20" s="209"/>
      <c r="I20" s="208">
        <f>SUMIF(F122:F153,A20,I122:I153)</f>
        <v>0</v>
      </c>
      <c r="J20" s="219"/>
    </row>
    <row r="21" spans="1:10" ht="23.25" customHeight="1" x14ac:dyDescent="0.2">
      <c r="A21" s="4"/>
      <c r="B21" s="74" t="s">
        <v>28</v>
      </c>
      <c r="C21" s="75"/>
      <c r="D21" s="76"/>
      <c r="E21" s="220"/>
      <c r="F21" s="221"/>
      <c r="G21" s="220"/>
      <c r="H21" s="221"/>
      <c r="I21" s="220">
        <f>SUM(I16:J20)</f>
        <v>0</v>
      </c>
      <c r="J21" s="244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17">
        <f>ZakladDPHSniVypocet</f>
        <v>0</v>
      </c>
      <c r="H23" s="218"/>
      <c r="I23" s="218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42">
        <f>ZakladDPHSni*SazbaDPH1/100</f>
        <v>0</v>
      </c>
      <c r="H24" s="243"/>
      <c r="I24" s="243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17">
        <f>ZakladDPHZaklVypocet</f>
        <v>0</v>
      </c>
      <c r="H25" s="218"/>
      <c r="I25" s="218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13">
        <f>ZakladDPHZakl*SazbaDPH2/100</f>
        <v>0</v>
      </c>
      <c r="H26" s="214"/>
      <c r="I26" s="214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15">
        <f>0</f>
        <v>0</v>
      </c>
      <c r="H27" s="215"/>
      <c r="I27" s="215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22">
        <f>ZakladDPHSniVypocet+ZakladDPHZaklVypocet</f>
        <v>0</v>
      </c>
      <c r="H28" s="222"/>
      <c r="I28" s="222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16">
        <f>ZakladDPHSni+DPHSni+ZakladDPHZakl+DPHZakl+Zaokrouhleni</f>
        <v>0</v>
      </c>
      <c r="H29" s="216"/>
      <c r="I29" s="216"/>
      <c r="J29" s="11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241" t="s">
        <v>2</v>
      </c>
      <c r="E35" s="241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 x14ac:dyDescent="0.2">
      <c r="A39" s="97">
        <v>1</v>
      </c>
      <c r="B39" s="103"/>
      <c r="C39" s="230"/>
      <c r="D39" s="231"/>
      <c r="E39" s="231"/>
      <c r="F39" s="108">
        <f>' Pol'!AC1005</f>
        <v>0</v>
      </c>
      <c r="G39" s="109">
        <f>' Pol'!AD1005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7"/>
      <c r="B40" s="232" t="s">
        <v>52</v>
      </c>
      <c r="C40" s="233"/>
      <c r="D40" s="233"/>
      <c r="E40" s="234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 x14ac:dyDescent="0.2">
      <c r="B42" t="s">
        <v>54</v>
      </c>
    </row>
    <row r="43" spans="1:52" x14ac:dyDescent="0.2">
      <c r="B43" s="235" t="s">
        <v>55</v>
      </c>
      <c r="C43" s="235"/>
      <c r="D43" s="235"/>
      <c r="E43" s="235"/>
      <c r="F43" s="235"/>
      <c r="G43" s="235"/>
      <c r="H43" s="235"/>
      <c r="I43" s="235"/>
      <c r="J43" s="235"/>
      <c r="AZ43" s="120" t="str">
        <f>B43</f>
        <v>Rozpočet řeší:</v>
      </c>
    </row>
    <row r="44" spans="1:52" x14ac:dyDescent="0.2">
      <c r="B44" s="235" t="s">
        <v>56</v>
      </c>
      <c r="C44" s="235"/>
      <c r="D44" s="235"/>
      <c r="E44" s="235"/>
      <c r="F44" s="235"/>
      <c r="G44" s="235"/>
      <c r="H44" s="235"/>
      <c r="I44" s="235"/>
      <c r="J44" s="235"/>
      <c r="AZ44" s="120" t="str">
        <f>B44</f>
        <v>- celkovou obnovu hřbitovní kaple a vstupní brány</v>
      </c>
    </row>
    <row r="46" spans="1:52" x14ac:dyDescent="0.2">
      <c r="B46" s="235" t="s">
        <v>57</v>
      </c>
      <c r="C46" s="235"/>
      <c r="D46" s="235"/>
      <c r="E46" s="235"/>
      <c r="F46" s="235"/>
      <c r="G46" s="235"/>
      <c r="H46" s="235"/>
      <c r="I46" s="235"/>
      <c r="J46" s="235"/>
      <c r="AZ46" s="120" t="str">
        <f t="shared" ref="AZ46:AZ54" si="1">B46</f>
        <v>Rozpočet neřeší:</v>
      </c>
    </row>
    <row r="47" spans="1:52" x14ac:dyDescent="0.2">
      <c r="B47" s="235" t="s">
        <v>58</v>
      </c>
      <c r="C47" s="235"/>
      <c r="D47" s="235"/>
      <c r="E47" s="235"/>
      <c r="F47" s="235"/>
      <c r="G47" s="235"/>
      <c r="H47" s="235"/>
      <c r="I47" s="235"/>
      <c r="J47" s="235"/>
      <c r="AZ47" s="120" t="str">
        <f t="shared" si="1"/>
        <v>- případné zajištění základového zdiva - zpevnění, podezdění</v>
      </c>
    </row>
    <row r="48" spans="1:52" x14ac:dyDescent="0.2">
      <c r="B48" s="235" t="s">
        <v>59</v>
      </c>
      <c r="C48" s="235"/>
      <c r="D48" s="235"/>
      <c r="E48" s="235"/>
      <c r="F48" s="235"/>
      <c r="G48" s="235"/>
      <c r="H48" s="235"/>
      <c r="I48" s="235"/>
      <c r="J48" s="235"/>
      <c r="AZ48" s="120" t="str">
        <f t="shared" si="1"/>
        <v xml:space="preserve">  (PD předpokládá možný zásah v místě dešťového svodu,</v>
      </c>
    </row>
    <row r="49" spans="2:52" x14ac:dyDescent="0.2">
      <c r="B49" s="235" t="s">
        <v>60</v>
      </c>
      <c r="C49" s="235"/>
      <c r="D49" s="235"/>
      <c r="E49" s="235"/>
      <c r="F49" s="235"/>
      <c r="G49" s="235"/>
      <c r="H49" s="235"/>
      <c r="I49" s="235"/>
      <c r="J49" s="235"/>
      <c r="AZ49" s="120" t="str">
        <f t="shared" si="1"/>
        <v xml:space="preserve">  vyřeší se po zjištění stavu pomocí kopaných sond</v>
      </c>
    </row>
    <row r="50" spans="2:52" x14ac:dyDescent="0.2">
      <c r="B50" s="235" t="s">
        <v>61</v>
      </c>
      <c r="C50" s="235"/>
      <c r="D50" s="235"/>
      <c r="E50" s="235"/>
      <c r="F50" s="235"/>
      <c r="G50" s="235"/>
      <c r="H50" s="235"/>
      <c r="I50" s="235"/>
      <c r="J50" s="235"/>
      <c r="AZ50" s="120" t="str">
        <f t="shared" si="1"/>
        <v xml:space="preserve">  a ocení dle způsobu a rozsahu případného dodatečného zajištění)</v>
      </c>
    </row>
    <row r="51" spans="2:52" x14ac:dyDescent="0.2">
      <c r="B51" s="235" t="s">
        <v>62</v>
      </c>
      <c r="C51" s="235"/>
      <c r="D51" s="235"/>
      <c r="E51" s="235"/>
      <c r="F51" s="235"/>
      <c r="G51" s="235"/>
      <c r="H51" s="235"/>
      <c r="I51" s="235"/>
      <c r="J51" s="235"/>
      <c r="AZ51" s="120" t="str">
        <f t="shared" si="1"/>
        <v>- dodatečnou vodorovnou izolaci ohradní zdi provedenou hydrofobizační injektáží - infuzní clonu</v>
      </c>
    </row>
    <row r="52" spans="2:52" x14ac:dyDescent="0.2">
      <c r="B52" s="235" t="s">
        <v>63</v>
      </c>
      <c r="C52" s="235"/>
      <c r="D52" s="235"/>
      <c r="E52" s="235"/>
      <c r="F52" s="235"/>
      <c r="G52" s="235"/>
      <c r="H52" s="235"/>
      <c r="I52" s="235"/>
      <c r="J52" s="235"/>
      <c r="AZ52" s="120" t="str">
        <f t="shared" si="1"/>
        <v xml:space="preserve">  (není předmětem rozpočtu, bude řešeno v samostatné zakázce)</v>
      </c>
    </row>
    <row r="53" spans="2:52" x14ac:dyDescent="0.2">
      <c r="B53" s="235" t="s">
        <v>64</v>
      </c>
      <c r="C53" s="235"/>
      <c r="D53" s="235"/>
      <c r="E53" s="235"/>
      <c r="F53" s="235"/>
      <c r="G53" s="235"/>
      <c r="H53" s="235"/>
      <c r="I53" s="235"/>
      <c r="J53" s="235"/>
      <c r="AZ53" s="120" t="str">
        <f t="shared" si="1"/>
        <v>- restaurování vstupních kovaných vrat V1, V2, V3</v>
      </c>
    </row>
    <row r="54" spans="2:52" x14ac:dyDescent="0.2">
      <c r="B54" s="235" t="s">
        <v>65</v>
      </c>
      <c r="C54" s="235"/>
      <c r="D54" s="235"/>
      <c r="E54" s="235"/>
      <c r="F54" s="235"/>
      <c r="G54" s="235"/>
      <c r="H54" s="235"/>
      <c r="I54" s="235"/>
      <c r="J54" s="235"/>
      <c r="AZ54" s="120" t="str">
        <f t="shared" si="1"/>
        <v xml:space="preserve">  (není předmětem této akce, bude řešeno v samostatné zakázce)</v>
      </c>
    </row>
    <row r="56" spans="2:52" x14ac:dyDescent="0.2">
      <c r="B56" s="235" t="s">
        <v>66</v>
      </c>
      <c r="C56" s="235"/>
      <c r="D56" s="235"/>
      <c r="E56" s="235"/>
      <c r="F56" s="235"/>
      <c r="G56" s="235"/>
      <c r="H56" s="235"/>
      <c r="I56" s="235"/>
      <c r="J56" s="235"/>
      <c r="AZ56" s="120" t="str">
        <f>B56</f>
        <v>Rozpočet je vyhotoven v podrobnosti dle:</v>
      </c>
    </row>
    <row r="57" spans="2:52" x14ac:dyDescent="0.2">
      <c r="B57" s="235" t="s">
        <v>67</v>
      </c>
      <c r="C57" s="235"/>
      <c r="D57" s="235"/>
      <c r="E57" s="235"/>
      <c r="F57" s="235"/>
      <c r="G57" s="235"/>
      <c r="H57" s="235"/>
      <c r="I57" s="235"/>
      <c r="J57" s="235"/>
      <c r="AZ57" s="120" t="str">
        <f>B57</f>
        <v>- projektu vypracovaného Martinem Volejníkem a Ing. Radkou Pěknou - 2017/05, stupeň DPS</v>
      </c>
    </row>
    <row r="59" spans="2:52" x14ac:dyDescent="0.2">
      <c r="B59" s="235" t="s">
        <v>68</v>
      </c>
      <c r="C59" s="235"/>
      <c r="D59" s="235"/>
      <c r="E59" s="235"/>
      <c r="F59" s="235"/>
      <c r="G59" s="235"/>
      <c r="H59" s="235"/>
      <c r="I59" s="235"/>
      <c r="J59" s="235"/>
      <c r="AZ59" s="120" t="str">
        <f t="shared" ref="AZ59:AZ68" si="2">B59</f>
        <v>Výkaz výměr:</v>
      </c>
    </row>
    <row r="60" spans="2:52" x14ac:dyDescent="0.2">
      <c r="B60" s="235" t="s">
        <v>69</v>
      </c>
      <c r="C60" s="235"/>
      <c r="D60" s="235"/>
      <c r="E60" s="235"/>
      <c r="F60" s="235"/>
      <c r="G60" s="235"/>
      <c r="H60" s="235"/>
      <c r="I60" s="235"/>
      <c r="J60" s="235"/>
      <c r="AZ60" s="120" t="str">
        <f t="shared" si="2"/>
        <v>- přesnost výměr odpovídá podrobnosti projektové dokumentace</v>
      </c>
    </row>
    <row r="61" spans="2:52" x14ac:dyDescent="0.2">
      <c r="B61" s="235" t="s">
        <v>70</v>
      </c>
      <c r="C61" s="235"/>
      <c r="D61" s="235"/>
      <c r="E61" s="235"/>
      <c r="F61" s="235"/>
      <c r="G61" s="235"/>
      <c r="H61" s="235"/>
      <c r="I61" s="235"/>
      <c r="J61" s="235"/>
      <c r="AZ61" s="120" t="str">
        <f t="shared" si="2"/>
        <v>- výměry pro tesařské, klempířské a truhlářské práce jsou převzaty z tabulek projektu</v>
      </c>
    </row>
    <row r="62" spans="2:52" x14ac:dyDescent="0.2">
      <c r="B62" s="235" t="s">
        <v>71</v>
      </c>
      <c r="C62" s="235"/>
      <c r="D62" s="235"/>
      <c r="E62" s="235"/>
      <c r="F62" s="235"/>
      <c r="G62" s="235"/>
      <c r="H62" s="235"/>
      <c r="I62" s="235"/>
      <c r="J62" s="235"/>
      <c r="AZ62" s="120" t="str">
        <f t="shared" si="2"/>
        <v>- vše je třeba kontrolovat a upřesňovat na místě při realizaci</v>
      </c>
    </row>
    <row r="63" spans="2:52" x14ac:dyDescent="0.2">
      <c r="B63" s="235" t="s">
        <v>72</v>
      </c>
      <c r="C63" s="235"/>
      <c r="D63" s="235"/>
      <c r="E63" s="235"/>
      <c r="F63" s="235"/>
      <c r="G63" s="235"/>
      <c r="H63" s="235"/>
      <c r="I63" s="235"/>
      <c r="J63" s="235"/>
      <c r="AZ63" s="120" t="str">
        <f t="shared" si="2"/>
        <v>- se může případně měnit dle změn a dodatků k PD</v>
      </c>
    </row>
    <row r="64" spans="2:52" x14ac:dyDescent="0.2">
      <c r="B64" s="235" t="s">
        <v>73</v>
      </c>
      <c r="C64" s="235"/>
      <c r="D64" s="235"/>
      <c r="E64" s="235"/>
      <c r="F64" s="235"/>
      <c r="G64" s="235"/>
      <c r="H64" s="235"/>
      <c r="I64" s="235"/>
      <c r="J64" s="235"/>
      <c r="AZ64" s="120" t="str">
        <f t="shared" si="2"/>
        <v>- neslouží jako podklad pro objednávky materiálu v rámci dodávky stavby</v>
      </c>
    </row>
    <row r="65" spans="2:52" x14ac:dyDescent="0.2">
      <c r="B65" s="235" t="s">
        <v>74</v>
      </c>
      <c r="C65" s="235"/>
      <c r="D65" s="235"/>
      <c r="E65" s="235"/>
      <c r="F65" s="235"/>
      <c r="G65" s="235"/>
      <c r="H65" s="235"/>
      <c r="I65" s="235"/>
      <c r="J65" s="235"/>
      <c r="AZ65" s="120" t="str">
        <f t="shared" si="2"/>
        <v>- veškeré výrobky, případně uvedené v rozpočtu s obchodním názvem, jsou referenční,</v>
      </c>
    </row>
    <row r="66" spans="2:52" x14ac:dyDescent="0.2">
      <c r="B66" s="235" t="s">
        <v>75</v>
      </c>
      <c r="C66" s="235"/>
      <c r="D66" s="235"/>
      <c r="E66" s="235"/>
      <c r="F66" s="235"/>
      <c r="G66" s="235"/>
      <c r="H66" s="235"/>
      <c r="I66" s="235"/>
      <c r="J66" s="235"/>
      <c r="AZ66" s="120" t="str">
        <f t="shared" si="2"/>
        <v xml:space="preserve">  obecně určující standart, technické parametry a požadované vlastnosti</v>
      </c>
    </row>
    <row r="67" spans="2:52" x14ac:dyDescent="0.2">
      <c r="B67" s="235" t="s">
        <v>76</v>
      </c>
      <c r="C67" s="235"/>
      <c r="D67" s="235"/>
      <c r="E67" s="235"/>
      <c r="F67" s="235"/>
      <c r="G67" s="235"/>
      <c r="H67" s="235"/>
      <c r="I67" s="235"/>
      <c r="J67" s="235"/>
      <c r="AZ67" s="120" t="str">
        <f t="shared" si="2"/>
        <v xml:space="preserve">  a lze je nahradit produkty jiného výrobce, při zachování srovnatelných nebo lepších</v>
      </c>
    </row>
    <row r="68" spans="2:52" x14ac:dyDescent="0.2">
      <c r="B68" s="235" t="s">
        <v>77</v>
      </c>
      <c r="C68" s="235"/>
      <c r="D68" s="235"/>
      <c r="E68" s="235"/>
      <c r="F68" s="235"/>
      <c r="G68" s="235"/>
      <c r="H68" s="235"/>
      <c r="I68" s="235"/>
      <c r="J68" s="235"/>
      <c r="AZ68" s="120" t="str">
        <f t="shared" si="2"/>
        <v xml:space="preserve">  rozhodujících technických parametrů</v>
      </c>
    </row>
    <row r="70" spans="2:52" x14ac:dyDescent="0.2">
      <c r="B70" s="235" t="s">
        <v>78</v>
      </c>
      <c r="C70" s="235"/>
      <c r="D70" s="235"/>
      <c r="E70" s="235"/>
      <c r="F70" s="235"/>
      <c r="G70" s="235"/>
      <c r="H70" s="235"/>
      <c r="I70" s="235"/>
      <c r="J70" s="235"/>
      <c r="AZ70" s="120" t="str">
        <f t="shared" ref="AZ70:AZ76" si="3">B70</f>
        <v>Ocenění položek:</v>
      </c>
    </row>
    <row r="71" spans="2:52" x14ac:dyDescent="0.2">
      <c r="B71" s="235" t="s">
        <v>79</v>
      </c>
      <c r="C71" s="235"/>
      <c r="D71" s="235"/>
      <c r="E71" s="235"/>
      <c r="F71" s="235"/>
      <c r="G71" s="235"/>
      <c r="H71" s="235"/>
      <c r="I71" s="235"/>
      <c r="J71" s="235"/>
      <c r="AZ71" s="120" t="str">
        <f t="shared" si="3"/>
        <v>- některé položky, co do obsahu, srovnatelně odpovídají položkám z databáze RTS,</v>
      </c>
    </row>
    <row r="72" spans="2:52" x14ac:dyDescent="0.2">
      <c r="B72" s="235" t="s">
        <v>80</v>
      </c>
      <c r="C72" s="235"/>
      <c r="D72" s="235"/>
      <c r="E72" s="235"/>
      <c r="F72" s="235"/>
      <c r="G72" s="235"/>
      <c r="H72" s="235"/>
      <c r="I72" s="235"/>
      <c r="J72" s="235"/>
      <c r="AZ72" s="120" t="str">
        <f t="shared" si="3"/>
        <v xml:space="preserve">  mají-li číslo s koncovkou IND, je jejich ocenění upraveno vzhledem k tomu,</v>
      </c>
    </row>
    <row r="73" spans="2:52" x14ac:dyDescent="0.2">
      <c r="B73" s="235" t="s">
        <v>81</v>
      </c>
      <c r="C73" s="235"/>
      <c r="D73" s="235"/>
      <c r="E73" s="235"/>
      <c r="F73" s="235"/>
      <c r="G73" s="235"/>
      <c r="H73" s="235"/>
      <c r="I73" s="235"/>
      <c r="J73" s="235"/>
      <c r="AZ73" s="120" t="str">
        <f t="shared" si="3"/>
        <v xml:space="preserve">  že je pozměněna dodávka materiálu (dod)</v>
      </c>
    </row>
    <row r="74" spans="2:52" x14ac:dyDescent="0.2">
      <c r="B74" s="235" t="s">
        <v>82</v>
      </c>
      <c r="C74" s="235"/>
      <c r="D74" s="235"/>
      <c r="E74" s="235"/>
      <c r="F74" s="235"/>
      <c r="G74" s="235"/>
      <c r="H74" s="235"/>
      <c r="I74" s="235"/>
      <c r="J74" s="235"/>
      <c r="AZ74" s="120" t="str">
        <f t="shared" si="3"/>
        <v xml:space="preserve">  nebo že je práce (mtž) náročnější (památkový objekt)</v>
      </c>
    </row>
    <row r="75" spans="2:52" x14ac:dyDescent="0.2">
      <c r="B75" s="235" t="s">
        <v>83</v>
      </c>
      <c r="C75" s="235"/>
      <c r="D75" s="235"/>
      <c r="E75" s="235"/>
      <c r="F75" s="235"/>
      <c r="G75" s="235"/>
      <c r="H75" s="235"/>
      <c r="I75" s="235"/>
      <c r="J75" s="235"/>
      <c r="AZ75" s="120" t="str">
        <f t="shared" si="3"/>
        <v xml:space="preserve">  a že ji vykonávají pracovníci s vyšší kvalifikací</v>
      </c>
    </row>
    <row r="76" spans="2:52" x14ac:dyDescent="0.2">
      <c r="B76" s="235" t="s">
        <v>84</v>
      </c>
      <c r="C76" s="235"/>
      <c r="D76" s="235"/>
      <c r="E76" s="235"/>
      <c r="F76" s="235"/>
      <c r="G76" s="235"/>
      <c r="H76" s="235"/>
      <c r="I76" s="235"/>
      <c r="J76" s="235"/>
      <c r="AZ76" s="120" t="str">
        <f t="shared" si="3"/>
        <v>- nelze tedy převzít u těchto položek ceny z databáze RTS</v>
      </c>
    </row>
    <row r="78" spans="2:52" x14ac:dyDescent="0.2">
      <c r="B78" s="235" t="s">
        <v>85</v>
      </c>
      <c r="C78" s="235"/>
      <c r="D78" s="235"/>
      <c r="E78" s="235"/>
      <c r="F78" s="235"/>
      <c r="G78" s="235"/>
      <c r="H78" s="235"/>
      <c r="I78" s="235"/>
      <c r="J78" s="235"/>
      <c r="AZ78" s="120" t="str">
        <f>B78</f>
        <v>Náklady na zařízení staveniště jsou stanoveny orientačně, odborným odhadem, a zohledňují:</v>
      </c>
    </row>
    <row r="79" spans="2:52" x14ac:dyDescent="0.2">
      <c r="B79" s="235" t="s">
        <v>86</v>
      </c>
      <c r="C79" s="235"/>
      <c r="D79" s="235"/>
      <c r="E79" s="235"/>
      <c r="F79" s="235"/>
      <c r="G79" s="235"/>
      <c r="H79" s="235"/>
      <c r="I79" s="235"/>
      <c r="J79" s="235"/>
      <c r="AZ79" s="120" t="str">
        <f>B79</f>
        <v>- ohrazení manipulačních prostor</v>
      </c>
    </row>
    <row r="80" spans="2:52" x14ac:dyDescent="0.2">
      <c r="B80" s="235" t="s">
        <v>87</v>
      </c>
      <c r="C80" s="235"/>
      <c r="D80" s="235"/>
      <c r="E80" s="235"/>
      <c r="F80" s="235"/>
      <c r="G80" s="235"/>
      <c r="H80" s="235"/>
      <c r="I80" s="235"/>
      <c r="J80" s="235"/>
      <c r="AZ80" s="120" t="str">
        <f>B80</f>
        <v>- zpevněné plochy pro skladování materiálu</v>
      </c>
    </row>
    <row r="81" spans="2:52" x14ac:dyDescent="0.2">
      <c r="B81" s="235" t="s">
        <v>88</v>
      </c>
      <c r="C81" s="235"/>
      <c r="D81" s="235"/>
      <c r="E81" s="235"/>
      <c r="F81" s="235"/>
      <c r="G81" s="235"/>
      <c r="H81" s="235"/>
      <c r="I81" s="235"/>
      <c r="J81" s="235"/>
      <c r="AZ81" s="120" t="str">
        <f>B81</f>
        <v>- likvidaci staveniště</v>
      </c>
    </row>
    <row r="82" spans="2:52" x14ac:dyDescent="0.2">
      <c r="B82" s="235" t="s">
        <v>89</v>
      </c>
      <c r="C82" s="235"/>
      <c r="D82" s="235"/>
      <c r="E82" s="235"/>
      <c r="F82" s="235"/>
      <c r="G82" s="235"/>
      <c r="H82" s="235"/>
      <c r="I82" s="235"/>
      <c r="J82" s="235"/>
      <c r="AZ82" s="120" t="str">
        <f>B82</f>
        <v xml:space="preserve">  a navrácení ploch dotčených stavbou do původního stavu</v>
      </c>
    </row>
    <row r="84" spans="2:52" x14ac:dyDescent="0.2">
      <c r="B84" s="235" t="s">
        <v>90</v>
      </c>
      <c r="C84" s="235"/>
      <c r="D84" s="235"/>
      <c r="E84" s="235"/>
      <c r="F84" s="235"/>
      <c r="G84" s="235"/>
      <c r="H84" s="235"/>
      <c r="I84" s="235"/>
      <c r="J84" s="235"/>
      <c r="AZ84" s="120" t="str">
        <f t="shared" ref="AZ84:AZ90" si="4">B84</f>
        <v>Zatřídění dle klasifikace JKSO  ve smyslu vyhlášky č. 230/2012 Sb: 801 471</v>
      </c>
    </row>
    <row r="85" spans="2:52" x14ac:dyDescent="0.2">
      <c r="B85" s="235" t="s">
        <v>91</v>
      </c>
      <c r="C85" s="235"/>
      <c r="D85" s="235"/>
      <c r="E85" s="235"/>
      <c r="F85" s="235"/>
      <c r="G85" s="235"/>
      <c r="H85" s="235"/>
      <c r="I85" s="235"/>
      <c r="J85" s="235"/>
      <c r="AZ85" s="120" t="str">
        <f t="shared" si="4"/>
        <v>Použitá cenová soustava: CS RTS DATA</v>
      </c>
    </row>
    <row r="86" spans="2:52" x14ac:dyDescent="0.2">
      <c r="B86" s="235" t="s">
        <v>92</v>
      </c>
      <c r="C86" s="235"/>
      <c r="D86" s="235"/>
      <c r="E86" s="235"/>
      <c r="F86" s="235"/>
      <c r="G86" s="235"/>
      <c r="H86" s="235"/>
      <c r="I86" s="235"/>
      <c r="J86" s="235"/>
      <c r="AZ86" s="120" t="str">
        <f t="shared" si="4"/>
        <v>Struktura údajů a jejich formát: (soupis prací, obsah položek, výkaz výměr...)</v>
      </c>
    </row>
    <row r="87" spans="2:52" x14ac:dyDescent="0.2">
      <c r="B87" s="235" t="s">
        <v>93</v>
      </c>
      <c r="C87" s="235"/>
      <c r="D87" s="235"/>
      <c r="E87" s="235"/>
      <c r="F87" s="235"/>
      <c r="G87" s="235"/>
      <c r="H87" s="235"/>
      <c r="I87" s="235"/>
      <c r="J87" s="235"/>
      <c r="AZ87" s="120" t="str">
        <f t="shared" si="4"/>
        <v>jsou stanoveny programem RTS Stavitel (dle vyhlášky č. 230/2012 Sb)</v>
      </c>
    </row>
    <row r="88" spans="2:52" x14ac:dyDescent="0.2">
      <c r="B88" s="235" t="s">
        <v>94</v>
      </c>
      <c r="C88" s="235"/>
      <c r="D88" s="235"/>
      <c r="E88" s="235"/>
      <c r="F88" s="235"/>
      <c r="G88" s="235"/>
      <c r="H88" s="235"/>
      <c r="I88" s="235"/>
      <c r="J88" s="235"/>
      <c r="AZ88" s="120" t="str">
        <f t="shared" si="4"/>
        <v>Metodika pro zpracování nabídkové ceny:</v>
      </c>
    </row>
    <row r="89" spans="2:52" x14ac:dyDescent="0.2">
      <c r="B89" s="235" t="s">
        <v>95</v>
      </c>
      <c r="C89" s="235"/>
      <c r="D89" s="235"/>
      <c r="E89" s="235"/>
      <c r="F89" s="235"/>
      <c r="G89" s="235"/>
      <c r="H89" s="235"/>
      <c r="I89" s="235"/>
      <c r="J89" s="235"/>
      <c r="AZ89" s="120" t="str">
        <f t="shared" si="4"/>
        <v>je předepsána programem RTS Stavitel - vyplňí se buňky s modrým pozadím</v>
      </c>
    </row>
    <row r="90" spans="2:52" x14ac:dyDescent="0.2">
      <c r="B90" s="235" t="s">
        <v>96</v>
      </c>
      <c r="C90" s="235"/>
      <c r="D90" s="235"/>
      <c r="E90" s="235"/>
      <c r="F90" s="235"/>
      <c r="G90" s="235"/>
      <c r="H90" s="235"/>
      <c r="I90" s="235"/>
      <c r="J90" s="235"/>
      <c r="AZ90" s="120" t="str">
        <f t="shared" si="4"/>
        <v>Formát elektronického soupisu: je Excel (.xlsx) do nějž je exportován z programu RTS Stavitel</v>
      </c>
    </row>
    <row r="92" spans="2:52" x14ac:dyDescent="0.2">
      <c r="B92" s="235" t="s">
        <v>97</v>
      </c>
      <c r="C92" s="235"/>
      <c r="D92" s="235"/>
      <c r="E92" s="235"/>
      <c r="F92" s="235"/>
      <c r="G92" s="235"/>
      <c r="H92" s="235"/>
      <c r="I92" s="235"/>
      <c r="J92" s="235"/>
      <c r="AZ92" s="120" t="str">
        <f t="shared" ref="AZ92:AZ116" si="5">B92</f>
        <v>Legenda:</v>
      </c>
    </row>
    <row r="93" spans="2:52" x14ac:dyDescent="0.2">
      <c r="B93" s="235" t="s">
        <v>98</v>
      </c>
      <c r="C93" s="235"/>
      <c r="D93" s="235"/>
      <c r="E93" s="235"/>
      <c r="F93" s="235"/>
      <c r="G93" s="235"/>
      <c r="H93" s="235"/>
      <c r="I93" s="235"/>
      <c r="J93" s="235"/>
      <c r="AZ93" s="120" t="str">
        <f t="shared" si="5"/>
        <v>PD - projektová dokumentace</v>
      </c>
    </row>
    <row r="94" spans="2:52" x14ac:dyDescent="0.2">
      <c r="B94" s="235" t="s">
        <v>99</v>
      </c>
      <c r="C94" s="235"/>
      <c r="D94" s="235"/>
      <c r="E94" s="235"/>
      <c r="F94" s="235"/>
      <c r="G94" s="235"/>
      <c r="H94" s="235"/>
      <c r="I94" s="235"/>
      <c r="J94" s="235"/>
      <c r="AZ94" s="120" t="str">
        <f t="shared" si="5"/>
        <v>TZ - technická zpráva</v>
      </c>
    </row>
    <row r="95" spans="2:52" x14ac:dyDescent="0.2">
      <c r="B95" s="235" t="s">
        <v>100</v>
      </c>
      <c r="C95" s="235"/>
      <c r="D95" s="235"/>
      <c r="E95" s="235"/>
      <c r="F95" s="235"/>
      <c r="G95" s="235"/>
      <c r="H95" s="235"/>
      <c r="I95" s="235"/>
      <c r="J95" s="235"/>
      <c r="AZ95" s="120" t="str">
        <f t="shared" si="5"/>
        <v>kce - konstrukce</v>
      </c>
    </row>
    <row r="96" spans="2:52" x14ac:dyDescent="0.2">
      <c r="B96" s="235" t="s">
        <v>101</v>
      </c>
      <c r="C96" s="235"/>
      <c r="D96" s="235"/>
      <c r="E96" s="235"/>
      <c r="F96" s="235"/>
      <c r="G96" s="235"/>
      <c r="H96" s="235"/>
      <c r="I96" s="235"/>
      <c r="J96" s="235"/>
      <c r="AZ96" s="120" t="str">
        <f t="shared" si="5"/>
        <v>mtž - montáž, osazení, provedení</v>
      </c>
    </row>
    <row r="97" spans="2:52" x14ac:dyDescent="0.2">
      <c r="B97" s="235" t="s">
        <v>102</v>
      </c>
      <c r="C97" s="235"/>
      <c r="D97" s="235"/>
      <c r="E97" s="235"/>
      <c r="F97" s="235"/>
      <c r="G97" s="235"/>
      <c r="H97" s="235"/>
      <c r="I97" s="235"/>
      <c r="J97" s="235"/>
      <c r="AZ97" s="120" t="str">
        <f t="shared" si="5"/>
        <v>dmtž - demontáž, vyjmutí, odstranění, vybourání, rozebrání</v>
      </c>
    </row>
    <row r="98" spans="2:52" x14ac:dyDescent="0.2">
      <c r="B98" s="235" t="s">
        <v>103</v>
      </c>
      <c r="C98" s="235"/>
      <c r="D98" s="235"/>
      <c r="E98" s="235"/>
      <c r="F98" s="235"/>
      <c r="G98" s="235"/>
      <c r="H98" s="235"/>
      <c r="I98" s="235"/>
      <c r="J98" s="235"/>
      <c r="AZ98" s="120" t="str">
        <f t="shared" si="5"/>
        <v>dod - dodávka, výroba + dodávka, včetně dopravy na stavbu a ostatních pořizovacích nákladů</v>
      </c>
    </row>
    <row r="99" spans="2:52" x14ac:dyDescent="0.2">
      <c r="B99" s="235" t="s">
        <v>104</v>
      </c>
      <c r="C99" s="235"/>
      <c r="D99" s="235"/>
      <c r="E99" s="235"/>
      <c r="F99" s="235"/>
      <c r="G99" s="235"/>
      <c r="H99" s="235"/>
      <c r="I99" s="235"/>
      <c r="J99" s="235"/>
      <c r="AZ99" s="120" t="str">
        <f t="shared" si="5"/>
        <v>PH - přesun hmot vnitrostaveništní</v>
      </c>
    </row>
    <row r="100" spans="2:52" x14ac:dyDescent="0.2">
      <c r="B100" s="235" t="s">
        <v>105</v>
      </c>
      <c r="C100" s="235"/>
      <c r="D100" s="235"/>
      <c r="E100" s="235"/>
      <c r="F100" s="235"/>
      <c r="G100" s="235"/>
      <c r="H100" s="235"/>
      <c r="I100" s="235"/>
      <c r="J100" s="235"/>
      <c r="AZ100" s="120" t="str">
        <f t="shared" si="5"/>
        <v>SOP - spojovací a ochranné prostředky (vztahují se k m3 řeziva)</v>
      </c>
    </row>
    <row r="101" spans="2:52" x14ac:dyDescent="0.2">
      <c r="B101" s="235" t="s">
        <v>106</v>
      </c>
      <c r="C101" s="235"/>
      <c r="D101" s="235"/>
      <c r="E101" s="235"/>
      <c r="F101" s="235"/>
      <c r="G101" s="235"/>
      <c r="H101" s="235"/>
      <c r="I101" s="235"/>
      <c r="J101" s="235"/>
      <c r="AZ101" s="120" t="str">
        <f t="shared" si="5"/>
        <v>IND za číselnou nomenklaturou položky - položky pro práce a dodávky</v>
      </c>
    </row>
    <row r="102" spans="2:52" x14ac:dyDescent="0.2">
      <c r="B102" s="235" t="s">
        <v>107</v>
      </c>
      <c r="C102" s="235"/>
      <c r="D102" s="235"/>
      <c r="E102" s="235"/>
      <c r="F102" s="235"/>
      <c r="G102" s="235"/>
      <c r="H102" s="235"/>
      <c r="I102" s="235"/>
      <c r="J102" s="235"/>
      <c r="AZ102" s="120" t="str">
        <f t="shared" si="5"/>
        <v>obsahově srovnatelné s položkami databáze RTS,</v>
      </c>
    </row>
    <row r="103" spans="2:52" x14ac:dyDescent="0.2">
      <c r="B103" s="235" t="s">
        <v>108</v>
      </c>
      <c r="C103" s="235"/>
      <c r="D103" s="235"/>
      <c r="E103" s="235"/>
      <c r="F103" s="235"/>
      <c r="G103" s="235"/>
      <c r="H103" s="235"/>
      <c r="I103" s="235"/>
      <c r="J103" s="235"/>
      <c r="AZ103" s="120" t="str">
        <f t="shared" si="5"/>
        <v>ale s upravenými jednotkovými cenami vzhledem k</v>
      </c>
    </row>
    <row r="104" spans="2:52" x14ac:dyDescent="0.2">
      <c r="B104" s="235" t="s">
        <v>109</v>
      </c>
      <c r="C104" s="235"/>
      <c r="D104" s="235"/>
      <c r="E104" s="235"/>
      <c r="F104" s="235"/>
      <c r="G104" s="235"/>
      <c r="H104" s="235"/>
      <c r="I104" s="235"/>
      <c r="J104" s="235"/>
      <c r="AZ104" s="120" t="str">
        <f t="shared" si="5"/>
        <v>větší složitosti související s památkovým charakterem akce</v>
      </c>
    </row>
    <row r="105" spans="2:52" x14ac:dyDescent="0.2">
      <c r="B105" s="235" t="s">
        <v>110</v>
      </c>
      <c r="C105" s="235"/>
      <c r="D105" s="235"/>
      <c r="E105" s="235"/>
      <c r="F105" s="235"/>
      <c r="G105" s="235"/>
      <c r="H105" s="235"/>
      <c r="I105" s="235"/>
      <c r="J105" s="235"/>
      <c r="AZ105" s="120" t="str">
        <f t="shared" si="5"/>
        <v>(v ceně je zohledněno</v>
      </c>
    </row>
    <row r="106" spans="2:52" x14ac:dyDescent="0.2">
      <c r="B106" s="235" t="s">
        <v>111</v>
      </c>
      <c r="C106" s="235"/>
      <c r="D106" s="235"/>
      <c r="E106" s="235"/>
      <c r="F106" s="235"/>
      <c r="G106" s="235"/>
      <c r="H106" s="235"/>
      <c r="I106" s="235"/>
      <c r="J106" s="235"/>
      <c r="AZ106" s="120" t="str">
        <f t="shared" si="5"/>
        <v>upravená dodávka materiálu, časová náročnost, vyšší odborná kvalifikace řemeslníků)</v>
      </c>
    </row>
    <row r="107" spans="2:52" x14ac:dyDescent="0.2">
      <c r="B107" s="235" t="s">
        <v>112</v>
      </c>
      <c r="C107" s="235"/>
      <c r="D107" s="235"/>
      <c r="E107" s="235"/>
      <c r="F107" s="235"/>
      <c r="G107" s="235"/>
      <c r="H107" s="235"/>
      <c r="I107" s="235"/>
      <c r="J107" s="235"/>
      <c r="AZ107" s="120" t="str">
        <f t="shared" si="5"/>
        <v>X.IND, Y.IND, Z.IND za číselnou nomenklaturou položky - individuální položky</v>
      </c>
    </row>
    <row r="108" spans="2:52" x14ac:dyDescent="0.2">
      <c r="B108" s="235" t="s">
        <v>113</v>
      </c>
      <c r="C108" s="235"/>
      <c r="D108" s="235"/>
      <c r="E108" s="235"/>
      <c r="F108" s="235"/>
      <c r="G108" s="235"/>
      <c r="H108" s="235"/>
      <c r="I108" s="235"/>
      <c r="J108" s="235"/>
      <c r="AZ108" s="120" t="str">
        <f t="shared" si="5"/>
        <v>pro atypické práce a dodávky neobsažené v databázi RTS</v>
      </c>
    </row>
    <row r="109" spans="2:52" x14ac:dyDescent="0.2">
      <c r="B109" s="235" t="s">
        <v>114</v>
      </c>
      <c r="C109" s="235"/>
      <c r="D109" s="235"/>
      <c r="E109" s="235"/>
      <c r="F109" s="235"/>
      <c r="G109" s="235"/>
      <c r="H109" s="235"/>
      <c r="I109" s="235"/>
      <c r="J109" s="235"/>
      <c r="AZ109" s="120" t="str">
        <f t="shared" si="5"/>
        <v>RES za číselnou nomenklaturou položky - individuální položky pro atypické práce a dodávky</v>
      </c>
    </row>
    <row r="110" spans="2:52" x14ac:dyDescent="0.2">
      <c r="B110" s="235" t="s">
        <v>115</v>
      </c>
      <c r="C110" s="235"/>
      <c r="D110" s="235"/>
      <c r="E110" s="235"/>
      <c r="F110" s="235"/>
      <c r="G110" s="235"/>
      <c r="H110" s="235"/>
      <c r="I110" s="235"/>
      <c r="J110" s="235"/>
      <c r="AZ110" s="120" t="str">
        <f t="shared" si="5"/>
        <v>neobsažené v databázi RTS, prováděné a dodávané restaurátory</v>
      </c>
    </row>
    <row r="111" spans="2:52" x14ac:dyDescent="0.2">
      <c r="B111" s="235" t="s">
        <v>116</v>
      </c>
      <c r="C111" s="235"/>
      <c r="D111" s="235"/>
      <c r="E111" s="235"/>
      <c r="F111" s="235"/>
      <c r="G111" s="235"/>
      <c r="H111" s="235"/>
      <c r="I111" s="235"/>
      <c r="J111" s="235"/>
      <c r="AZ111" s="120" t="str">
        <f t="shared" si="5"/>
        <v>(pokud jsou u položek s koncovkou IND a RES zkratky - mtž, dmtž, dod, PH</v>
      </c>
    </row>
    <row r="112" spans="2:52" x14ac:dyDescent="0.2">
      <c r="B112" s="235" t="s">
        <v>117</v>
      </c>
      <c r="C112" s="235"/>
      <c r="D112" s="235"/>
      <c r="E112" s="235"/>
      <c r="F112" s="235"/>
      <c r="G112" s="235"/>
      <c r="H112" s="235"/>
      <c r="I112" s="235"/>
      <c r="J112" s="235"/>
      <c r="AZ112" s="120" t="str">
        <f t="shared" si="5"/>
        <v>uvedeny v popisu položy, jsou příslušné práce a dodávky zahrnuty do ceny položky!)</v>
      </c>
    </row>
    <row r="113" spans="1:52" x14ac:dyDescent="0.2">
      <c r="B113" s="235" t="s">
        <v>118</v>
      </c>
      <c r="C113" s="235"/>
      <c r="D113" s="235"/>
      <c r="E113" s="235"/>
      <c r="F113" s="235"/>
      <c r="G113" s="235"/>
      <c r="H113" s="235"/>
      <c r="I113" s="235"/>
      <c r="J113" s="235"/>
      <c r="AZ113" s="120" t="str">
        <f t="shared" si="5"/>
        <v>POZNÁMKA - označení položky, která upřesňuje položky za ní následující,</v>
      </c>
    </row>
    <row r="114" spans="1:52" x14ac:dyDescent="0.2">
      <c r="B114" s="235" t="s">
        <v>119</v>
      </c>
      <c r="C114" s="235"/>
      <c r="D114" s="235"/>
      <c r="E114" s="235"/>
      <c r="F114" s="235"/>
      <c r="G114" s="235"/>
      <c r="H114" s="235"/>
      <c r="I114" s="235"/>
      <c r="J114" s="235"/>
      <c r="AZ114" s="120" t="str">
        <f t="shared" si="5"/>
        <v>tato položka se neoceňuje !</v>
      </c>
    </row>
    <row r="115" spans="1:52" x14ac:dyDescent="0.2">
      <c r="B115" s="235" t="s">
        <v>120</v>
      </c>
      <c r="C115" s="235"/>
      <c r="D115" s="235"/>
      <c r="E115" s="235"/>
      <c r="F115" s="235"/>
      <c r="G115" s="235"/>
      <c r="H115" s="235"/>
      <c r="I115" s="235"/>
      <c r="J115" s="235"/>
      <c r="AZ115" s="120" t="str">
        <f t="shared" si="5"/>
        <v>VÝM - označení pomocné položky, která slouží k výpočtu a kontrole výměr,</v>
      </c>
    </row>
    <row r="116" spans="1:52" x14ac:dyDescent="0.2">
      <c r="B116" s="235" t="s">
        <v>119</v>
      </c>
      <c r="C116" s="235"/>
      <c r="D116" s="235"/>
      <c r="E116" s="235"/>
      <c r="F116" s="235"/>
      <c r="G116" s="235"/>
      <c r="H116" s="235"/>
      <c r="I116" s="235"/>
      <c r="J116" s="235"/>
      <c r="AZ116" s="120" t="str">
        <f t="shared" si="5"/>
        <v>tato položka se neoceňuje !</v>
      </c>
    </row>
    <row r="119" spans="1:52" ht="15.75" x14ac:dyDescent="0.25">
      <c r="B119" s="121" t="s">
        <v>121</v>
      </c>
    </row>
    <row r="121" spans="1:52" ht="25.5" customHeight="1" x14ac:dyDescent="0.2">
      <c r="A121" s="122"/>
      <c r="B121" s="126" t="s">
        <v>16</v>
      </c>
      <c r="C121" s="126" t="s">
        <v>5</v>
      </c>
      <c r="D121" s="127"/>
      <c r="E121" s="127"/>
      <c r="F121" s="130" t="s">
        <v>122</v>
      </c>
      <c r="G121" s="130"/>
      <c r="H121" s="130"/>
      <c r="I121" s="248" t="s">
        <v>28</v>
      </c>
      <c r="J121" s="248"/>
    </row>
    <row r="122" spans="1:52" ht="25.5" customHeight="1" x14ac:dyDescent="0.2">
      <c r="A122" s="123"/>
      <c r="B122" s="131" t="s">
        <v>123</v>
      </c>
      <c r="C122" s="250" t="s">
        <v>124</v>
      </c>
      <c r="D122" s="251"/>
      <c r="E122" s="251"/>
      <c r="F122" s="133" t="s">
        <v>23</v>
      </c>
      <c r="G122" s="134"/>
      <c r="H122" s="134"/>
      <c r="I122" s="249">
        <f>' Pol'!G8</f>
        <v>0</v>
      </c>
      <c r="J122" s="249"/>
    </row>
    <row r="123" spans="1:52" ht="25.5" customHeight="1" x14ac:dyDescent="0.2">
      <c r="A123" s="123"/>
      <c r="B123" s="125" t="s">
        <v>125</v>
      </c>
      <c r="C123" s="246" t="s">
        <v>126</v>
      </c>
      <c r="D123" s="247"/>
      <c r="E123" s="247"/>
      <c r="F123" s="135" t="s">
        <v>23</v>
      </c>
      <c r="G123" s="136"/>
      <c r="H123" s="136"/>
      <c r="I123" s="245">
        <f>' Pol'!G52</f>
        <v>0</v>
      </c>
      <c r="J123" s="245"/>
    </row>
    <row r="124" spans="1:52" ht="25.5" customHeight="1" x14ac:dyDescent="0.2">
      <c r="A124" s="123"/>
      <c r="B124" s="125" t="s">
        <v>127</v>
      </c>
      <c r="C124" s="246" t="s">
        <v>128</v>
      </c>
      <c r="D124" s="247"/>
      <c r="E124" s="247"/>
      <c r="F124" s="135" t="s">
        <v>23</v>
      </c>
      <c r="G124" s="136"/>
      <c r="H124" s="136"/>
      <c r="I124" s="245">
        <f>' Pol'!G56</f>
        <v>0</v>
      </c>
      <c r="J124" s="245"/>
    </row>
    <row r="125" spans="1:52" ht="25.5" customHeight="1" x14ac:dyDescent="0.2">
      <c r="A125" s="123"/>
      <c r="B125" s="125" t="s">
        <v>129</v>
      </c>
      <c r="C125" s="246" t="s">
        <v>130</v>
      </c>
      <c r="D125" s="247"/>
      <c r="E125" s="247"/>
      <c r="F125" s="135" t="s">
        <v>23</v>
      </c>
      <c r="G125" s="136"/>
      <c r="H125" s="136"/>
      <c r="I125" s="245">
        <f>' Pol'!G62</f>
        <v>0</v>
      </c>
      <c r="J125" s="245"/>
    </row>
    <row r="126" spans="1:52" ht="25.5" customHeight="1" x14ac:dyDescent="0.2">
      <c r="A126" s="123"/>
      <c r="B126" s="125" t="s">
        <v>131</v>
      </c>
      <c r="C126" s="246" t="s">
        <v>132</v>
      </c>
      <c r="D126" s="247"/>
      <c r="E126" s="247"/>
      <c r="F126" s="135" t="s">
        <v>23</v>
      </c>
      <c r="G126" s="136"/>
      <c r="H126" s="136"/>
      <c r="I126" s="245">
        <f>' Pol'!G84</f>
        <v>0</v>
      </c>
      <c r="J126" s="245"/>
    </row>
    <row r="127" spans="1:52" ht="25.5" customHeight="1" x14ac:dyDescent="0.2">
      <c r="A127" s="123"/>
      <c r="B127" s="125" t="s">
        <v>133</v>
      </c>
      <c r="C127" s="246" t="s">
        <v>134</v>
      </c>
      <c r="D127" s="247"/>
      <c r="E127" s="247"/>
      <c r="F127" s="135" t="s">
        <v>23</v>
      </c>
      <c r="G127" s="136"/>
      <c r="H127" s="136"/>
      <c r="I127" s="245">
        <f>' Pol'!G108</f>
        <v>0</v>
      </c>
      <c r="J127" s="245"/>
    </row>
    <row r="128" spans="1:52" ht="25.5" customHeight="1" x14ac:dyDescent="0.2">
      <c r="A128" s="123"/>
      <c r="B128" s="125" t="s">
        <v>135</v>
      </c>
      <c r="C128" s="246" t="s">
        <v>136</v>
      </c>
      <c r="D128" s="247"/>
      <c r="E128" s="247"/>
      <c r="F128" s="135" t="s">
        <v>23</v>
      </c>
      <c r="G128" s="136"/>
      <c r="H128" s="136"/>
      <c r="I128" s="245">
        <f>' Pol'!G126</f>
        <v>0</v>
      </c>
      <c r="J128" s="245"/>
    </row>
    <row r="129" spans="1:10" ht="25.5" customHeight="1" x14ac:dyDescent="0.2">
      <c r="A129" s="123"/>
      <c r="B129" s="125" t="s">
        <v>137</v>
      </c>
      <c r="C129" s="246" t="s">
        <v>138</v>
      </c>
      <c r="D129" s="247"/>
      <c r="E129" s="247"/>
      <c r="F129" s="135" t="s">
        <v>23</v>
      </c>
      <c r="G129" s="136"/>
      <c r="H129" s="136"/>
      <c r="I129" s="245">
        <f>' Pol'!G161</f>
        <v>0</v>
      </c>
      <c r="J129" s="245"/>
    </row>
    <row r="130" spans="1:10" ht="25.5" customHeight="1" x14ac:dyDescent="0.2">
      <c r="A130" s="123"/>
      <c r="B130" s="125" t="s">
        <v>139</v>
      </c>
      <c r="C130" s="246" t="s">
        <v>140</v>
      </c>
      <c r="D130" s="247"/>
      <c r="E130" s="247"/>
      <c r="F130" s="135" t="s">
        <v>23</v>
      </c>
      <c r="G130" s="136"/>
      <c r="H130" s="136"/>
      <c r="I130" s="245">
        <f>' Pol'!G229</f>
        <v>0</v>
      </c>
      <c r="J130" s="245"/>
    </row>
    <row r="131" spans="1:10" ht="25.5" customHeight="1" x14ac:dyDescent="0.2">
      <c r="A131" s="123"/>
      <c r="B131" s="125" t="s">
        <v>141</v>
      </c>
      <c r="C131" s="246" t="s">
        <v>142</v>
      </c>
      <c r="D131" s="247"/>
      <c r="E131" s="247"/>
      <c r="F131" s="135" t="s">
        <v>23</v>
      </c>
      <c r="G131" s="136"/>
      <c r="H131" s="136"/>
      <c r="I131" s="245">
        <f>' Pol'!G268</f>
        <v>0</v>
      </c>
      <c r="J131" s="245"/>
    </row>
    <row r="132" spans="1:10" ht="25.5" customHeight="1" x14ac:dyDescent="0.2">
      <c r="A132" s="123"/>
      <c r="B132" s="125" t="s">
        <v>143</v>
      </c>
      <c r="C132" s="246" t="s">
        <v>144</v>
      </c>
      <c r="D132" s="247"/>
      <c r="E132" s="247"/>
      <c r="F132" s="135" t="s">
        <v>23</v>
      </c>
      <c r="G132" s="136"/>
      <c r="H132" s="136"/>
      <c r="I132" s="245">
        <f>' Pol'!G301</f>
        <v>0</v>
      </c>
      <c r="J132" s="245"/>
    </row>
    <row r="133" spans="1:10" ht="25.5" customHeight="1" x14ac:dyDescent="0.2">
      <c r="A133" s="123"/>
      <c r="B133" s="125" t="s">
        <v>145</v>
      </c>
      <c r="C133" s="246" t="s">
        <v>146</v>
      </c>
      <c r="D133" s="247"/>
      <c r="E133" s="247"/>
      <c r="F133" s="135" t="s">
        <v>23</v>
      </c>
      <c r="G133" s="136"/>
      <c r="H133" s="136"/>
      <c r="I133" s="245">
        <f>' Pol'!G306</f>
        <v>0</v>
      </c>
      <c r="J133" s="245"/>
    </row>
    <row r="134" spans="1:10" ht="25.5" customHeight="1" x14ac:dyDescent="0.2">
      <c r="A134" s="123"/>
      <c r="B134" s="125" t="s">
        <v>147</v>
      </c>
      <c r="C134" s="246" t="s">
        <v>148</v>
      </c>
      <c r="D134" s="247"/>
      <c r="E134" s="247"/>
      <c r="F134" s="135" t="s">
        <v>23</v>
      </c>
      <c r="G134" s="136"/>
      <c r="H134" s="136"/>
      <c r="I134" s="245">
        <f>' Pol'!G345</f>
        <v>0</v>
      </c>
      <c r="J134" s="245"/>
    </row>
    <row r="135" spans="1:10" ht="25.5" customHeight="1" x14ac:dyDescent="0.2">
      <c r="A135" s="123"/>
      <c r="B135" s="125" t="s">
        <v>149</v>
      </c>
      <c r="C135" s="246" t="s">
        <v>150</v>
      </c>
      <c r="D135" s="247"/>
      <c r="E135" s="247"/>
      <c r="F135" s="135" t="s">
        <v>23</v>
      </c>
      <c r="G135" s="136"/>
      <c r="H135" s="136"/>
      <c r="I135" s="245">
        <f>' Pol'!G372</f>
        <v>0</v>
      </c>
      <c r="J135" s="245"/>
    </row>
    <row r="136" spans="1:10" ht="25.5" customHeight="1" x14ac:dyDescent="0.2">
      <c r="A136" s="123"/>
      <c r="B136" s="125" t="s">
        <v>151</v>
      </c>
      <c r="C136" s="246" t="s">
        <v>152</v>
      </c>
      <c r="D136" s="247"/>
      <c r="E136" s="247"/>
      <c r="F136" s="135" t="s">
        <v>23</v>
      </c>
      <c r="G136" s="136"/>
      <c r="H136" s="136"/>
      <c r="I136" s="245">
        <f>' Pol'!G377</f>
        <v>0</v>
      </c>
      <c r="J136" s="245"/>
    </row>
    <row r="137" spans="1:10" ht="25.5" customHeight="1" x14ac:dyDescent="0.2">
      <c r="A137" s="123"/>
      <c r="B137" s="125" t="s">
        <v>153</v>
      </c>
      <c r="C137" s="246" t="s">
        <v>154</v>
      </c>
      <c r="D137" s="247"/>
      <c r="E137" s="247"/>
      <c r="F137" s="135" t="s">
        <v>23</v>
      </c>
      <c r="G137" s="136"/>
      <c r="H137" s="136"/>
      <c r="I137" s="245">
        <f>' Pol'!G455</f>
        <v>0</v>
      </c>
      <c r="J137" s="245"/>
    </row>
    <row r="138" spans="1:10" ht="25.5" customHeight="1" x14ac:dyDescent="0.2">
      <c r="A138" s="123"/>
      <c r="B138" s="125" t="s">
        <v>155</v>
      </c>
      <c r="C138" s="246" t="s">
        <v>156</v>
      </c>
      <c r="D138" s="247"/>
      <c r="E138" s="247"/>
      <c r="F138" s="135" t="s">
        <v>24</v>
      </c>
      <c r="G138" s="136"/>
      <c r="H138" s="136"/>
      <c r="I138" s="245">
        <f>' Pol'!G461</f>
        <v>0</v>
      </c>
      <c r="J138" s="245"/>
    </row>
    <row r="139" spans="1:10" ht="25.5" customHeight="1" x14ac:dyDescent="0.2">
      <c r="A139" s="123"/>
      <c r="B139" s="125" t="s">
        <v>157</v>
      </c>
      <c r="C139" s="246" t="s">
        <v>158</v>
      </c>
      <c r="D139" s="247"/>
      <c r="E139" s="247"/>
      <c r="F139" s="135" t="s">
        <v>24</v>
      </c>
      <c r="G139" s="136"/>
      <c r="H139" s="136"/>
      <c r="I139" s="245">
        <f>' Pol'!G469</f>
        <v>0</v>
      </c>
      <c r="J139" s="245"/>
    </row>
    <row r="140" spans="1:10" ht="25.5" customHeight="1" x14ac:dyDescent="0.2">
      <c r="A140" s="123"/>
      <c r="B140" s="125" t="s">
        <v>159</v>
      </c>
      <c r="C140" s="246" t="s">
        <v>160</v>
      </c>
      <c r="D140" s="247"/>
      <c r="E140" s="247"/>
      <c r="F140" s="135" t="s">
        <v>24</v>
      </c>
      <c r="G140" s="136"/>
      <c r="H140" s="136"/>
      <c r="I140" s="245">
        <f>' Pol'!G474</f>
        <v>0</v>
      </c>
      <c r="J140" s="245"/>
    </row>
    <row r="141" spans="1:10" ht="25.5" customHeight="1" x14ac:dyDescent="0.2">
      <c r="A141" s="123"/>
      <c r="B141" s="125" t="s">
        <v>161</v>
      </c>
      <c r="C141" s="246" t="s">
        <v>162</v>
      </c>
      <c r="D141" s="247"/>
      <c r="E141" s="247"/>
      <c r="F141" s="135" t="s">
        <v>24</v>
      </c>
      <c r="G141" s="136"/>
      <c r="H141" s="136"/>
      <c r="I141" s="245">
        <f>' Pol'!G476</f>
        <v>0</v>
      </c>
      <c r="J141" s="245"/>
    </row>
    <row r="142" spans="1:10" ht="25.5" customHeight="1" x14ac:dyDescent="0.2">
      <c r="A142" s="123"/>
      <c r="B142" s="125" t="s">
        <v>163</v>
      </c>
      <c r="C142" s="246" t="s">
        <v>164</v>
      </c>
      <c r="D142" s="247"/>
      <c r="E142" s="247"/>
      <c r="F142" s="135" t="s">
        <v>24</v>
      </c>
      <c r="G142" s="136"/>
      <c r="H142" s="136"/>
      <c r="I142" s="245">
        <f>' Pol'!G479</f>
        <v>0</v>
      </c>
      <c r="J142" s="245"/>
    </row>
    <row r="143" spans="1:10" ht="25.5" customHeight="1" x14ac:dyDescent="0.2">
      <c r="A143" s="123"/>
      <c r="B143" s="125" t="s">
        <v>165</v>
      </c>
      <c r="C143" s="246" t="s">
        <v>166</v>
      </c>
      <c r="D143" s="247"/>
      <c r="E143" s="247"/>
      <c r="F143" s="135" t="s">
        <v>24</v>
      </c>
      <c r="G143" s="136"/>
      <c r="H143" s="136"/>
      <c r="I143" s="245">
        <f>' Pol'!G530</f>
        <v>0</v>
      </c>
      <c r="J143" s="245"/>
    </row>
    <row r="144" spans="1:10" ht="25.5" customHeight="1" x14ac:dyDescent="0.2">
      <c r="A144" s="123"/>
      <c r="B144" s="125" t="s">
        <v>167</v>
      </c>
      <c r="C144" s="246" t="s">
        <v>168</v>
      </c>
      <c r="D144" s="247"/>
      <c r="E144" s="247"/>
      <c r="F144" s="135" t="s">
        <v>24</v>
      </c>
      <c r="G144" s="136"/>
      <c r="H144" s="136"/>
      <c r="I144" s="245">
        <f>' Pol'!G566</f>
        <v>0</v>
      </c>
      <c r="J144" s="245"/>
    </row>
    <row r="145" spans="1:10" ht="25.5" customHeight="1" x14ac:dyDescent="0.2">
      <c r="A145" s="123"/>
      <c r="B145" s="125" t="s">
        <v>169</v>
      </c>
      <c r="C145" s="246" t="s">
        <v>170</v>
      </c>
      <c r="D145" s="247"/>
      <c r="E145" s="247"/>
      <c r="F145" s="135" t="s">
        <v>24</v>
      </c>
      <c r="G145" s="136"/>
      <c r="H145" s="136"/>
      <c r="I145" s="245">
        <f>' Pol'!G591</f>
        <v>0</v>
      </c>
      <c r="J145" s="245"/>
    </row>
    <row r="146" spans="1:10" ht="25.5" customHeight="1" x14ac:dyDescent="0.2">
      <c r="A146" s="123"/>
      <c r="B146" s="125" t="s">
        <v>171</v>
      </c>
      <c r="C146" s="246" t="s">
        <v>172</v>
      </c>
      <c r="D146" s="247"/>
      <c r="E146" s="247"/>
      <c r="F146" s="135" t="s">
        <v>24</v>
      </c>
      <c r="G146" s="136"/>
      <c r="H146" s="136"/>
      <c r="I146" s="245">
        <f>' Pol'!G651</f>
        <v>0</v>
      </c>
      <c r="J146" s="245"/>
    </row>
    <row r="147" spans="1:10" ht="25.5" customHeight="1" x14ac:dyDescent="0.2">
      <c r="A147" s="123"/>
      <c r="B147" s="125" t="s">
        <v>173</v>
      </c>
      <c r="C147" s="246" t="s">
        <v>174</v>
      </c>
      <c r="D147" s="247"/>
      <c r="E147" s="247"/>
      <c r="F147" s="135" t="s">
        <v>24</v>
      </c>
      <c r="G147" s="136"/>
      <c r="H147" s="136"/>
      <c r="I147" s="245">
        <f>' Pol'!G682</f>
        <v>0</v>
      </c>
      <c r="J147" s="245"/>
    </row>
    <row r="148" spans="1:10" ht="25.5" customHeight="1" x14ac:dyDescent="0.2">
      <c r="A148" s="123"/>
      <c r="B148" s="125" t="s">
        <v>175</v>
      </c>
      <c r="C148" s="246" t="s">
        <v>176</v>
      </c>
      <c r="D148" s="247"/>
      <c r="E148" s="247"/>
      <c r="F148" s="135" t="s">
        <v>24</v>
      </c>
      <c r="G148" s="136"/>
      <c r="H148" s="136"/>
      <c r="I148" s="245">
        <f>' Pol'!G754</f>
        <v>0</v>
      </c>
      <c r="J148" s="245"/>
    </row>
    <row r="149" spans="1:10" ht="25.5" customHeight="1" x14ac:dyDescent="0.2">
      <c r="A149" s="123"/>
      <c r="B149" s="125" t="s">
        <v>177</v>
      </c>
      <c r="C149" s="246" t="s">
        <v>178</v>
      </c>
      <c r="D149" s="247"/>
      <c r="E149" s="247"/>
      <c r="F149" s="135" t="s">
        <v>24</v>
      </c>
      <c r="G149" s="136"/>
      <c r="H149" s="136"/>
      <c r="I149" s="245">
        <f>' Pol'!G783</f>
        <v>0</v>
      </c>
      <c r="J149" s="245"/>
    </row>
    <row r="150" spans="1:10" ht="25.5" customHeight="1" x14ac:dyDescent="0.2">
      <c r="A150" s="123"/>
      <c r="B150" s="125" t="s">
        <v>179</v>
      </c>
      <c r="C150" s="246" t="s">
        <v>180</v>
      </c>
      <c r="D150" s="247"/>
      <c r="E150" s="247"/>
      <c r="F150" s="135" t="s">
        <v>24</v>
      </c>
      <c r="G150" s="136"/>
      <c r="H150" s="136"/>
      <c r="I150" s="245">
        <f>' Pol'!G794</f>
        <v>0</v>
      </c>
      <c r="J150" s="245"/>
    </row>
    <row r="151" spans="1:10" ht="25.5" customHeight="1" x14ac:dyDescent="0.2">
      <c r="A151" s="123"/>
      <c r="B151" s="125" t="s">
        <v>181</v>
      </c>
      <c r="C151" s="246" t="s">
        <v>182</v>
      </c>
      <c r="D151" s="247"/>
      <c r="E151" s="247"/>
      <c r="F151" s="135" t="s">
        <v>25</v>
      </c>
      <c r="G151" s="136"/>
      <c r="H151" s="136"/>
      <c r="I151" s="245">
        <f>' Pol'!G817</f>
        <v>0</v>
      </c>
      <c r="J151" s="245"/>
    </row>
    <row r="152" spans="1:10" ht="25.5" customHeight="1" x14ac:dyDescent="0.2">
      <c r="A152" s="123"/>
      <c r="B152" s="125" t="s">
        <v>183</v>
      </c>
      <c r="C152" s="246" t="s">
        <v>26</v>
      </c>
      <c r="D152" s="247"/>
      <c r="E152" s="247"/>
      <c r="F152" s="135" t="s">
        <v>183</v>
      </c>
      <c r="G152" s="136"/>
      <c r="H152" s="136"/>
      <c r="I152" s="245">
        <f>' Pol'!G842</f>
        <v>0</v>
      </c>
      <c r="J152" s="245"/>
    </row>
    <row r="153" spans="1:10" ht="25.5" customHeight="1" x14ac:dyDescent="0.2">
      <c r="A153" s="123"/>
      <c r="B153" s="132" t="s">
        <v>184</v>
      </c>
      <c r="C153" s="253" t="s">
        <v>185</v>
      </c>
      <c r="D153" s="254"/>
      <c r="E153" s="254"/>
      <c r="F153" s="137" t="s">
        <v>23</v>
      </c>
      <c r="G153" s="138"/>
      <c r="H153" s="138"/>
      <c r="I153" s="252">
        <f>' Pol'!G844</f>
        <v>0</v>
      </c>
      <c r="J153" s="252"/>
    </row>
    <row r="154" spans="1:10" ht="25.5" customHeight="1" x14ac:dyDescent="0.2">
      <c r="A154" s="124"/>
      <c r="B154" s="128" t="s">
        <v>1</v>
      </c>
      <c r="C154" s="128"/>
      <c r="D154" s="129"/>
      <c r="E154" s="129"/>
      <c r="F154" s="139"/>
      <c r="G154" s="140"/>
      <c r="H154" s="140"/>
      <c r="I154" s="255">
        <f>SUM(I122:I153)</f>
        <v>0</v>
      </c>
      <c r="J154" s="255"/>
    </row>
    <row r="155" spans="1:10" x14ac:dyDescent="0.2">
      <c r="F155" s="141"/>
      <c r="G155" s="96"/>
      <c r="H155" s="141"/>
      <c r="I155" s="96"/>
      <c r="J155" s="96"/>
    </row>
    <row r="156" spans="1:10" x14ac:dyDescent="0.2">
      <c r="F156" s="141"/>
      <c r="G156" s="96"/>
      <c r="H156" s="141"/>
      <c r="I156" s="96"/>
      <c r="J156" s="96"/>
    </row>
    <row r="157" spans="1:10" x14ac:dyDescent="0.2">
      <c r="F157" s="141"/>
      <c r="G157" s="96"/>
      <c r="H157" s="141"/>
      <c r="I157" s="96"/>
      <c r="J157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70">
    <mergeCell ref="I153:J153"/>
    <mergeCell ref="C153:E153"/>
    <mergeCell ref="I154:J154"/>
    <mergeCell ref="I150:J150"/>
    <mergeCell ref="C150:E150"/>
    <mergeCell ref="I151:J151"/>
    <mergeCell ref="C151:E151"/>
    <mergeCell ref="I152:J152"/>
    <mergeCell ref="C152:E152"/>
    <mergeCell ref="I147:J147"/>
    <mergeCell ref="C147:E147"/>
    <mergeCell ref="I148:J148"/>
    <mergeCell ref="C148:E148"/>
    <mergeCell ref="I149:J149"/>
    <mergeCell ref="C149:E149"/>
    <mergeCell ref="I144:J144"/>
    <mergeCell ref="C144:E144"/>
    <mergeCell ref="I145:J145"/>
    <mergeCell ref="C145:E145"/>
    <mergeCell ref="I146:J146"/>
    <mergeCell ref="C146:E146"/>
    <mergeCell ref="I141:J141"/>
    <mergeCell ref="C141:E141"/>
    <mergeCell ref="I142:J142"/>
    <mergeCell ref="C142:E142"/>
    <mergeCell ref="I143:J143"/>
    <mergeCell ref="C143:E143"/>
    <mergeCell ref="I138:J138"/>
    <mergeCell ref="C138:E138"/>
    <mergeCell ref="I139:J139"/>
    <mergeCell ref="C139:E139"/>
    <mergeCell ref="I140:J140"/>
    <mergeCell ref="C140:E140"/>
    <mergeCell ref="I135:J135"/>
    <mergeCell ref="C135:E135"/>
    <mergeCell ref="I136:J136"/>
    <mergeCell ref="C136:E136"/>
    <mergeCell ref="I137:J137"/>
    <mergeCell ref="C137:E137"/>
    <mergeCell ref="I132:J132"/>
    <mergeCell ref="C132:E132"/>
    <mergeCell ref="I133:J133"/>
    <mergeCell ref="C133:E133"/>
    <mergeCell ref="I134:J134"/>
    <mergeCell ref="C134:E134"/>
    <mergeCell ref="I129:J129"/>
    <mergeCell ref="C129:E129"/>
    <mergeCell ref="I130:J130"/>
    <mergeCell ref="C130:E130"/>
    <mergeCell ref="I131:J131"/>
    <mergeCell ref="C131:E131"/>
    <mergeCell ref="I126:J126"/>
    <mergeCell ref="C126:E126"/>
    <mergeCell ref="I127:J127"/>
    <mergeCell ref="C127:E127"/>
    <mergeCell ref="I128:J128"/>
    <mergeCell ref="C128:E128"/>
    <mergeCell ref="I123:J123"/>
    <mergeCell ref="C123:E123"/>
    <mergeCell ref="I124:J124"/>
    <mergeCell ref="C124:E124"/>
    <mergeCell ref="I125:J125"/>
    <mergeCell ref="C125:E125"/>
    <mergeCell ref="B114:J114"/>
    <mergeCell ref="B115:J115"/>
    <mergeCell ref="B116:J116"/>
    <mergeCell ref="I121:J121"/>
    <mergeCell ref="I122:J122"/>
    <mergeCell ref="C122:E122"/>
    <mergeCell ref="B108:J108"/>
    <mergeCell ref="B109:J109"/>
    <mergeCell ref="B110:J110"/>
    <mergeCell ref="B111:J111"/>
    <mergeCell ref="B112:J112"/>
    <mergeCell ref="B113:J113"/>
    <mergeCell ref="B102:J102"/>
    <mergeCell ref="B103:J103"/>
    <mergeCell ref="B104:J104"/>
    <mergeCell ref="B105:J105"/>
    <mergeCell ref="B106:J106"/>
    <mergeCell ref="B107:J107"/>
    <mergeCell ref="B96:J96"/>
    <mergeCell ref="B97:J97"/>
    <mergeCell ref="B98:J98"/>
    <mergeCell ref="B99:J99"/>
    <mergeCell ref="B100:J100"/>
    <mergeCell ref="B101:J101"/>
    <mergeCell ref="B89:J89"/>
    <mergeCell ref="B90:J90"/>
    <mergeCell ref="B92:J92"/>
    <mergeCell ref="B93:J93"/>
    <mergeCell ref="B94:J94"/>
    <mergeCell ref="B95:J95"/>
    <mergeCell ref="B82:J82"/>
    <mergeCell ref="B84:J84"/>
    <mergeCell ref="B85:J85"/>
    <mergeCell ref="B86:J86"/>
    <mergeCell ref="B87:J87"/>
    <mergeCell ref="B88:J88"/>
    <mergeCell ref="B75:J75"/>
    <mergeCell ref="B76:J76"/>
    <mergeCell ref="B78:J78"/>
    <mergeCell ref="B79:J79"/>
    <mergeCell ref="B80:J80"/>
    <mergeCell ref="B81:J81"/>
    <mergeCell ref="B68:J68"/>
    <mergeCell ref="B70:J70"/>
    <mergeCell ref="B71:J71"/>
    <mergeCell ref="B72:J72"/>
    <mergeCell ref="B73:J73"/>
    <mergeCell ref="B74:J74"/>
    <mergeCell ref="B62:J62"/>
    <mergeCell ref="B63:J63"/>
    <mergeCell ref="B64:J64"/>
    <mergeCell ref="B65:J65"/>
    <mergeCell ref="B66:J66"/>
    <mergeCell ref="B67:J67"/>
    <mergeCell ref="B54:J54"/>
    <mergeCell ref="B56:J56"/>
    <mergeCell ref="B57:J57"/>
    <mergeCell ref="B59:J59"/>
    <mergeCell ref="B60:J60"/>
    <mergeCell ref="B61:J61"/>
    <mergeCell ref="B48:J48"/>
    <mergeCell ref="B49:J49"/>
    <mergeCell ref="B50:J50"/>
    <mergeCell ref="B51:J51"/>
    <mergeCell ref="B52:J52"/>
    <mergeCell ref="B53:J53"/>
    <mergeCell ref="C39:E39"/>
    <mergeCell ref="B40:E40"/>
    <mergeCell ref="B43:J43"/>
    <mergeCell ref="B44:J44"/>
    <mergeCell ref="B46:J46"/>
    <mergeCell ref="B47:J47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11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6" t="s">
        <v>6</v>
      </c>
      <c r="B1" s="256"/>
      <c r="C1" s="257"/>
      <c r="D1" s="256"/>
      <c r="E1" s="256"/>
      <c r="F1" s="256"/>
      <c r="G1" s="256"/>
    </row>
    <row r="2" spans="1:7" ht="24.95" customHeight="1" x14ac:dyDescent="0.2">
      <c r="A2" s="79" t="s">
        <v>41</v>
      </c>
      <c r="B2" s="78"/>
      <c r="C2" s="258"/>
      <c r="D2" s="258"/>
      <c r="E2" s="258"/>
      <c r="F2" s="258"/>
      <c r="G2" s="259"/>
    </row>
    <row r="3" spans="1:7" ht="24.95" hidden="1" customHeight="1" x14ac:dyDescent="0.2">
      <c r="A3" s="79" t="s">
        <v>7</v>
      </c>
      <c r="B3" s="78"/>
      <c r="C3" s="258"/>
      <c r="D3" s="258"/>
      <c r="E3" s="258"/>
      <c r="F3" s="258"/>
      <c r="G3" s="259"/>
    </row>
    <row r="4" spans="1:7" ht="24.95" hidden="1" customHeight="1" x14ac:dyDescent="0.2">
      <c r="A4" s="79" t="s">
        <v>8</v>
      </c>
      <c r="B4" s="78"/>
      <c r="C4" s="258"/>
      <c r="D4" s="258"/>
      <c r="E4" s="258"/>
      <c r="F4" s="258"/>
      <c r="G4" s="259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015"/>
  <sheetViews>
    <sheetView tabSelected="1" view="pageBreakPreview" zoomScaleNormal="100" zoomScaleSheetLayoutView="100" workbookViewId="0">
      <selection activeCell="BA47" sqref="BA47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65" t="s">
        <v>6</v>
      </c>
      <c r="B1" s="265"/>
      <c r="C1" s="265"/>
      <c r="D1" s="265"/>
      <c r="E1" s="265"/>
      <c r="F1" s="265"/>
      <c r="G1" s="265"/>
      <c r="AE1" t="s">
        <v>188</v>
      </c>
    </row>
    <row r="2" spans="1:60" ht="24.95" customHeight="1" x14ac:dyDescent="0.2">
      <c r="A2" s="146" t="s">
        <v>187</v>
      </c>
      <c r="B2" s="144"/>
      <c r="C2" s="266" t="s">
        <v>45</v>
      </c>
      <c r="D2" s="267"/>
      <c r="E2" s="267"/>
      <c r="F2" s="267"/>
      <c r="G2" s="268"/>
      <c r="AE2" t="s">
        <v>189</v>
      </c>
    </row>
    <row r="3" spans="1:60" ht="24.95" hidden="1" customHeight="1" x14ac:dyDescent="0.2">
      <c r="A3" s="147" t="s">
        <v>7</v>
      </c>
      <c r="B3" s="145"/>
      <c r="C3" s="269"/>
      <c r="D3" s="270"/>
      <c r="E3" s="270"/>
      <c r="F3" s="270"/>
      <c r="G3" s="271"/>
      <c r="AE3" t="s">
        <v>190</v>
      </c>
    </row>
    <row r="4" spans="1:60" ht="24.95" hidden="1" customHeight="1" x14ac:dyDescent="0.2">
      <c r="A4" s="147" t="s">
        <v>8</v>
      </c>
      <c r="B4" s="145"/>
      <c r="C4" s="269"/>
      <c r="D4" s="270"/>
      <c r="E4" s="270"/>
      <c r="F4" s="270"/>
      <c r="G4" s="271"/>
      <c r="AE4" t="s">
        <v>191</v>
      </c>
    </row>
    <row r="5" spans="1:60" hidden="1" x14ac:dyDescent="0.2">
      <c r="A5" s="148" t="s">
        <v>192</v>
      </c>
      <c r="B5" s="149"/>
      <c r="C5" s="150"/>
      <c r="D5" s="151"/>
      <c r="E5" s="151"/>
      <c r="F5" s="151"/>
      <c r="G5" s="152"/>
      <c r="AE5" t="s">
        <v>193</v>
      </c>
    </row>
    <row r="7" spans="1:60" ht="38.25" x14ac:dyDescent="0.2">
      <c r="A7" s="158" t="s">
        <v>194</v>
      </c>
      <c r="B7" s="159" t="s">
        <v>195</v>
      </c>
      <c r="C7" s="159" t="s">
        <v>196</v>
      </c>
      <c r="D7" s="158" t="s">
        <v>197</v>
      </c>
      <c r="E7" s="158" t="s">
        <v>198</v>
      </c>
      <c r="F7" s="153" t="s">
        <v>199</v>
      </c>
      <c r="G7" s="180" t="s">
        <v>28</v>
      </c>
      <c r="H7" s="181" t="s">
        <v>29</v>
      </c>
      <c r="I7" s="181" t="s">
        <v>200</v>
      </c>
      <c r="J7" s="181" t="s">
        <v>30</v>
      </c>
      <c r="K7" s="181" t="s">
        <v>201</v>
      </c>
      <c r="L7" s="181" t="s">
        <v>202</v>
      </c>
      <c r="M7" s="181" t="s">
        <v>203</v>
      </c>
      <c r="N7" s="181" t="s">
        <v>204</v>
      </c>
      <c r="O7" s="181" t="s">
        <v>205</v>
      </c>
      <c r="P7" s="181" t="s">
        <v>206</v>
      </c>
      <c r="Q7" s="181" t="s">
        <v>207</v>
      </c>
      <c r="R7" s="181" t="s">
        <v>208</v>
      </c>
      <c r="S7" s="181" t="s">
        <v>209</v>
      </c>
      <c r="T7" s="181" t="s">
        <v>210</v>
      </c>
      <c r="U7" s="161" t="s">
        <v>211</v>
      </c>
    </row>
    <row r="8" spans="1:60" x14ac:dyDescent="0.2">
      <c r="A8" s="182" t="s">
        <v>212</v>
      </c>
      <c r="B8" s="183" t="s">
        <v>123</v>
      </c>
      <c r="C8" s="184" t="s">
        <v>124</v>
      </c>
      <c r="D8" s="160"/>
      <c r="E8" s="185"/>
      <c r="F8" s="186"/>
      <c r="G8" s="186">
        <f>SUMIF(AE9:AE51,"&lt;&gt;NOR",G9:G51)</f>
        <v>0</v>
      </c>
      <c r="H8" s="186"/>
      <c r="I8" s="186">
        <f>SUM(I9:I51)</f>
        <v>0</v>
      </c>
      <c r="J8" s="186"/>
      <c r="K8" s="186">
        <f>SUM(K9:K51)</f>
        <v>0</v>
      </c>
      <c r="L8" s="186"/>
      <c r="M8" s="186">
        <f>SUM(M9:M51)</f>
        <v>0</v>
      </c>
      <c r="N8" s="160"/>
      <c r="O8" s="160">
        <f>SUM(O9:O51)</f>
        <v>1.8E-3</v>
      </c>
      <c r="P8" s="160"/>
      <c r="Q8" s="160">
        <f>SUM(Q9:Q51)</f>
        <v>0</v>
      </c>
      <c r="R8" s="160"/>
      <c r="S8" s="160"/>
      <c r="T8" s="182"/>
      <c r="U8" s="160">
        <f>SUM(U9:U51)</f>
        <v>221.89999999999998</v>
      </c>
      <c r="AE8" t="s">
        <v>213</v>
      </c>
    </row>
    <row r="9" spans="1:60" outlineLevel="1" x14ac:dyDescent="0.2">
      <c r="A9" s="155">
        <v>1</v>
      </c>
      <c r="B9" s="162" t="s">
        <v>214</v>
      </c>
      <c r="C9" s="198" t="s">
        <v>215</v>
      </c>
      <c r="D9" s="164" t="s">
        <v>216</v>
      </c>
      <c r="E9" s="171">
        <v>11.399999999999999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64">
        <v>0</v>
      </c>
      <c r="O9" s="164">
        <f>ROUND(E9*N9,5)</f>
        <v>0</v>
      </c>
      <c r="P9" s="164">
        <v>0</v>
      </c>
      <c r="Q9" s="164">
        <f>ROUND(E9*P9,5)</f>
        <v>0</v>
      </c>
      <c r="R9" s="164"/>
      <c r="S9" s="164"/>
      <c r="T9" s="165">
        <v>4.6550000000000002</v>
      </c>
      <c r="U9" s="164">
        <f>ROUND(E9*T9,2)</f>
        <v>53.07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217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 x14ac:dyDescent="0.2">
      <c r="A10" s="155"/>
      <c r="B10" s="162"/>
      <c r="C10" s="199" t="s">
        <v>218</v>
      </c>
      <c r="D10" s="166"/>
      <c r="E10" s="172"/>
      <c r="F10" s="177"/>
      <c r="G10" s="177"/>
      <c r="H10" s="177"/>
      <c r="I10" s="177"/>
      <c r="J10" s="177"/>
      <c r="K10" s="177"/>
      <c r="L10" s="177"/>
      <c r="M10" s="177"/>
      <c r="N10" s="164"/>
      <c r="O10" s="164"/>
      <c r="P10" s="164"/>
      <c r="Q10" s="164"/>
      <c r="R10" s="164"/>
      <c r="S10" s="164"/>
      <c r="T10" s="165"/>
      <c r="U10" s="164"/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219</v>
      </c>
      <c r="AF10" s="154">
        <v>0</v>
      </c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outlineLevel="1" x14ac:dyDescent="0.2">
      <c r="A11" s="155"/>
      <c r="B11" s="162"/>
      <c r="C11" s="199" t="s">
        <v>220</v>
      </c>
      <c r="D11" s="166"/>
      <c r="E11" s="172">
        <v>0.72</v>
      </c>
      <c r="F11" s="177"/>
      <c r="G11" s="177"/>
      <c r="H11" s="177"/>
      <c r="I11" s="177"/>
      <c r="J11" s="177"/>
      <c r="K11" s="177"/>
      <c r="L11" s="177"/>
      <c r="M11" s="177"/>
      <c r="N11" s="164"/>
      <c r="O11" s="164"/>
      <c r="P11" s="164"/>
      <c r="Q11" s="164"/>
      <c r="R11" s="164"/>
      <c r="S11" s="164"/>
      <c r="T11" s="165"/>
      <c r="U11" s="164"/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219</v>
      </c>
      <c r="AF11" s="154">
        <v>0</v>
      </c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 x14ac:dyDescent="0.2">
      <c r="A12" s="155"/>
      <c r="B12" s="162"/>
      <c r="C12" s="199" t="s">
        <v>221</v>
      </c>
      <c r="D12" s="166"/>
      <c r="E12" s="172">
        <v>8.0000000000000099E-2</v>
      </c>
      <c r="F12" s="177"/>
      <c r="G12" s="177"/>
      <c r="H12" s="177"/>
      <c r="I12" s="177"/>
      <c r="J12" s="177"/>
      <c r="K12" s="177"/>
      <c r="L12" s="177"/>
      <c r="M12" s="177"/>
      <c r="N12" s="164"/>
      <c r="O12" s="164"/>
      <c r="P12" s="164"/>
      <c r="Q12" s="164"/>
      <c r="R12" s="164"/>
      <c r="S12" s="164"/>
      <c r="T12" s="165"/>
      <c r="U12" s="164"/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219</v>
      </c>
      <c r="AF12" s="154">
        <v>0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162"/>
      <c r="C13" s="200" t="s">
        <v>222</v>
      </c>
      <c r="D13" s="167"/>
      <c r="E13" s="173">
        <v>0.8</v>
      </c>
      <c r="F13" s="177"/>
      <c r="G13" s="177"/>
      <c r="H13" s="177"/>
      <c r="I13" s="177"/>
      <c r="J13" s="177"/>
      <c r="K13" s="177"/>
      <c r="L13" s="177"/>
      <c r="M13" s="177"/>
      <c r="N13" s="164"/>
      <c r="O13" s="164"/>
      <c r="P13" s="164"/>
      <c r="Q13" s="164"/>
      <c r="R13" s="164"/>
      <c r="S13" s="164"/>
      <c r="T13" s="165"/>
      <c r="U13" s="164"/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219</v>
      </c>
      <c r="AF13" s="154">
        <v>1</v>
      </c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55"/>
      <c r="B14" s="162"/>
      <c r="C14" s="199" t="s">
        <v>223</v>
      </c>
      <c r="D14" s="166"/>
      <c r="E14" s="172"/>
      <c r="F14" s="177"/>
      <c r="G14" s="177"/>
      <c r="H14" s="177"/>
      <c r="I14" s="177"/>
      <c r="J14" s="177"/>
      <c r="K14" s="177"/>
      <c r="L14" s="177"/>
      <c r="M14" s="177"/>
      <c r="N14" s="164"/>
      <c r="O14" s="164"/>
      <c r="P14" s="164"/>
      <c r="Q14" s="164"/>
      <c r="R14" s="164"/>
      <c r="S14" s="164"/>
      <c r="T14" s="165"/>
      <c r="U14" s="164"/>
      <c r="V14" s="154"/>
      <c r="W14" s="154"/>
      <c r="X14" s="154"/>
      <c r="Y14" s="154"/>
      <c r="Z14" s="154"/>
      <c r="AA14" s="154"/>
      <c r="AB14" s="154"/>
      <c r="AC14" s="154"/>
      <c r="AD14" s="154"/>
      <c r="AE14" s="154" t="s">
        <v>219</v>
      </c>
      <c r="AF14" s="154">
        <v>0</v>
      </c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162"/>
      <c r="C15" s="199" t="s">
        <v>224</v>
      </c>
      <c r="D15" s="166"/>
      <c r="E15" s="172"/>
      <c r="F15" s="177"/>
      <c r="G15" s="177"/>
      <c r="H15" s="177"/>
      <c r="I15" s="177"/>
      <c r="J15" s="177"/>
      <c r="K15" s="177"/>
      <c r="L15" s="177"/>
      <c r="M15" s="177"/>
      <c r="N15" s="164"/>
      <c r="O15" s="164"/>
      <c r="P15" s="164"/>
      <c r="Q15" s="164"/>
      <c r="R15" s="164"/>
      <c r="S15" s="164"/>
      <c r="T15" s="165"/>
      <c r="U15" s="164"/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219</v>
      </c>
      <c r="AF15" s="154">
        <v>0</v>
      </c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/>
      <c r="B16" s="162"/>
      <c r="C16" s="199" t="s">
        <v>225</v>
      </c>
      <c r="D16" s="166"/>
      <c r="E16" s="172">
        <v>2.2360000000000002</v>
      </c>
      <c r="F16" s="177"/>
      <c r="G16" s="177"/>
      <c r="H16" s="177"/>
      <c r="I16" s="177"/>
      <c r="J16" s="177"/>
      <c r="K16" s="177"/>
      <c r="L16" s="177"/>
      <c r="M16" s="177"/>
      <c r="N16" s="164"/>
      <c r="O16" s="164"/>
      <c r="P16" s="164"/>
      <c r="Q16" s="164"/>
      <c r="R16" s="164"/>
      <c r="S16" s="164"/>
      <c r="T16" s="165"/>
      <c r="U16" s="164"/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219</v>
      </c>
      <c r="AF16" s="154">
        <v>0</v>
      </c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162"/>
      <c r="C17" s="199" t="s">
        <v>226</v>
      </c>
      <c r="D17" s="166"/>
      <c r="E17" s="172"/>
      <c r="F17" s="177"/>
      <c r="G17" s="177"/>
      <c r="H17" s="177"/>
      <c r="I17" s="177"/>
      <c r="J17" s="177"/>
      <c r="K17" s="177"/>
      <c r="L17" s="177"/>
      <c r="M17" s="177"/>
      <c r="N17" s="164"/>
      <c r="O17" s="164"/>
      <c r="P17" s="164"/>
      <c r="Q17" s="164"/>
      <c r="R17" s="164"/>
      <c r="S17" s="164"/>
      <c r="T17" s="165"/>
      <c r="U17" s="164"/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219</v>
      </c>
      <c r="AF17" s="154">
        <v>0</v>
      </c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162"/>
      <c r="C18" s="199" t="s">
        <v>227</v>
      </c>
      <c r="D18" s="166"/>
      <c r="E18" s="172">
        <v>1.56</v>
      </c>
      <c r="F18" s="177"/>
      <c r="G18" s="177"/>
      <c r="H18" s="177"/>
      <c r="I18" s="177"/>
      <c r="J18" s="177"/>
      <c r="K18" s="177"/>
      <c r="L18" s="177"/>
      <c r="M18" s="177"/>
      <c r="N18" s="164"/>
      <c r="O18" s="164"/>
      <c r="P18" s="164"/>
      <c r="Q18" s="164"/>
      <c r="R18" s="164"/>
      <c r="S18" s="164"/>
      <c r="T18" s="165"/>
      <c r="U18" s="164"/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219</v>
      </c>
      <c r="AF18" s="154">
        <v>0</v>
      </c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162"/>
      <c r="C19" s="199" t="s">
        <v>228</v>
      </c>
      <c r="D19" s="166"/>
      <c r="E19" s="172"/>
      <c r="F19" s="177"/>
      <c r="G19" s="177"/>
      <c r="H19" s="177"/>
      <c r="I19" s="177"/>
      <c r="J19" s="177"/>
      <c r="K19" s="177"/>
      <c r="L19" s="177"/>
      <c r="M19" s="177"/>
      <c r="N19" s="164"/>
      <c r="O19" s="164"/>
      <c r="P19" s="164"/>
      <c r="Q19" s="164"/>
      <c r="R19" s="164"/>
      <c r="S19" s="164"/>
      <c r="T19" s="165"/>
      <c r="U19" s="164"/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219</v>
      </c>
      <c r="AF19" s="154">
        <v>0</v>
      </c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55"/>
      <c r="B20" s="162"/>
      <c r="C20" s="199" t="s">
        <v>229</v>
      </c>
      <c r="D20" s="166"/>
      <c r="E20" s="172">
        <v>5.12</v>
      </c>
      <c r="F20" s="177"/>
      <c r="G20" s="177"/>
      <c r="H20" s="177"/>
      <c r="I20" s="177"/>
      <c r="J20" s="177"/>
      <c r="K20" s="177"/>
      <c r="L20" s="177"/>
      <c r="M20" s="177"/>
      <c r="N20" s="164"/>
      <c r="O20" s="164"/>
      <c r="P20" s="164"/>
      <c r="Q20" s="164"/>
      <c r="R20" s="164"/>
      <c r="S20" s="164"/>
      <c r="T20" s="165"/>
      <c r="U20" s="164"/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219</v>
      </c>
      <c r="AF20" s="154">
        <v>0</v>
      </c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62"/>
      <c r="C21" s="199" t="s">
        <v>230</v>
      </c>
      <c r="D21" s="166"/>
      <c r="E21" s="172">
        <v>0.54</v>
      </c>
      <c r="F21" s="177"/>
      <c r="G21" s="177"/>
      <c r="H21" s="177"/>
      <c r="I21" s="177"/>
      <c r="J21" s="177"/>
      <c r="K21" s="177"/>
      <c r="L21" s="177"/>
      <c r="M21" s="177"/>
      <c r="N21" s="164"/>
      <c r="O21" s="164"/>
      <c r="P21" s="164"/>
      <c r="Q21" s="164"/>
      <c r="R21" s="164"/>
      <c r="S21" s="164"/>
      <c r="T21" s="165"/>
      <c r="U21" s="164"/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219</v>
      </c>
      <c r="AF21" s="154">
        <v>0</v>
      </c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/>
      <c r="B22" s="162"/>
      <c r="C22" s="199" t="s">
        <v>231</v>
      </c>
      <c r="D22" s="166"/>
      <c r="E22" s="172">
        <v>0.34399999999999997</v>
      </c>
      <c r="F22" s="177"/>
      <c r="G22" s="177"/>
      <c r="H22" s="177"/>
      <c r="I22" s="177"/>
      <c r="J22" s="177"/>
      <c r="K22" s="177"/>
      <c r="L22" s="177"/>
      <c r="M22" s="177"/>
      <c r="N22" s="164"/>
      <c r="O22" s="164"/>
      <c r="P22" s="164"/>
      <c r="Q22" s="164"/>
      <c r="R22" s="164"/>
      <c r="S22" s="164"/>
      <c r="T22" s="165"/>
      <c r="U22" s="164"/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219</v>
      </c>
      <c r="AF22" s="154">
        <v>0</v>
      </c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162"/>
      <c r="C23" s="200" t="s">
        <v>222</v>
      </c>
      <c r="D23" s="167"/>
      <c r="E23" s="173">
        <v>9.8000000000000007</v>
      </c>
      <c r="F23" s="177"/>
      <c r="G23" s="177"/>
      <c r="H23" s="177"/>
      <c r="I23" s="177"/>
      <c r="J23" s="177"/>
      <c r="K23" s="177"/>
      <c r="L23" s="177"/>
      <c r="M23" s="177"/>
      <c r="N23" s="164"/>
      <c r="O23" s="164"/>
      <c r="P23" s="164"/>
      <c r="Q23" s="164"/>
      <c r="R23" s="164"/>
      <c r="S23" s="164"/>
      <c r="T23" s="165"/>
      <c r="U23" s="164"/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219</v>
      </c>
      <c r="AF23" s="154">
        <v>1</v>
      </c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/>
      <c r="B24" s="162"/>
      <c r="C24" s="199" t="s">
        <v>232</v>
      </c>
      <c r="D24" s="166"/>
      <c r="E24" s="172"/>
      <c r="F24" s="177"/>
      <c r="G24" s="177"/>
      <c r="H24" s="177"/>
      <c r="I24" s="177"/>
      <c r="J24" s="177"/>
      <c r="K24" s="177"/>
      <c r="L24" s="177"/>
      <c r="M24" s="177"/>
      <c r="N24" s="164"/>
      <c r="O24" s="164"/>
      <c r="P24" s="164"/>
      <c r="Q24" s="164"/>
      <c r="R24" s="164"/>
      <c r="S24" s="164"/>
      <c r="T24" s="165"/>
      <c r="U24" s="164"/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219</v>
      </c>
      <c r="AF24" s="154">
        <v>0</v>
      </c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162"/>
      <c r="C25" s="199" t="s">
        <v>233</v>
      </c>
      <c r="D25" s="166"/>
      <c r="E25" s="172">
        <v>0.76929999999999998</v>
      </c>
      <c r="F25" s="177"/>
      <c r="G25" s="177"/>
      <c r="H25" s="177"/>
      <c r="I25" s="177"/>
      <c r="J25" s="177"/>
      <c r="K25" s="177"/>
      <c r="L25" s="177"/>
      <c r="M25" s="177"/>
      <c r="N25" s="164"/>
      <c r="O25" s="164"/>
      <c r="P25" s="164"/>
      <c r="Q25" s="164"/>
      <c r="R25" s="164"/>
      <c r="S25" s="164"/>
      <c r="T25" s="165"/>
      <c r="U25" s="164"/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219</v>
      </c>
      <c r="AF25" s="154">
        <v>0</v>
      </c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55"/>
      <c r="B26" s="162"/>
      <c r="C26" s="199" t="s">
        <v>234</v>
      </c>
      <c r="D26" s="166"/>
      <c r="E26" s="172">
        <v>3.0700000000000099E-2</v>
      </c>
      <c r="F26" s="177"/>
      <c r="G26" s="177"/>
      <c r="H26" s="177"/>
      <c r="I26" s="177"/>
      <c r="J26" s="177"/>
      <c r="K26" s="177"/>
      <c r="L26" s="177"/>
      <c r="M26" s="177"/>
      <c r="N26" s="164"/>
      <c r="O26" s="164"/>
      <c r="P26" s="164"/>
      <c r="Q26" s="164"/>
      <c r="R26" s="164"/>
      <c r="S26" s="164"/>
      <c r="T26" s="165"/>
      <c r="U26" s="164"/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219</v>
      </c>
      <c r="AF26" s="154">
        <v>0</v>
      </c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162"/>
      <c r="C27" s="200" t="s">
        <v>222</v>
      </c>
      <c r="D27" s="167"/>
      <c r="E27" s="173">
        <v>0.8</v>
      </c>
      <c r="F27" s="177"/>
      <c r="G27" s="177"/>
      <c r="H27" s="177"/>
      <c r="I27" s="177"/>
      <c r="J27" s="177"/>
      <c r="K27" s="177"/>
      <c r="L27" s="177"/>
      <c r="M27" s="177"/>
      <c r="N27" s="164"/>
      <c r="O27" s="164"/>
      <c r="P27" s="164"/>
      <c r="Q27" s="164"/>
      <c r="R27" s="164"/>
      <c r="S27" s="164"/>
      <c r="T27" s="165"/>
      <c r="U27" s="164"/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219</v>
      </c>
      <c r="AF27" s="154">
        <v>1</v>
      </c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ht="22.5" outlineLevel="1" x14ac:dyDescent="0.2">
      <c r="A28" s="155">
        <v>2</v>
      </c>
      <c r="B28" s="162" t="s">
        <v>235</v>
      </c>
      <c r="C28" s="198" t="s">
        <v>236</v>
      </c>
      <c r="D28" s="164" t="s">
        <v>216</v>
      </c>
      <c r="E28" s="171">
        <v>17.3</v>
      </c>
      <c r="F28" s="176"/>
      <c r="G28" s="177">
        <f>ROUND(E28*F28,2)</f>
        <v>0</v>
      </c>
      <c r="H28" s="176"/>
      <c r="I28" s="177">
        <f>ROUND(E28*H28,2)</f>
        <v>0</v>
      </c>
      <c r="J28" s="176"/>
      <c r="K28" s="177">
        <f>ROUND(E28*J28,2)</f>
        <v>0</v>
      </c>
      <c r="L28" s="177">
        <v>21</v>
      </c>
      <c r="M28" s="177">
        <f>G28*(1+L28/100)</f>
        <v>0</v>
      </c>
      <c r="N28" s="164">
        <v>0</v>
      </c>
      <c r="O28" s="164">
        <f>ROUND(E28*N28,5)</f>
        <v>0</v>
      </c>
      <c r="P28" s="164">
        <v>0</v>
      </c>
      <c r="Q28" s="164">
        <f>ROUND(E28*P28,5)</f>
        <v>0</v>
      </c>
      <c r="R28" s="164"/>
      <c r="S28" s="164"/>
      <c r="T28" s="165">
        <v>4.7279999999999998</v>
      </c>
      <c r="U28" s="164">
        <f>ROUND(E28*T28,2)</f>
        <v>81.790000000000006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217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162"/>
      <c r="C29" s="260" t="s">
        <v>237</v>
      </c>
      <c r="D29" s="261"/>
      <c r="E29" s="262"/>
      <c r="F29" s="263"/>
      <c r="G29" s="264"/>
      <c r="H29" s="177"/>
      <c r="I29" s="177"/>
      <c r="J29" s="177"/>
      <c r="K29" s="177"/>
      <c r="L29" s="177"/>
      <c r="M29" s="177"/>
      <c r="N29" s="164"/>
      <c r="O29" s="164"/>
      <c r="P29" s="164"/>
      <c r="Q29" s="164"/>
      <c r="R29" s="164"/>
      <c r="S29" s="164"/>
      <c r="T29" s="165"/>
      <c r="U29" s="164"/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238</v>
      </c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7" t="str">
        <f>C29</f>
        <v>- odstranění násypu a zeminy pro novou skladbu podlah</v>
      </c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/>
      <c r="B30" s="162"/>
      <c r="C30" s="199" t="s">
        <v>239</v>
      </c>
      <c r="D30" s="166"/>
      <c r="E30" s="172">
        <v>6.8</v>
      </c>
      <c r="F30" s="177"/>
      <c r="G30" s="177"/>
      <c r="H30" s="177"/>
      <c r="I30" s="177"/>
      <c r="J30" s="177"/>
      <c r="K30" s="177"/>
      <c r="L30" s="177"/>
      <c r="M30" s="177"/>
      <c r="N30" s="164"/>
      <c r="O30" s="164"/>
      <c r="P30" s="164"/>
      <c r="Q30" s="164"/>
      <c r="R30" s="164"/>
      <c r="S30" s="164"/>
      <c r="T30" s="165"/>
      <c r="U30" s="164"/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219</v>
      </c>
      <c r="AF30" s="154">
        <v>0</v>
      </c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62"/>
      <c r="C31" s="199" t="s">
        <v>240</v>
      </c>
      <c r="D31" s="166"/>
      <c r="E31" s="172">
        <v>5.9</v>
      </c>
      <c r="F31" s="177"/>
      <c r="G31" s="177"/>
      <c r="H31" s="177"/>
      <c r="I31" s="177"/>
      <c r="J31" s="177"/>
      <c r="K31" s="177"/>
      <c r="L31" s="177"/>
      <c r="M31" s="177"/>
      <c r="N31" s="164"/>
      <c r="O31" s="164"/>
      <c r="P31" s="164"/>
      <c r="Q31" s="164"/>
      <c r="R31" s="164"/>
      <c r="S31" s="164"/>
      <c r="T31" s="165"/>
      <c r="U31" s="164"/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219</v>
      </c>
      <c r="AF31" s="154">
        <v>0</v>
      </c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55"/>
      <c r="B32" s="162"/>
      <c r="C32" s="199" t="s">
        <v>241</v>
      </c>
      <c r="D32" s="166"/>
      <c r="E32" s="172">
        <v>4.5780000000000003</v>
      </c>
      <c r="F32" s="177"/>
      <c r="G32" s="177"/>
      <c r="H32" s="177"/>
      <c r="I32" s="177"/>
      <c r="J32" s="177"/>
      <c r="K32" s="177"/>
      <c r="L32" s="177"/>
      <c r="M32" s="177"/>
      <c r="N32" s="164"/>
      <c r="O32" s="164"/>
      <c r="P32" s="164"/>
      <c r="Q32" s="164"/>
      <c r="R32" s="164"/>
      <c r="S32" s="164"/>
      <c r="T32" s="165"/>
      <c r="U32" s="164"/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219</v>
      </c>
      <c r="AF32" s="154">
        <v>0</v>
      </c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162"/>
      <c r="C33" s="199" t="s">
        <v>242</v>
      </c>
      <c r="D33" s="166"/>
      <c r="E33" s="172">
        <v>2.2000000000002001E-2</v>
      </c>
      <c r="F33" s="177"/>
      <c r="G33" s="177"/>
      <c r="H33" s="177"/>
      <c r="I33" s="177"/>
      <c r="J33" s="177"/>
      <c r="K33" s="177"/>
      <c r="L33" s="177"/>
      <c r="M33" s="177"/>
      <c r="N33" s="164"/>
      <c r="O33" s="164"/>
      <c r="P33" s="164"/>
      <c r="Q33" s="164"/>
      <c r="R33" s="164"/>
      <c r="S33" s="164"/>
      <c r="T33" s="165"/>
      <c r="U33" s="164"/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219</v>
      </c>
      <c r="AF33" s="154">
        <v>0</v>
      </c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55"/>
      <c r="B34" s="162"/>
      <c r="C34" s="200" t="s">
        <v>222</v>
      </c>
      <c r="D34" s="167"/>
      <c r="E34" s="173">
        <v>17.3</v>
      </c>
      <c r="F34" s="177"/>
      <c r="G34" s="177"/>
      <c r="H34" s="177"/>
      <c r="I34" s="177"/>
      <c r="J34" s="177"/>
      <c r="K34" s="177"/>
      <c r="L34" s="177"/>
      <c r="M34" s="177"/>
      <c r="N34" s="164"/>
      <c r="O34" s="164"/>
      <c r="P34" s="164"/>
      <c r="Q34" s="164"/>
      <c r="R34" s="164"/>
      <c r="S34" s="164"/>
      <c r="T34" s="165"/>
      <c r="U34" s="164"/>
      <c r="V34" s="154"/>
      <c r="W34" s="154"/>
      <c r="X34" s="154"/>
      <c r="Y34" s="154"/>
      <c r="Z34" s="154"/>
      <c r="AA34" s="154"/>
      <c r="AB34" s="154"/>
      <c r="AC34" s="154"/>
      <c r="AD34" s="154"/>
      <c r="AE34" s="154" t="s">
        <v>219</v>
      </c>
      <c r="AF34" s="154">
        <v>1</v>
      </c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>
        <v>3</v>
      </c>
      <c r="B35" s="162" t="s">
        <v>243</v>
      </c>
      <c r="C35" s="198" t="s">
        <v>244</v>
      </c>
      <c r="D35" s="164" t="s">
        <v>216</v>
      </c>
      <c r="E35" s="171">
        <v>0.8</v>
      </c>
      <c r="F35" s="176"/>
      <c r="G35" s="177">
        <f>ROUND(E35*F35,2)</f>
        <v>0</v>
      </c>
      <c r="H35" s="176"/>
      <c r="I35" s="177">
        <f>ROUND(E35*H35,2)</f>
        <v>0</v>
      </c>
      <c r="J35" s="176"/>
      <c r="K35" s="177">
        <f>ROUND(E35*J35,2)</f>
        <v>0</v>
      </c>
      <c r="L35" s="177">
        <v>21</v>
      </c>
      <c r="M35" s="177">
        <f>G35*(1+L35/100)</f>
        <v>0</v>
      </c>
      <c r="N35" s="164">
        <v>0</v>
      </c>
      <c r="O35" s="164">
        <f>ROUND(E35*N35,5)</f>
        <v>0</v>
      </c>
      <c r="P35" s="164">
        <v>0</v>
      </c>
      <c r="Q35" s="164">
        <f>ROUND(E35*P35,5)</f>
        <v>0</v>
      </c>
      <c r="R35" s="164"/>
      <c r="S35" s="164"/>
      <c r="T35" s="165">
        <v>1.2390000000000001</v>
      </c>
      <c r="U35" s="164">
        <f>ROUND(E35*T35,2)</f>
        <v>0.99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217</v>
      </c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55"/>
      <c r="B36" s="162"/>
      <c r="C36" s="199" t="s">
        <v>245</v>
      </c>
      <c r="D36" s="166"/>
      <c r="E36" s="172">
        <v>0.8</v>
      </c>
      <c r="F36" s="177"/>
      <c r="G36" s="177"/>
      <c r="H36" s="177"/>
      <c r="I36" s="177"/>
      <c r="J36" s="177"/>
      <c r="K36" s="177"/>
      <c r="L36" s="177"/>
      <c r="M36" s="177"/>
      <c r="N36" s="164"/>
      <c r="O36" s="164"/>
      <c r="P36" s="164"/>
      <c r="Q36" s="164"/>
      <c r="R36" s="164"/>
      <c r="S36" s="164"/>
      <c r="T36" s="165"/>
      <c r="U36" s="164"/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219</v>
      </c>
      <c r="AF36" s="154">
        <v>0</v>
      </c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ht="22.5" outlineLevel="1" x14ac:dyDescent="0.2">
      <c r="A37" s="155">
        <v>4</v>
      </c>
      <c r="B37" s="162" t="s">
        <v>246</v>
      </c>
      <c r="C37" s="198" t="s">
        <v>247</v>
      </c>
      <c r="D37" s="164" t="s">
        <v>216</v>
      </c>
      <c r="E37" s="171">
        <v>27.9</v>
      </c>
      <c r="F37" s="176"/>
      <c r="G37" s="177">
        <f>ROUND(E37*F37,2)</f>
        <v>0</v>
      </c>
      <c r="H37" s="176"/>
      <c r="I37" s="177">
        <f>ROUND(E37*H37,2)</f>
        <v>0</v>
      </c>
      <c r="J37" s="176"/>
      <c r="K37" s="177">
        <f>ROUND(E37*J37,2)</f>
        <v>0</v>
      </c>
      <c r="L37" s="177">
        <v>21</v>
      </c>
      <c r="M37" s="177">
        <f>G37*(1+L37/100)</f>
        <v>0</v>
      </c>
      <c r="N37" s="164">
        <v>0</v>
      </c>
      <c r="O37" s="164">
        <f>ROUND(E37*N37,5)</f>
        <v>0</v>
      </c>
      <c r="P37" s="164">
        <v>0</v>
      </c>
      <c r="Q37" s="164">
        <f>ROUND(E37*P37,5)</f>
        <v>0</v>
      </c>
      <c r="R37" s="164"/>
      <c r="S37" s="164"/>
      <c r="T37" s="165">
        <v>0.66800000000000004</v>
      </c>
      <c r="U37" s="164">
        <f>ROUND(E37*T37,2)</f>
        <v>18.64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 t="s">
        <v>217</v>
      </c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55"/>
      <c r="B38" s="162"/>
      <c r="C38" s="199" t="s">
        <v>248</v>
      </c>
      <c r="D38" s="166"/>
      <c r="E38" s="172">
        <v>27.9</v>
      </c>
      <c r="F38" s="177"/>
      <c r="G38" s="177"/>
      <c r="H38" s="177"/>
      <c r="I38" s="177"/>
      <c r="J38" s="177"/>
      <c r="K38" s="177"/>
      <c r="L38" s="177"/>
      <c r="M38" s="177"/>
      <c r="N38" s="164"/>
      <c r="O38" s="164"/>
      <c r="P38" s="164"/>
      <c r="Q38" s="164"/>
      <c r="R38" s="164"/>
      <c r="S38" s="164"/>
      <c r="T38" s="165"/>
      <c r="U38" s="164"/>
      <c r="V38" s="154"/>
      <c r="W38" s="154"/>
      <c r="X38" s="154"/>
      <c r="Y38" s="154"/>
      <c r="Z38" s="154"/>
      <c r="AA38" s="154"/>
      <c r="AB38" s="154"/>
      <c r="AC38" s="154"/>
      <c r="AD38" s="154"/>
      <c r="AE38" s="154" t="s">
        <v>219</v>
      </c>
      <c r="AF38" s="154">
        <v>0</v>
      </c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>
        <v>5</v>
      </c>
      <c r="B39" s="162" t="s">
        <v>249</v>
      </c>
      <c r="C39" s="198" t="s">
        <v>250</v>
      </c>
      <c r="D39" s="164" t="s">
        <v>216</v>
      </c>
      <c r="E39" s="171">
        <v>55.8</v>
      </c>
      <c r="F39" s="176"/>
      <c r="G39" s="177">
        <f>ROUND(E39*F39,2)</f>
        <v>0</v>
      </c>
      <c r="H39" s="176"/>
      <c r="I39" s="177">
        <f>ROUND(E39*H39,2)</f>
        <v>0</v>
      </c>
      <c r="J39" s="176"/>
      <c r="K39" s="177">
        <f>ROUND(E39*J39,2)</f>
        <v>0</v>
      </c>
      <c r="L39" s="177">
        <v>21</v>
      </c>
      <c r="M39" s="177">
        <f>G39*(1+L39/100)</f>
        <v>0</v>
      </c>
      <c r="N39" s="164">
        <v>0</v>
      </c>
      <c r="O39" s="164">
        <f>ROUND(E39*N39,5)</f>
        <v>0</v>
      </c>
      <c r="P39" s="164">
        <v>0</v>
      </c>
      <c r="Q39" s="164">
        <f>ROUND(E39*P39,5)</f>
        <v>0</v>
      </c>
      <c r="R39" s="164"/>
      <c r="S39" s="164"/>
      <c r="T39" s="165">
        <v>0.59099999999999997</v>
      </c>
      <c r="U39" s="164">
        <f>ROUND(E39*T39,2)</f>
        <v>32.979999999999997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 t="s">
        <v>217</v>
      </c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55"/>
      <c r="B40" s="162"/>
      <c r="C40" s="199" t="s">
        <v>251</v>
      </c>
      <c r="D40" s="166"/>
      <c r="E40" s="172">
        <v>55.8</v>
      </c>
      <c r="F40" s="177"/>
      <c r="G40" s="177"/>
      <c r="H40" s="177"/>
      <c r="I40" s="177"/>
      <c r="J40" s="177"/>
      <c r="K40" s="177"/>
      <c r="L40" s="177"/>
      <c r="M40" s="177"/>
      <c r="N40" s="164"/>
      <c r="O40" s="164"/>
      <c r="P40" s="164"/>
      <c r="Q40" s="164"/>
      <c r="R40" s="164"/>
      <c r="S40" s="164"/>
      <c r="T40" s="165"/>
      <c r="U40" s="164"/>
      <c r="V40" s="154"/>
      <c r="W40" s="154"/>
      <c r="X40" s="154"/>
      <c r="Y40" s="154"/>
      <c r="Z40" s="154"/>
      <c r="AA40" s="154"/>
      <c r="AB40" s="154"/>
      <c r="AC40" s="154"/>
      <c r="AD40" s="154"/>
      <c r="AE40" s="154" t="s">
        <v>219</v>
      </c>
      <c r="AF40" s="154">
        <v>0</v>
      </c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>
        <v>6</v>
      </c>
      <c r="B41" s="162" t="s">
        <v>252</v>
      </c>
      <c r="C41" s="198" t="s">
        <v>253</v>
      </c>
      <c r="D41" s="164" t="s">
        <v>216</v>
      </c>
      <c r="E41" s="171">
        <v>27.9</v>
      </c>
      <c r="F41" s="176"/>
      <c r="G41" s="177">
        <f>ROUND(E41*F41,2)</f>
        <v>0</v>
      </c>
      <c r="H41" s="176"/>
      <c r="I41" s="177">
        <f>ROUND(E41*H41,2)</f>
        <v>0</v>
      </c>
      <c r="J41" s="176"/>
      <c r="K41" s="177">
        <f>ROUND(E41*J41,2)</f>
        <v>0</v>
      </c>
      <c r="L41" s="177">
        <v>21</v>
      </c>
      <c r="M41" s="177">
        <f>G41*(1+L41/100)</f>
        <v>0</v>
      </c>
      <c r="N41" s="164">
        <v>0</v>
      </c>
      <c r="O41" s="164">
        <f>ROUND(E41*N41,5)</f>
        <v>0</v>
      </c>
      <c r="P41" s="164">
        <v>0</v>
      </c>
      <c r="Q41" s="164">
        <f>ROUND(E41*P41,5)</f>
        <v>0</v>
      </c>
      <c r="R41" s="164"/>
      <c r="S41" s="164"/>
      <c r="T41" s="165">
        <v>0.65200000000000002</v>
      </c>
      <c r="U41" s="164">
        <f>ROUND(E41*T41,2)</f>
        <v>18.190000000000001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 t="s">
        <v>217</v>
      </c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2.5" outlineLevel="1" x14ac:dyDescent="0.2">
      <c r="A42" s="155">
        <v>7</v>
      </c>
      <c r="B42" s="162" t="s">
        <v>254</v>
      </c>
      <c r="C42" s="198" t="s">
        <v>255</v>
      </c>
      <c r="D42" s="164" t="s">
        <v>216</v>
      </c>
      <c r="E42" s="171">
        <v>27.9</v>
      </c>
      <c r="F42" s="176"/>
      <c r="G42" s="177">
        <f>ROUND(E42*F42,2)</f>
        <v>0</v>
      </c>
      <c r="H42" s="176"/>
      <c r="I42" s="177">
        <f>ROUND(E42*H42,2)</f>
        <v>0</v>
      </c>
      <c r="J42" s="176"/>
      <c r="K42" s="177">
        <f>ROUND(E42*J42,2)</f>
        <v>0</v>
      </c>
      <c r="L42" s="177">
        <v>21</v>
      </c>
      <c r="M42" s="177">
        <f>G42*(1+L42/100)</f>
        <v>0</v>
      </c>
      <c r="N42" s="164">
        <v>0</v>
      </c>
      <c r="O42" s="164">
        <f>ROUND(E42*N42,5)</f>
        <v>0</v>
      </c>
      <c r="P42" s="164">
        <v>0</v>
      </c>
      <c r="Q42" s="164">
        <f>ROUND(E42*P42,5)</f>
        <v>0</v>
      </c>
      <c r="R42" s="164"/>
      <c r="S42" s="164"/>
      <c r="T42" s="165">
        <v>1.0999999999999999E-2</v>
      </c>
      <c r="U42" s="164">
        <f>ROUND(E42*T42,2)</f>
        <v>0.31</v>
      </c>
      <c r="V42" s="154"/>
      <c r="W42" s="154"/>
      <c r="X42" s="154"/>
      <c r="Y42" s="154"/>
      <c r="Z42" s="154"/>
      <c r="AA42" s="154"/>
      <c r="AB42" s="154"/>
      <c r="AC42" s="154"/>
      <c r="AD42" s="154"/>
      <c r="AE42" s="154" t="s">
        <v>217</v>
      </c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>
        <v>8</v>
      </c>
      <c r="B43" s="162" t="s">
        <v>256</v>
      </c>
      <c r="C43" s="198" t="s">
        <v>257</v>
      </c>
      <c r="D43" s="164" t="s">
        <v>216</v>
      </c>
      <c r="E43" s="171">
        <v>139.5</v>
      </c>
      <c r="F43" s="176"/>
      <c r="G43" s="177">
        <f>ROUND(E43*F43,2)</f>
        <v>0</v>
      </c>
      <c r="H43" s="176"/>
      <c r="I43" s="177">
        <f>ROUND(E43*H43,2)</f>
        <v>0</v>
      </c>
      <c r="J43" s="176"/>
      <c r="K43" s="177">
        <f>ROUND(E43*J43,2)</f>
        <v>0</v>
      </c>
      <c r="L43" s="177">
        <v>21</v>
      </c>
      <c r="M43" s="177">
        <f>G43*(1+L43/100)</f>
        <v>0</v>
      </c>
      <c r="N43" s="164">
        <v>0</v>
      </c>
      <c r="O43" s="164">
        <f>ROUND(E43*N43,5)</f>
        <v>0</v>
      </c>
      <c r="P43" s="164">
        <v>0</v>
      </c>
      <c r="Q43" s="164">
        <f>ROUND(E43*P43,5)</f>
        <v>0</v>
      </c>
      <c r="R43" s="164"/>
      <c r="S43" s="164"/>
      <c r="T43" s="165">
        <v>0</v>
      </c>
      <c r="U43" s="164">
        <f>ROUND(E43*T43,2)</f>
        <v>0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 t="s">
        <v>217</v>
      </c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55"/>
      <c r="B44" s="162"/>
      <c r="C44" s="199" t="s">
        <v>258</v>
      </c>
      <c r="D44" s="166"/>
      <c r="E44" s="172">
        <v>139.5</v>
      </c>
      <c r="F44" s="177"/>
      <c r="G44" s="177"/>
      <c r="H44" s="177"/>
      <c r="I44" s="177"/>
      <c r="J44" s="177"/>
      <c r="K44" s="177"/>
      <c r="L44" s="177"/>
      <c r="M44" s="177"/>
      <c r="N44" s="164"/>
      <c r="O44" s="164"/>
      <c r="P44" s="164"/>
      <c r="Q44" s="164"/>
      <c r="R44" s="164"/>
      <c r="S44" s="164"/>
      <c r="T44" s="165"/>
      <c r="U44" s="164"/>
      <c r="V44" s="154"/>
      <c r="W44" s="154"/>
      <c r="X44" s="154"/>
      <c r="Y44" s="154"/>
      <c r="Z44" s="154"/>
      <c r="AA44" s="154"/>
      <c r="AB44" s="154"/>
      <c r="AC44" s="154"/>
      <c r="AD44" s="154"/>
      <c r="AE44" s="154" t="s">
        <v>219</v>
      </c>
      <c r="AF44" s="154">
        <v>0</v>
      </c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>
        <v>9</v>
      </c>
      <c r="B45" s="162" t="s">
        <v>259</v>
      </c>
      <c r="C45" s="198" t="s">
        <v>260</v>
      </c>
      <c r="D45" s="164" t="s">
        <v>216</v>
      </c>
      <c r="E45" s="171">
        <v>27.9</v>
      </c>
      <c r="F45" s="176"/>
      <c r="G45" s="177">
        <f>ROUND(E45*F45,2)</f>
        <v>0</v>
      </c>
      <c r="H45" s="176"/>
      <c r="I45" s="177">
        <f>ROUND(E45*H45,2)</f>
        <v>0</v>
      </c>
      <c r="J45" s="176"/>
      <c r="K45" s="177">
        <f>ROUND(E45*J45,2)</f>
        <v>0</v>
      </c>
      <c r="L45" s="177">
        <v>21</v>
      </c>
      <c r="M45" s="177">
        <f>G45*(1+L45/100)</f>
        <v>0</v>
      </c>
      <c r="N45" s="164">
        <v>0</v>
      </c>
      <c r="O45" s="164">
        <f>ROUND(E45*N45,5)</f>
        <v>0</v>
      </c>
      <c r="P45" s="164">
        <v>0</v>
      </c>
      <c r="Q45" s="164">
        <f>ROUND(E45*P45,5)</f>
        <v>0</v>
      </c>
      <c r="R45" s="164"/>
      <c r="S45" s="164"/>
      <c r="T45" s="165">
        <v>0</v>
      </c>
      <c r="U45" s="164">
        <f>ROUND(E45*T45,2)</f>
        <v>0</v>
      </c>
      <c r="V45" s="154"/>
      <c r="W45" s="154"/>
      <c r="X45" s="154"/>
      <c r="Y45" s="154"/>
      <c r="Z45" s="154"/>
      <c r="AA45" s="154"/>
      <c r="AB45" s="154"/>
      <c r="AC45" s="154"/>
      <c r="AD45" s="154"/>
      <c r="AE45" s="154" t="s">
        <v>217</v>
      </c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55">
        <v>10</v>
      </c>
      <c r="B46" s="162" t="s">
        <v>261</v>
      </c>
      <c r="C46" s="198" t="s">
        <v>262</v>
      </c>
      <c r="D46" s="164" t="s">
        <v>216</v>
      </c>
      <c r="E46" s="171">
        <v>5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64">
        <v>0</v>
      </c>
      <c r="O46" s="164">
        <f>ROUND(E46*N46,5)</f>
        <v>0</v>
      </c>
      <c r="P46" s="164">
        <v>0</v>
      </c>
      <c r="Q46" s="164">
        <f>ROUND(E46*P46,5)</f>
        <v>0</v>
      </c>
      <c r="R46" s="164"/>
      <c r="S46" s="164"/>
      <c r="T46" s="165">
        <v>9.5200000000000007E-2</v>
      </c>
      <c r="U46" s="164">
        <f>ROUND(E46*T46,2)</f>
        <v>0.48</v>
      </c>
      <c r="V46" s="154"/>
      <c r="W46" s="154"/>
      <c r="X46" s="154"/>
      <c r="Y46" s="154"/>
      <c r="Z46" s="154"/>
      <c r="AA46" s="154"/>
      <c r="AB46" s="154"/>
      <c r="AC46" s="154"/>
      <c r="AD46" s="154"/>
      <c r="AE46" s="154" t="s">
        <v>217</v>
      </c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162"/>
      <c r="C47" s="260" t="s">
        <v>263</v>
      </c>
      <c r="D47" s="261"/>
      <c r="E47" s="262"/>
      <c r="F47" s="263"/>
      <c r="G47" s="264"/>
      <c r="H47" s="177"/>
      <c r="I47" s="177"/>
      <c r="J47" s="177"/>
      <c r="K47" s="177"/>
      <c r="L47" s="177"/>
      <c r="M47" s="177"/>
      <c r="N47" s="164"/>
      <c r="O47" s="164"/>
      <c r="P47" s="164"/>
      <c r="Q47" s="164"/>
      <c r="R47" s="164"/>
      <c r="S47" s="164"/>
      <c r="T47" s="165"/>
      <c r="U47" s="164"/>
      <c r="V47" s="154"/>
      <c r="W47" s="154"/>
      <c r="X47" s="154"/>
      <c r="Y47" s="154"/>
      <c r="Z47" s="154"/>
      <c r="AA47" s="154"/>
      <c r="AB47" s="154"/>
      <c r="AC47" s="154"/>
      <c r="AD47" s="154"/>
      <c r="AE47" s="154" t="s">
        <v>238</v>
      </c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7" t="str">
        <f>C47</f>
        <v>- ad vyspádování terénu od paty obvodových zdí kaple</v>
      </c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55"/>
      <c r="B48" s="162"/>
      <c r="C48" s="199" t="s">
        <v>264</v>
      </c>
      <c r="D48" s="166"/>
      <c r="E48" s="172">
        <v>5</v>
      </c>
      <c r="F48" s="177"/>
      <c r="G48" s="177"/>
      <c r="H48" s="177"/>
      <c r="I48" s="177"/>
      <c r="J48" s="177"/>
      <c r="K48" s="177"/>
      <c r="L48" s="177"/>
      <c r="M48" s="177"/>
      <c r="N48" s="164"/>
      <c r="O48" s="164"/>
      <c r="P48" s="164"/>
      <c r="Q48" s="164"/>
      <c r="R48" s="164"/>
      <c r="S48" s="164"/>
      <c r="T48" s="165"/>
      <c r="U48" s="164"/>
      <c r="V48" s="154"/>
      <c r="W48" s="154"/>
      <c r="X48" s="154"/>
      <c r="Y48" s="154"/>
      <c r="Z48" s="154"/>
      <c r="AA48" s="154"/>
      <c r="AB48" s="154"/>
      <c r="AC48" s="154"/>
      <c r="AD48" s="154"/>
      <c r="AE48" s="154" t="s">
        <v>219</v>
      </c>
      <c r="AF48" s="154">
        <v>0</v>
      </c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ht="22.5" outlineLevel="1" x14ac:dyDescent="0.2">
      <c r="A49" s="155">
        <v>11</v>
      </c>
      <c r="B49" s="162" t="s">
        <v>265</v>
      </c>
      <c r="C49" s="198" t="s">
        <v>266</v>
      </c>
      <c r="D49" s="164" t="s">
        <v>267</v>
      </c>
      <c r="E49" s="171">
        <v>60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64">
        <v>3.0000000000000001E-5</v>
      </c>
      <c r="O49" s="164">
        <f>ROUND(E49*N49,5)</f>
        <v>1.8E-3</v>
      </c>
      <c r="P49" s="164">
        <v>0</v>
      </c>
      <c r="Q49" s="164">
        <f>ROUND(E49*P49,5)</f>
        <v>0</v>
      </c>
      <c r="R49" s="164"/>
      <c r="S49" s="164"/>
      <c r="T49" s="165">
        <v>0.25752000000000003</v>
      </c>
      <c r="U49" s="164">
        <f>ROUND(E49*T49,2)</f>
        <v>15.45</v>
      </c>
      <c r="V49" s="154"/>
      <c r="W49" s="154"/>
      <c r="X49" s="154"/>
      <c r="Y49" s="154"/>
      <c r="Z49" s="154"/>
      <c r="AA49" s="154"/>
      <c r="AB49" s="154"/>
      <c r="AC49" s="154"/>
      <c r="AD49" s="154"/>
      <c r="AE49" s="154" t="s">
        <v>268</v>
      </c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55"/>
      <c r="B50" s="162"/>
      <c r="C50" s="260" t="s">
        <v>269</v>
      </c>
      <c r="D50" s="261"/>
      <c r="E50" s="262"/>
      <c r="F50" s="263"/>
      <c r="G50" s="264"/>
      <c r="H50" s="177"/>
      <c r="I50" s="177"/>
      <c r="J50" s="177"/>
      <c r="K50" s="177"/>
      <c r="L50" s="177"/>
      <c r="M50" s="177"/>
      <c r="N50" s="164"/>
      <c r="O50" s="164"/>
      <c r="P50" s="164"/>
      <c r="Q50" s="164"/>
      <c r="R50" s="164"/>
      <c r="S50" s="164"/>
      <c r="T50" s="165"/>
      <c r="U50" s="164"/>
      <c r="V50" s="154"/>
      <c r="W50" s="154"/>
      <c r="X50" s="154"/>
      <c r="Y50" s="154"/>
      <c r="Z50" s="154"/>
      <c r="AA50" s="154"/>
      <c r="AB50" s="154"/>
      <c r="AC50" s="154"/>
      <c r="AD50" s="154"/>
      <c r="AE50" s="154" t="s">
        <v>238</v>
      </c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7" t="str">
        <f>C50</f>
        <v>- vyspádování terénu od paty obvodových zdí kaple</v>
      </c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162"/>
      <c r="C51" s="260" t="s">
        <v>270</v>
      </c>
      <c r="D51" s="261"/>
      <c r="E51" s="262"/>
      <c r="F51" s="263"/>
      <c r="G51" s="264"/>
      <c r="H51" s="177"/>
      <c r="I51" s="177"/>
      <c r="J51" s="177"/>
      <c r="K51" s="177"/>
      <c r="L51" s="177"/>
      <c r="M51" s="177"/>
      <c r="N51" s="164"/>
      <c r="O51" s="164"/>
      <c r="P51" s="164"/>
      <c r="Q51" s="164"/>
      <c r="R51" s="164"/>
      <c r="S51" s="164"/>
      <c r="T51" s="165"/>
      <c r="U51" s="164"/>
      <c r="V51" s="154"/>
      <c r="W51" s="154"/>
      <c r="X51" s="154"/>
      <c r="Y51" s="154"/>
      <c r="Z51" s="154"/>
      <c r="AA51" s="154"/>
      <c r="AB51" s="154"/>
      <c r="AC51" s="154"/>
      <c r="AD51" s="154"/>
      <c r="AE51" s="154" t="s">
        <v>238</v>
      </c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7" t="str">
        <f>C51</f>
        <v>- zatravnění, včetně dodávky osiva</v>
      </c>
      <c r="BB51" s="154"/>
      <c r="BC51" s="154"/>
      <c r="BD51" s="154"/>
      <c r="BE51" s="154"/>
      <c r="BF51" s="154"/>
      <c r="BG51" s="154"/>
      <c r="BH51" s="154"/>
    </row>
    <row r="52" spans="1:60" x14ac:dyDescent="0.2">
      <c r="A52" s="156" t="s">
        <v>212</v>
      </c>
      <c r="B52" s="163" t="s">
        <v>125</v>
      </c>
      <c r="C52" s="201" t="s">
        <v>126</v>
      </c>
      <c r="D52" s="168"/>
      <c r="E52" s="174"/>
      <c r="F52" s="178"/>
      <c r="G52" s="178">
        <f>SUMIF(AE53:AE55,"&lt;&gt;NOR",G53:G55)</f>
        <v>0</v>
      </c>
      <c r="H52" s="178"/>
      <c r="I52" s="178">
        <f>SUM(I53:I55)</f>
        <v>0</v>
      </c>
      <c r="J52" s="178"/>
      <c r="K52" s="178">
        <f>SUM(K53:K55)</f>
        <v>0</v>
      </c>
      <c r="L52" s="178"/>
      <c r="M52" s="178">
        <f>SUM(M53:M55)</f>
        <v>0</v>
      </c>
      <c r="N52" s="168"/>
      <c r="O52" s="168">
        <f>SUM(O53:O55)</f>
        <v>0.20311999999999999</v>
      </c>
      <c r="P52" s="168"/>
      <c r="Q52" s="168">
        <f>SUM(Q53:Q55)</f>
        <v>0</v>
      </c>
      <c r="R52" s="168"/>
      <c r="S52" s="168"/>
      <c r="T52" s="169"/>
      <c r="U52" s="168">
        <f>SUM(U53:U55)</f>
        <v>11.97</v>
      </c>
      <c r="AE52" t="s">
        <v>213</v>
      </c>
    </row>
    <row r="53" spans="1:60" outlineLevel="1" x14ac:dyDescent="0.2">
      <c r="A53" s="155">
        <v>12</v>
      </c>
      <c r="B53" s="162" t="s">
        <v>271</v>
      </c>
      <c r="C53" s="198" t="s">
        <v>272</v>
      </c>
      <c r="D53" s="164" t="s">
        <v>273</v>
      </c>
      <c r="E53" s="171">
        <v>8</v>
      </c>
      <c r="F53" s="176"/>
      <c r="G53" s="177">
        <f>ROUND(E53*F53,2)</f>
        <v>0</v>
      </c>
      <c r="H53" s="176"/>
      <c r="I53" s="177">
        <f>ROUND(E53*H53,2)</f>
        <v>0</v>
      </c>
      <c r="J53" s="176"/>
      <c r="K53" s="177">
        <f>ROUND(E53*J53,2)</f>
        <v>0</v>
      </c>
      <c r="L53" s="177">
        <v>21</v>
      </c>
      <c r="M53" s="177">
        <f>G53*(1+L53/100)</f>
        <v>0</v>
      </c>
      <c r="N53" s="164">
        <v>2.5389999999999999E-2</v>
      </c>
      <c r="O53" s="164">
        <f>ROUND(E53*N53,5)</f>
        <v>0.20311999999999999</v>
      </c>
      <c r="P53" s="164">
        <v>0</v>
      </c>
      <c r="Q53" s="164">
        <f>ROUND(E53*P53,5)</f>
        <v>0</v>
      </c>
      <c r="R53" s="164"/>
      <c r="S53" s="164"/>
      <c r="T53" s="165">
        <v>1.496</v>
      </c>
      <c r="U53" s="164">
        <f>ROUND(E53*T53,2)</f>
        <v>11.97</v>
      </c>
      <c r="V53" s="154"/>
      <c r="W53" s="154"/>
      <c r="X53" s="154"/>
      <c r="Y53" s="154"/>
      <c r="Z53" s="154"/>
      <c r="AA53" s="154"/>
      <c r="AB53" s="154"/>
      <c r="AC53" s="154"/>
      <c r="AD53" s="154"/>
      <c r="AE53" s="154" t="s">
        <v>217</v>
      </c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55"/>
      <c r="B54" s="162"/>
      <c r="C54" s="260" t="s">
        <v>274</v>
      </c>
      <c r="D54" s="261"/>
      <c r="E54" s="262"/>
      <c r="F54" s="263"/>
      <c r="G54" s="264"/>
      <c r="H54" s="177"/>
      <c r="I54" s="177"/>
      <c r="J54" s="177"/>
      <c r="K54" s="177"/>
      <c r="L54" s="177"/>
      <c r="M54" s="177"/>
      <c r="N54" s="164"/>
      <c r="O54" s="164"/>
      <c r="P54" s="164"/>
      <c r="Q54" s="164"/>
      <c r="R54" s="164"/>
      <c r="S54" s="164"/>
      <c r="T54" s="165"/>
      <c r="U54" s="164"/>
      <c r="V54" s="154"/>
      <c r="W54" s="154"/>
      <c r="X54" s="154"/>
      <c r="Y54" s="154"/>
      <c r="Z54" s="154"/>
      <c r="AA54" s="154"/>
      <c r="AB54" s="154"/>
      <c r="AC54" s="154"/>
      <c r="AD54" s="154"/>
      <c r="AE54" s="154" t="s">
        <v>238</v>
      </c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7" t="str">
        <f>C54</f>
        <v>- včetně kotevních desek a rektifikačního článku</v>
      </c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162"/>
      <c r="C55" s="199" t="s">
        <v>275</v>
      </c>
      <c r="D55" s="166"/>
      <c r="E55" s="172">
        <v>8</v>
      </c>
      <c r="F55" s="177"/>
      <c r="G55" s="177"/>
      <c r="H55" s="177"/>
      <c r="I55" s="177"/>
      <c r="J55" s="177"/>
      <c r="K55" s="177"/>
      <c r="L55" s="177"/>
      <c r="M55" s="177"/>
      <c r="N55" s="164"/>
      <c r="O55" s="164"/>
      <c r="P55" s="164"/>
      <c r="Q55" s="164"/>
      <c r="R55" s="164"/>
      <c r="S55" s="164"/>
      <c r="T55" s="165"/>
      <c r="U55" s="164"/>
      <c r="V55" s="154"/>
      <c r="W55" s="154"/>
      <c r="X55" s="154"/>
      <c r="Y55" s="154"/>
      <c r="Z55" s="154"/>
      <c r="AA55" s="154"/>
      <c r="AB55" s="154"/>
      <c r="AC55" s="154"/>
      <c r="AD55" s="154"/>
      <c r="AE55" s="154" t="s">
        <v>219</v>
      </c>
      <c r="AF55" s="154">
        <v>0</v>
      </c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x14ac:dyDescent="0.2">
      <c r="A56" s="156" t="s">
        <v>212</v>
      </c>
      <c r="B56" s="163" t="s">
        <v>127</v>
      </c>
      <c r="C56" s="201" t="s">
        <v>128</v>
      </c>
      <c r="D56" s="168"/>
      <c r="E56" s="174"/>
      <c r="F56" s="178"/>
      <c r="G56" s="178">
        <f>SUMIF(AE57:AE61,"&lt;&gt;NOR",G57:G61)</f>
        <v>0</v>
      </c>
      <c r="H56" s="178"/>
      <c r="I56" s="178">
        <f>SUM(I57:I61)</f>
        <v>0</v>
      </c>
      <c r="J56" s="178"/>
      <c r="K56" s="178">
        <f>SUM(K57:K61)</f>
        <v>0</v>
      </c>
      <c r="L56" s="178"/>
      <c r="M56" s="178">
        <f>SUM(M57:M61)</f>
        <v>0</v>
      </c>
      <c r="N56" s="168"/>
      <c r="O56" s="168">
        <f>SUM(O57:O61)</f>
        <v>2.5999999999999998E-4</v>
      </c>
      <c r="P56" s="168"/>
      <c r="Q56" s="168">
        <f>SUM(Q57:Q61)</f>
        <v>0</v>
      </c>
      <c r="R56" s="168"/>
      <c r="S56" s="168"/>
      <c r="T56" s="169"/>
      <c r="U56" s="168">
        <f>SUM(U57:U61)</f>
        <v>8.08</v>
      </c>
      <c r="AE56" t="s">
        <v>213</v>
      </c>
    </row>
    <row r="57" spans="1:60" outlineLevel="1" x14ac:dyDescent="0.2">
      <c r="A57" s="155">
        <v>13</v>
      </c>
      <c r="B57" s="162" t="s">
        <v>276</v>
      </c>
      <c r="C57" s="198" t="s">
        <v>277</v>
      </c>
      <c r="D57" s="164" t="s">
        <v>273</v>
      </c>
      <c r="E57" s="171">
        <v>8.5</v>
      </c>
      <c r="F57" s="176"/>
      <c r="G57" s="177">
        <f>ROUND(E57*F57,2)</f>
        <v>0</v>
      </c>
      <c r="H57" s="176"/>
      <c r="I57" s="177">
        <f>ROUND(E57*H57,2)</f>
        <v>0</v>
      </c>
      <c r="J57" s="176"/>
      <c r="K57" s="177">
        <f>ROUND(E57*J57,2)</f>
        <v>0</v>
      </c>
      <c r="L57" s="177">
        <v>21</v>
      </c>
      <c r="M57" s="177">
        <f>G57*(1+L57/100)</f>
        <v>0</v>
      </c>
      <c r="N57" s="164">
        <v>3.0000000000000001E-5</v>
      </c>
      <c r="O57" s="164">
        <f>ROUND(E57*N57,5)</f>
        <v>2.5999999999999998E-4</v>
      </c>
      <c r="P57" s="164">
        <v>0</v>
      </c>
      <c r="Q57" s="164">
        <f>ROUND(E57*P57,5)</f>
        <v>0</v>
      </c>
      <c r="R57" s="164"/>
      <c r="S57" s="164"/>
      <c r="T57" s="165">
        <v>0.95</v>
      </c>
      <c r="U57" s="164">
        <f>ROUND(E57*T57,2)</f>
        <v>8.08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 t="s">
        <v>217</v>
      </c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ht="22.5" outlineLevel="1" x14ac:dyDescent="0.2">
      <c r="A58" s="155"/>
      <c r="B58" s="162"/>
      <c r="C58" s="199" t="s">
        <v>278</v>
      </c>
      <c r="D58" s="166"/>
      <c r="E58" s="172"/>
      <c r="F58" s="177"/>
      <c r="G58" s="177"/>
      <c r="H58" s="177"/>
      <c r="I58" s="177"/>
      <c r="J58" s="177"/>
      <c r="K58" s="177"/>
      <c r="L58" s="177"/>
      <c r="M58" s="177"/>
      <c r="N58" s="164"/>
      <c r="O58" s="164"/>
      <c r="P58" s="164"/>
      <c r="Q58" s="164"/>
      <c r="R58" s="164"/>
      <c r="S58" s="164"/>
      <c r="T58" s="165"/>
      <c r="U58" s="164"/>
      <c r="V58" s="154"/>
      <c r="W58" s="154"/>
      <c r="X58" s="154"/>
      <c r="Y58" s="154"/>
      <c r="Z58" s="154"/>
      <c r="AA58" s="154"/>
      <c r="AB58" s="154"/>
      <c r="AC58" s="154"/>
      <c r="AD58" s="154"/>
      <c r="AE58" s="154" t="s">
        <v>219</v>
      </c>
      <c r="AF58" s="154">
        <v>0</v>
      </c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162"/>
      <c r="C59" s="199" t="s">
        <v>279</v>
      </c>
      <c r="D59" s="166"/>
      <c r="E59" s="172">
        <v>7.5</v>
      </c>
      <c r="F59" s="177"/>
      <c r="G59" s="177"/>
      <c r="H59" s="177"/>
      <c r="I59" s="177"/>
      <c r="J59" s="177"/>
      <c r="K59" s="177"/>
      <c r="L59" s="177"/>
      <c r="M59" s="177"/>
      <c r="N59" s="164"/>
      <c r="O59" s="164"/>
      <c r="P59" s="164"/>
      <c r="Q59" s="164"/>
      <c r="R59" s="164"/>
      <c r="S59" s="164"/>
      <c r="T59" s="165"/>
      <c r="U59" s="164"/>
      <c r="V59" s="154"/>
      <c r="W59" s="154"/>
      <c r="X59" s="154"/>
      <c r="Y59" s="154"/>
      <c r="Z59" s="154"/>
      <c r="AA59" s="154"/>
      <c r="AB59" s="154"/>
      <c r="AC59" s="154"/>
      <c r="AD59" s="154"/>
      <c r="AE59" s="154" t="s">
        <v>219</v>
      </c>
      <c r="AF59" s="154">
        <v>0</v>
      </c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55"/>
      <c r="B60" s="162"/>
      <c r="C60" s="199" t="s">
        <v>280</v>
      </c>
      <c r="D60" s="166"/>
      <c r="E60" s="172"/>
      <c r="F60" s="177"/>
      <c r="G60" s="177"/>
      <c r="H60" s="177"/>
      <c r="I60" s="177"/>
      <c r="J60" s="177"/>
      <c r="K60" s="177"/>
      <c r="L60" s="177"/>
      <c r="M60" s="177"/>
      <c r="N60" s="164"/>
      <c r="O60" s="164"/>
      <c r="P60" s="164"/>
      <c r="Q60" s="164"/>
      <c r="R60" s="164"/>
      <c r="S60" s="164"/>
      <c r="T60" s="165"/>
      <c r="U60" s="164"/>
      <c r="V60" s="154"/>
      <c r="W60" s="154"/>
      <c r="X60" s="154"/>
      <c r="Y60" s="154"/>
      <c r="Z60" s="154"/>
      <c r="AA60" s="154"/>
      <c r="AB60" s="154"/>
      <c r="AC60" s="154"/>
      <c r="AD60" s="154"/>
      <c r="AE60" s="154" t="s">
        <v>219</v>
      </c>
      <c r="AF60" s="154">
        <v>0</v>
      </c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162"/>
      <c r="C61" s="199" t="s">
        <v>281</v>
      </c>
      <c r="D61" s="166"/>
      <c r="E61" s="172">
        <v>1</v>
      </c>
      <c r="F61" s="177"/>
      <c r="G61" s="177"/>
      <c r="H61" s="177"/>
      <c r="I61" s="177"/>
      <c r="J61" s="177"/>
      <c r="K61" s="177"/>
      <c r="L61" s="177"/>
      <c r="M61" s="177"/>
      <c r="N61" s="164"/>
      <c r="O61" s="164"/>
      <c r="P61" s="164"/>
      <c r="Q61" s="164"/>
      <c r="R61" s="164"/>
      <c r="S61" s="164"/>
      <c r="T61" s="165"/>
      <c r="U61" s="164"/>
      <c r="V61" s="154"/>
      <c r="W61" s="154"/>
      <c r="X61" s="154"/>
      <c r="Y61" s="154"/>
      <c r="Z61" s="154"/>
      <c r="AA61" s="154"/>
      <c r="AB61" s="154"/>
      <c r="AC61" s="154"/>
      <c r="AD61" s="154"/>
      <c r="AE61" s="154" t="s">
        <v>219</v>
      </c>
      <c r="AF61" s="154">
        <v>0</v>
      </c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x14ac:dyDescent="0.2">
      <c r="A62" s="156" t="s">
        <v>212</v>
      </c>
      <c r="B62" s="163" t="s">
        <v>129</v>
      </c>
      <c r="C62" s="201" t="s">
        <v>130</v>
      </c>
      <c r="D62" s="168"/>
      <c r="E62" s="174"/>
      <c r="F62" s="178"/>
      <c r="G62" s="178">
        <f>SUMIF(AE63:AE83,"&lt;&gt;NOR",G63:G83)</f>
        <v>0</v>
      </c>
      <c r="H62" s="178"/>
      <c r="I62" s="178">
        <f>SUM(I63:I83)</f>
        <v>0</v>
      </c>
      <c r="J62" s="178"/>
      <c r="K62" s="178">
        <f>SUM(K63:K83)</f>
        <v>0</v>
      </c>
      <c r="L62" s="178"/>
      <c r="M62" s="178">
        <f>SUM(M63:M83)</f>
        <v>0</v>
      </c>
      <c r="N62" s="168"/>
      <c r="O62" s="168">
        <f>SUM(O63:O83)</f>
        <v>21.493749999999999</v>
      </c>
      <c r="P62" s="168"/>
      <c r="Q62" s="168">
        <f>SUM(Q63:Q83)</f>
        <v>0</v>
      </c>
      <c r="R62" s="168"/>
      <c r="S62" s="168"/>
      <c r="T62" s="169"/>
      <c r="U62" s="168">
        <f>SUM(U63:U83)</f>
        <v>38.54</v>
      </c>
      <c r="AE62" t="s">
        <v>213</v>
      </c>
    </row>
    <row r="63" spans="1:60" outlineLevel="1" x14ac:dyDescent="0.2">
      <c r="A63" s="155">
        <v>14</v>
      </c>
      <c r="B63" s="162" t="s">
        <v>282</v>
      </c>
      <c r="C63" s="198" t="s">
        <v>283</v>
      </c>
      <c r="D63" s="164" t="s">
        <v>216</v>
      </c>
      <c r="E63" s="171">
        <v>8.1199999999999992</v>
      </c>
      <c r="F63" s="176"/>
      <c r="G63" s="177">
        <f>ROUND(E63*F63,2)</f>
        <v>0</v>
      </c>
      <c r="H63" s="176"/>
      <c r="I63" s="177">
        <f>ROUND(E63*H63,2)</f>
        <v>0</v>
      </c>
      <c r="J63" s="176"/>
      <c r="K63" s="177">
        <f>ROUND(E63*J63,2)</f>
        <v>0</v>
      </c>
      <c r="L63" s="177">
        <v>21</v>
      </c>
      <c r="M63" s="177">
        <f>G63*(1+L63/100)</f>
        <v>0</v>
      </c>
      <c r="N63" s="164">
        <v>2.5249999999999999</v>
      </c>
      <c r="O63" s="164">
        <f>ROUND(E63*N63,5)</f>
        <v>20.503</v>
      </c>
      <c r="P63" s="164">
        <v>0</v>
      </c>
      <c r="Q63" s="164">
        <f>ROUND(E63*P63,5)</f>
        <v>0</v>
      </c>
      <c r="R63" s="164"/>
      <c r="S63" s="164"/>
      <c r="T63" s="165">
        <v>0.47699999999999998</v>
      </c>
      <c r="U63" s="164">
        <f>ROUND(E63*T63,2)</f>
        <v>3.87</v>
      </c>
      <c r="V63" s="154"/>
      <c r="W63" s="154"/>
      <c r="X63" s="154"/>
      <c r="Y63" s="154"/>
      <c r="Z63" s="154"/>
      <c r="AA63" s="154"/>
      <c r="AB63" s="154"/>
      <c r="AC63" s="154"/>
      <c r="AD63" s="154"/>
      <c r="AE63" s="154" t="s">
        <v>217</v>
      </c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55"/>
      <c r="B64" s="162"/>
      <c r="C64" s="199" t="s">
        <v>284</v>
      </c>
      <c r="D64" s="166"/>
      <c r="E64" s="172"/>
      <c r="F64" s="177"/>
      <c r="G64" s="177"/>
      <c r="H64" s="177"/>
      <c r="I64" s="177"/>
      <c r="J64" s="177"/>
      <c r="K64" s="177"/>
      <c r="L64" s="177"/>
      <c r="M64" s="177"/>
      <c r="N64" s="164"/>
      <c r="O64" s="164"/>
      <c r="P64" s="164"/>
      <c r="Q64" s="164"/>
      <c r="R64" s="164"/>
      <c r="S64" s="164"/>
      <c r="T64" s="165"/>
      <c r="U64" s="164"/>
      <c r="V64" s="154"/>
      <c r="W64" s="154"/>
      <c r="X64" s="154"/>
      <c r="Y64" s="154"/>
      <c r="Z64" s="154"/>
      <c r="AA64" s="154"/>
      <c r="AB64" s="154"/>
      <c r="AC64" s="154"/>
      <c r="AD64" s="154"/>
      <c r="AE64" s="154" t="s">
        <v>219</v>
      </c>
      <c r="AF64" s="154">
        <v>0</v>
      </c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162"/>
      <c r="C65" s="199" t="s">
        <v>285</v>
      </c>
      <c r="D65" s="166"/>
      <c r="E65" s="172">
        <v>1.8919999999999999</v>
      </c>
      <c r="F65" s="177"/>
      <c r="G65" s="177"/>
      <c r="H65" s="177"/>
      <c r="I65" s="177"/>
      <c r="J65" s="177"/>
      <c r="K65" s="177"/>
      <c r="L65" s="177"/>
      <c r="M65" s="177"/>
      <c r="N65" s="164"/>
      <c r="O65" s="164"/>
      <c r="P65" s="164"/>
      <c r="Q65" s="164"/>
      <c r="R65" s="164"/>
      <c r="S65" s="164"/>
      <c r="T65" s="165"/>
      <c r="U65" s="164"/>
      <c r="V65" s="154"/>
      <c r="W65" s="154"/>
      <c r="X65" s="154"/>
      <c r="Y65" s="154"/>
      <c r="Z65" s="154"/>
      <c r="AA65" s="154"/>
      <c r="AB65" s="154"/>
      <c r="AC65" s="154"/>
      <c r="AD65" s="154"/>
      <c r="AE65" s="154" t="s">
        <v>219</v>
      </c>
      <c r="AF65" s="154">
        <v>0</v>
      </c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55"/>
      <c r="B66" s="162"/>
      <c r="C66" s="199" t="s">
        <v>286</v>
      </c>
      <c r="D66" s="166"/>
      <c r="E66" s="172"/>
      <c r="F66" s="177"/>
      <c r="G66" s="177"/>
      <c r="H66" s="177"/>
      <c r="I66" s="177"/>
      <c r="J66" s="177"/>
      <c r="K66" s="177"/>
      <c r="L66" s="177"/>
      <c r="M66" s="177"/>
      <c r="N66" s="164"/>
      <c r="O66" s="164"/>
      <c r="P66" s="164"/>
      <c r="Q66" s="164"/>
      <c r="R66" s="164"/>
      <c r="S66" s="164"/>
      <c r="T66" s="165"/>
      <c r="U66" s="164"/>
      <c r="V66" s="154"/>
      <c r="W66" s="154"/>
      <c r="X66" s="154"/>
      <c r="Y66" s="154"/>
      <c r="Z66" s="154"/>
      <c r="AA66" s="154"/>
      <c r="AB66" s="154"/>
      <c r="AC66" s="154"/>
      <c r="AD66" s="154"/>
      <c r="AE66" s="154" t="s">
        <v>219</v>
      </c>
      <c r="AF66" s="154">
        <v>0</v>
      </c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162"/>
      <c r="C67" s="199" t="s">
        <v>287</v>
      </c>
      <c r="D67" s="166"/>
      <c r="E67" s="172">
        <v>1.248</v>
      </c>
      <c r="F67" s="177"/>
      <c r="G67" s="177"/>
      <c r="H67" s="177"/>
      <c r="I67" s="177"/>
      <c r="J67" s="177"/>
      <c r="K67" s="177"/>
      <c r="L67" s="177"/>
      <c r="M67" s="177"/>
      <c r="N67" s="164"/>
      <c r="O67" s="164"/>
      <c r="P67" s="164"/>
      <c r="Q67" s="164"/>
      <c r="R67" s="164"/>
      <c r="S67" s="164"/>
      <c r="T67" s="165"/>
      <c r="U67" s="164"/>
      <c r="V67" s="154"/>
      <c r="W67" s="154"/>
      <c r="X67" s="154"/>
      <c r="Y67" s="154"/>
      <c r="Z67" s="154"/>
      <c r="AA67" s="154"/>
      <c r="AB67" s="154"/>
      <c r="AC67" s="154"/>
      <c r="AD67" s="154"/>
      <c r="AE67" s="154" t="s">
        <v>219</v>
      </c>
      <c r="AF67" s="154">
        <v>0</v>
      </c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55"/>
      <c r="B68" s="162"/>
      <c r="C68" s="199" t="s">
        <v>288</v>
      </c>
      <c r="D68" s="166"/>
      <c r="E68" s="172"/>
      <c r="F68" s="177"/>
      <c r="G68" s="177"/>
      <c r="H68" s="177"/>
      <c r="I68" s="177"/>
      <c r="J68" s="177"/>
      <c r="K68" s="177"/>
      <c r="L68" s="177"/>
      <c r="M68" s="177"/>
      <c r="N68" s="164"/>
      <c r="O68" s="164"/>
      <c r="P68" s="164"/>
      <c r="Q68" s="164"/>
      <c r="R68" s="164"/>
      <c r="S68" s="164"/>
      <c r="T68" s="165"/>
      <c r="U68" s="164"/>
      <c r="V68" s="154"/>
      <c r="W68" s="154"/>
      <c r="X68" s="154"/>
      <c r="Y68" s="154"/>
      <c r="Z68" s="154"/>
      <c r="AA68" s="154"/>
      <c r="AB68" s="154"/>
      <c r="AC68" s="154"/>
      <c r="AD68" s="154"/>
      <c r="AE68" s="154" t="s">
        <v>219</v>
      </c>
      <c r="AF68" s="154">
        <v>0</v>
      </c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162"/>
      <c r="C69" s="199" t="s">
        <v>289</v>
      </c>
      <c r="D69" s="166"/>
      <c r="E69" s="172">
        <v>4.0960000000000001</v>
      </c>
      <c r="F69" s="177"/>
      <c r="G69" s="177"/>
      <c r="H69" s="177"/>
      <c r="I69" s="177"/>
      <c r="J69" s="177"/>
      <c r="K69" s="177"/>
      <c r="L69" s="177"/>
      <c r="M69" s="177"/>
      <c r="N69" s="164"/>
      <c r="O69" s="164"/>
      <c r="P69" s="164"/>
      <c r="Q69" s="164"/>
      <c r="R69" s="164"/>
      <c r="S69" s="164"/>
      <c r="T69" s="165"/>
      <c r="U69" s="164"/>
      <c r="V69" s="154"/>
      <c r="W69" s="154"/>
      <c r="X69" s="154"/>
      <c r="Y69" s="154"/>
      <c r="Z69" s="154"/>
      <c r="AA69" s="154"/>
      <c r="AB69" s="154"/>
      <c r="AC69" s="154"/>
      <c r="AD69" s="154"/>
      <c r="AE69" s="154" t="s">
        <v>219</v>
      </c>
      <c r="AF69" s="154">
        <v>0</v>
      </c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">
      <c r="A70" s="155"/>
      <c r="B70" s="162"/>
      <c r="C70" s="199" t="s">
        <v>230</v>
      </c>
      <c r="D70" s="166"/>
      <c r="E70" s="172">
        <v>0.54</v>
      </c>
      <c r="F70" s="177"/>
      <c r="G70" s="177"/>
      <c r="H70" s="177"/>
      <c r="I70" s="177"/>
      <c r="J70" s="177"/>
      <c r="K70" s="177"/>
      <c r="L70" s="177"/>
      <c r="M70" s="177"/>
      <c r="N70" s="164"/>
      <c r="O70" s="164"/>
      <c r="P70" s="164"/>
      <c r="Q70" s="164"/>
      <c r="R70" s="164"/>
      <c r="S70" s="164"/>
      <c r="T70" s="165"/>
      <c r="U70" s="164"/>
      <c r="V70" s="154"/>
      <c r="W70" s="154"/>
      <c r="X70" s="154"/>
      <c r="Y70" s="154"/>
      <c r="Z70" s="154"/>
      <c r="AA70" s="154"/>
      <c r="AB70" s="154"/>
      <c r="AC70" s="154"/>
      <c r="AD70" s="154"/>
      <c r="AE70" s="154" t="s">
        <v>219</v>
      </c>
      <c r="AF70" s="154">
        <v>0</v>
      </c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162"/>
      <c r="C71" s="199" t="s">
        <v>231</v>
      </c>
      <c r="D71" s="166"/>
      <c r="E71" s="172">
        <v>0.34399999999999997</v>
      </c>
      <c r="F71" s="177"/>
      <c r="G71" s="177"/>
      <c r="H71" s="177"/>
      <c r="I71" s="177"/>
      <c r="J71" s="177"/>
      <c r="K71" s="177"/>
      <c r="L71" s="177"/>
      <c r="M71" s="177"/>
      <c r="N71" s="164"/>
      <c r="O71" s="164"/>
      <c r="P71" s="164"/>
      <c r="Q71" s="164"/>
      <c r="R71" s="164"/>
      <c r="S71" s="164"/>
      <c r="T71" s="165"/>
      <c r="U71" s="164"/>
      <c r="V71" s="154"/>
      <c r="W71" s="154"/>
      <c r="X71" s="154"/>
      <c r="Y71" s="154"/>
      <c r="Z71" s="154"/>
      <c r="AA71" s="154"/>
      <c r="AB71" s="154"/>
      <c r="AC71" s="154"/>
      <c r="AD71" s="154"/>
      <c r="AE71" s="154" t="s">
        <v>219</v>
      </c>
      <c r="AF71" s="154">
        <v>0</v>
      </c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55">
        <v>15</v>
      </c>
      <c r="B72" s="162" t="s">
        <v>290</v>
      </c>
      <c r="C72" s="198" t="s">
        <v>291</v>
      </c>
      <c r="D72" s="164" t="s">
        <v>267</v>
      </c>
      <c r="E72" s="171">
        <v>25.3</v>
      </c>
      <c r="F72" s="176"/>
      <c r="G72" s="177">
        <f>ROUND(E72*F72,2)</f>
        <v>0</v>
      </c>
      <c r="H72" s="176"/>
      <c r="I72" s="177">
        <f>ROUND(E72*H72,2)</f>
        <v>0</v>
      </c>
      <c r="J72" s="176"/>
      <c r="K72" s="177">
        <f>ROUND(E72*J72,2)</f>
        <v>0</v>
      </c>
      <c r="L72" s="177">
        <v>21</v>
      </c>
      <c r="M72" s="177">
        <f>G72*(1+L72/100)</f>
        <v>0</v>
      </c>
      <c r="N72" s="164">
        <v>3.916E-2</v>
      </c>
      <c r="O72" s="164">
        <f>ROUND(E72*N72,5)</f>
        <v>0.99075000000000002</v>
      </c>
      <c r="P72" s="164">
        <v>0</v>
      </c>
      <c r="Q72" s="164">
        <f>ROUND(E72*P72,5)</f>
        <v>0</v>
      </c>
      <c r="R72" s="164"/>
      <c r="S72" s="164"/>
      <c r="T72" s="165">
        <v>1.05</v>
      </c>
      <c r="U72" s="164">
        <f>ROUND(E72*T72,2)</f>
        <v>26.57</v>
      </c>
      <c r="V72" s="154"/>
      <c r="W72" s="154"/>
      <c r="X72" s="154"/>
      <c r="Y72" s="154"/>
      <c r="Z72" s="154"/>
      <c r="AA72" s="154"/>
      <c r="AB72" s="154"/>
      <c r="AC72" s="154"/>
      <c r="AD72" s="154"/>
      <c r="AE72" s="154" t="s">
        <v>217</v>
      </c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162"/>
      <c r="C73" s="199" t="s">
        <v>292</v>
      </c>
      <c r="D73" s="166"/>
      <c r="E73" s="172"/>
      <c r="F73" s="177"/>
      <c r="G73" s="177"/>
      <c r="H73" s="177"/>
      <c r="I73" s="177"/>
      <c r="J73" s="177"/>
      <c r="K73" s="177"/>
      <c r="L73" s="177"/>
      <c r="M73" s="177"/>
      <c r="N73" s="164"/>
      <c r="O73" s="164"/>
      <c r="P73" s="164"/>
      <c r="Q73" s="164"/>
      <c r="R73" s="164"/>
      <c r="S73" s="164"/>
      <c r="T73" s="165"/>
      <c r="U73" s="164"/>
      <c r="V73" s="154"/>
      <c r="W73" s="154"/>
      <c r="X73" s="154"/>
      <c r="Y73" s="154"/>
      <c r="Z73" s="154"/>
      <c r="AA73" s="154"/>
      <c r="AB73" s="154"/>
      <c r="AC73" s="154"/>
      <c r="AD73" s="154"/>
      <c r="AE73" s="154" t="s">
        <v>219</v>
      </c>
      <c r="AF73" s="154">
        <v>0</v>
      </c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55"/>
      <c r="B74" s="162"/>
      <c r="C74" s="199" t="s">
        <v>293</v>
      </c>
      <c r="D74" s="166"/>
      <c r="E74" s="172">
        <v>9.4600000000000009</v>
      </c>
      <c r="F74" s="177"/>
      <c r="G74" s="177"/>
      <c r="H74" s="177"/>
      <c r="I74" s="177"/>
      <c r="J74" s="177"/>
      <c r="K74" s="177"/>
      <c r="L74" s="177"/>
      <c r="M74" s="177"/>
      <c r="N74" s="164"/>
      <c r="O74" s="164"/>
      <c r="P74" s="164"/>
      <c r="Q74" s="164"/>
      <c r="R74" s="164"/>
      <c r="S74" s="164"/>
      <c r="T74" s="165"/>
      <c r="U74" s="164"/>
      <c r="V74" s="154"/>
      <c r="W74" s="154"/>
      <c r="X74" s="154"/>
      <c r="Y74" s="154"/>
      <c r="Z74" s="154"/>
      <c r="AA74" s="154"/>
      <c r="AB74" s="154"/>
      <c r="AC74" s="154"/>
      <c r="AD74" s="154"/>
      <c r="AE74" s="154" t="s">
        <v>219</v>
      </c>
      <c r="AF74" s="154">
        <v>0</v>
      </c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162"/>
      <c r="C75" s="199" t="s">
        <v>294</v>
      </c>
      <c r="D75" s="166"/>
      <c r="E75" s="172"/>
      <c r="F75" s="177"/>
      <c r="G75" s="177"/>
      <c r="H75" s="177"/>
      <c r="I75" s="177"/>
      <c r="J75" s="177"/>
      <c r="K75" s="177"/>
      <c r="L75" s="177"/>
      <c r="M75" s="177"/>
      <c r="N75" s="164"/>
      <c r="O75" s="164"/>
      <c r="P75" s="164"/>
      <c r="Q75" s="164"/>
      <c r="R75" s="164"/>
      <c r="S75" s="164"/>
      <c r="T75" s="165"/>
      <c r="U75" s="164"/>
      <c r="V75" s="154"/>
      <c r="W75" s="154"/>
      <c r="X75" s="154"/>
      <c r="Y75" s="154"/>
      <c r="Z75" s="154"/>
      <c r="AA75" s="154"/>
      <c r="AB75" s="154"/>
      <c r="AC75" s="154"/>
      <c r="AD75" s="154"/>
      <c r="AE75" s="154" t="s">
        <v>219</v>
      </c>
      <c r="AF75" s="154">
        <v>0</v>
      </c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55"/>
      <c r="B76" s="162"/>
      <c r="C76" s="199" t="s">
        <v>295</v>
      </c>
      <c r="D76" s="166"/>
      <c r="E76" s="172">
        <v>4.88</v>
      </c>
      <c r="F76" s="177"/>
      <c r="G76" s="177"/>
      <c r="H76" s="177"/>
      <c r="I76" s="177"/>
      <c r="J76" s="177"/>
      <c r="K76" s="177"/>
      <c r="L76" s="177"/>
      <c r="M76" s="177"/>
      <c r="N76" s="164"/>
      <c r="O76" s="164"/>
      <c r="P76" s="164"/>
      <c r="Q76" s="164"/>
      <c r="R76" s="164"/>
      <c r="S76" s="164"/>
      <c r="T76" s="165"/>
      <c r="U76" s="164"/>
      <c r="V76" s="154"/>
      <c r="W76" s="154"/>
      <c r="X76" s="154"/>
      <c r="Y76" s="154"/>
      <c r="Z76" s="154"/>
      <c r="AA76" s="154"/>
      <c r="AB76" s="154"/>
      <c r="AC76" s="154"/>
      <c r="AD76" s="154"/>
      <c r="AE76" s="154" t="s">
        <v>219</v>
      </c>
      <c r="AF76" s="154">
        <v>0</v>
      </c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162"/>
      <c r="C77" s="199" t="s">
        <v>296</v>
      </c>
      <c r="D77" s="166"/>
      <c r="E77" s="172"/>
      <c r="F77" s="177"/>
      <c r="G77" s="177"/>
      <c r="H77" s="177"/>
      <c r="I77" s="177"/>
      <c r="J77" s="177"/>
      <c r="K77" s="177"/>
      <c r="L77" s="177"/>
      <c r="M77" s="177"/>
      <c r="N77" s="164"/>
      <c r="O77" s="164"/>
      <c r="P77" s="164"/>
      <c r="Q77" s="164"/>
      <c r="R77" s="164"/>
      <c r="S77" s="164"/>
      <c r="T77" s="165"/>
      <c r="U77" s="164"/>
      <c r="V77" s="154"/>
      <c r="W77" s="154"/>
      <c r="X77" s="154"/>
      <c r="Y77" s="154"/>
      <c r="Z77" s="154"/>
      <c r="AA77" s="154"/>
      <c r="AB77" s="154"/>
      <c r="AC77" s="154"/>
      <c r="AD77" s="154"/>
      <c r="AE77" s="154" t="s">
        <v>219</v>
      </c>
      <c r="AF77" s="154">
        <v>0</v>
      </c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">
      <c r="A78" s="155"/>
      <c r="B78" s="162"/>
      <c r="C78" s="199" t="s">
        <v>297</v>
      </c>
      <c r="D78" s="166"/>
      <c r="E78" s="172">
        <v>8.32</v>
      </c>
      <c r="F78" s="177"/>
      <c r="G78" s="177"/>
      <c r="H78" s="177"/>
      <c r="I78" s="177"/>
      <c r="J78" s="177"/>
      <c r="K78" s="177"/>
      <c r="L78" s="177"/>
      <c r="M78" s="177"/>
      <c r="N78" s="164"/>
      <c r="O78" s="164"/>
      <c r="P78" s="164"/>
      <c r="Q78" s="164"/>
      <c r="R78" s="164"/>
      <c r="S78" s="164"/>
      <c r="T78" s="165"/>
      <c r="U78" s="164"/>
      <c r="V78" s="154"/>
      <c r="W78" s="154"/>
      <c r="X78" s="154"/>
      <c r="Y78" s="154"/>
      <c r="Z78" s="154"/>
      <c r="AA78" s="154"/>
      <c r="AB78" s="154"/>
      <c r="AC78" s="154"/>
      <c r="AD78" s="154"/>
      <c r="AE78" s="154" t="s">
        <v>219</v>
      </c>
      <c r="AF78" s="154">
        <v>0</v>
      </c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162"/>
      <c r="C79" s="199" t="s">
        <v>298</v>
      </c>
      <c r="D79" s="166"/>
      <c r="E79" s="172">
        <v>1.44</v>
      </c>
      <c r="F79" s="177"/>
      <c r="G79" s="177"/>
      <c r="H79" s="177"/>
      <c r="I79" s="177"/>
      <c r="J79" s="177"/>
      <c r="K79" s="177"/>
      <c r="L79" s="177"/>
      <c r="M79" s="177"/>
      <c r="N79" s="164"/>
      <c r="O79" s="164"/>
      <c r="P79" s="164"/>
      <c r="Q79" s="164"/>
      <c r="R79" s="164"/>
      <c r="S79" s="164"/>
      <c r="T79" s="165"/>
      <c r="U79" s="164"/>
      <c r="V79" s="154"/>
      <c r="W79" s="154"/>
      <c r="X79" s="154"/>
      <c r="Y79" s="154"/>
      <c r="Z79" s="154"/>
      <c r="AA79" s="154"/>
      <c r="AB79" s="154"/>
      <c r="AC79" s="154"/>
      <c r="AD79" s="154"/>
      <c r="AE79" s="154" t="s">
        <v>219</v>
      </c>
      <c r="AF79" s="154">
        <v>0</v>
      </c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55"/>
      <c r="B80" s="162"/>
      <c r="C80" s="199" t="s">
        <v>299</v>
      </c>
      <c r="D80" s="166"/>
      <c r="E80" s="172">
        <v>1.1359999999999999</v>
      </c>
      <c r="F80" s="177"/>
      <c r="G80" s="177"/>
      <c r="H80" s="177"/>
      <c r="I80" s="177"/>
      <c r="J80" s="177"/>
      <c r="K80" s="177"/>
      <c r="L80" s="177"/>
      <c r="M80" s="177"/>
      <c r="N80" s="164"/>
      <c r="O80" s="164"/>
      <c r="P80" s="164"/>
      <c r="Q80" s="164"/>
      <c r="R80" s="164"/>
      <c r="S80" s="164"/>
      <c r="T80" s="165"/>
      <c r="U80" s="164"/>
      <c r="V80" s="154"/>
      <c r="W80" s="154"/>
      <c r="X80" s="154"/>
      <c r="Y80" s="154"/>
      <c r="Z80" s="154"/>
      <c r="AA80" s="154"/>
      <c r="AB80" s="154"/>
      <c r="AC80" s="154"/>
      <c r="AD80" s="154"/>
      <c r="AE80" s="154" t="s">
        <v>219</v>
      </c>
      <c r="AF80" s="154">
        <v>0</v>
      </c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162"/>
      <c r="C81" s="200" t="s">
        <v>222</v>
      </c>
      <c r="D81" s="167"/>
      <c r="E81" s="173">
        <v>25.236000000000001</v>
      </c>
      <c r="F81" s="177"/>
      <c r="G81" s="177"/>
      <c r="H81" s="177"/>
      <c r="I81" s="177"/>
      <c r="J81" s="177"/>
      <c r="K81" s="177"/>
      <c r="L81" s="177"/>
      <c r="M81" s="177"/>
      <c r="N81" s="164"/>
      <c r="O81" s="164"/>
      <c r="P81" s="164"/>
      <c r="Q81" s="164"/>
      <c r="R81" s="164"/>
      <c r="S81" s="164"/>
      <c r="T81" s="165"/>
      <c r="U81" s="164"/>
      <c r="V81" s="154"/>
      <c r="W81" s="154"/>
      <c r="X81" s="154"/>
      <c r="Y81" s="154"/>
      <c r="Z81" s="154"/>
      <c r="AA81" s="154"/>
      <c r="AB81" s="154"/>
      <c r="AC81" s="154"/>
      <c r="AD81" s="154"/>
      <c r="AE81" s="154" t="s">
        <v>219</v>
      </c>
      <c r="AF81" s="154">
        <v>1</v>
      </c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55"/>
      <c r="B82" s="162"/>
      <c r="C82" s="199" t="s">
        <v>300</v>
      </c>
      <c r="D82" s="166"/>
      <c r="E82" s="172">
        <v>6.4000000000000098E-2</v>
      </c>
      <c r="F82" s="177"/>
      <c r="G82" s="177"/>
      <c r="H82" s="177"/>
      <c r="I82" s="177"/>
      <c r="J82" s="177"/>
      <c r="K82" s="177"/>
      <c r="L82" s="177"/>
      <c r="M82" s="177"/>
      <c r="N82" s="164"/>
      <c r="O82" s="164"/>
      <c r="P82" s="164"/>
      <c r="Q82" s="164"/>
      <c r="R82" s="164"/>
      <c r="S82" s="164"/>
      <c r="T82" s="165"/>
      <c r="U82" s="164"/>
      <c r="V82" s="154"/>
      <c r="W82" s="154"/>
      <c r="X82" s="154"/>
      <c r="Y82" s="154"/>
      <c r="Z82" s="154"/>
      <c r="AA82" s="154"/>
      <c r="AB82" s="154"/>
      <c r="AC82" s="154"/>
      <c r="AD82" s="154"/>
      <c r="AE82" s="154" t="s">
        <v>219</v>
      </c>
      <c r="AF82" s="154">
        <v>0</v>
      </c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>
        <v>16</v>
      </c>
      <c r="B83" s="162" t="s">
        <v>301</v>
      </c>
      <c r="C83" s="198" t="s">
        <v>302</v>
      </c>
      <c r="D83" s="164" t="s">
        <v>267</v>
      </c>
      <c r="E83" s="171">
        <v>25.3</v>
      </c>
      <c r="F83" s="176"/>
      <c r="G83" s="177">
        <f>ROUND(E83*F83,2)</f>
        <v>0</v>
      </c>
      <c r="H83" s="176"/>
      <c r="I83" s="177">
        <f>ROUND(E83*H83,2)</f>
        <v>0</v>
      </c>
      <c r="J83" s="176"/>
      <c r="K83" s="177">
        <f>ROUND(E83*J83,2)</f>
        <v>0</v>
      </c>
      <c r="L83" s="177">
        <v>21</v>
      </c>
      <c r="M83" s="177">
        <f>G83*(1+L83/100)</f>
        <v>0</v>
      </c>
      <c r="N83" s="164">
        <v>0</v>
      </c>
      <c r="O83" s="164">
        <f>ROUND(E83*N83,5)</f>
        <v>0</v>
      </c>
      <c r="P83" s="164">
        <v>0</v>
      </c>
      <c r="Q83" s="164">
        <f>ROUND(E83*P83,5)</f>
        <v>0</v>
      </c>
      <c r="R83" s="164"/>
      <c r="S83" s="164"/>
      <c r="T83" s="165">
        <v>0.32</v>
      </c>
      <c r="U83" s="164">
        <f>ROUND(E83*T83,2)</f>
        <v>8.1</v>
      </c>
      <c r="V83" s="154"/>
      <c r="W83" s="154"/>
      <c r="X83" s="154"/>
      <c r="Y83" s="154"/>
      <c r="Z83" s="154"/>
      <c r="AA83" s="154"/>
      <c r="AB83" s="154"/>
      <c r="AC83" s="154"/>
      <c r="AD83" s="154"/>
      <c r="AE83" s="154" t="s">
        <v>217</v>
      </c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x14ac:dyDescent="0.2">
      <c r="A84" s="156" t="s">
        <v>212</v>
      </c>
      <c r="B84" s="163" t="s">
        <v>131</v>
      </c>
      <c r="C84" s="201" t="s">
        <v>132</v>
      </c>
      <c r="D84" s="168"/>
      <c r="E84" s="174"/>
      <c r="F84" s="178"/>
      <c r="G84" s="178">
        <f>SUMIF(AE85:AE107,"&lt;&gt;NOR",G85:G107)</f>
        <v>0</v>
      </c>
      <c r="H84" s="178"/>
      <c r="I84" s="178">
        <f>SUM(I85:I107)</f>
        <v>0</v>
      </c>
      <c r="J84" s="178"/>
      <c r="K84" s="178">
        <f>SUM(K85:K107)</f>
        <v>0</v>
      </c>
      <c r="L84" s="178"/>
      <c r="M84" s="178">
        <f>SUM(M85:M107)</f>
        <v>0</v>
      </c>
      <c r="N84" s="168"/>
      <c r="O84" s="168">
        <f>SUM(O85:O107)</f>
        <v>1.59842</v>
      </c>
      <c r="P84" s="168"/>
      <c r="Q84" s="168">
        <f>SUM(Q85:Q107)</f>
        <v>0</v>
      </c>
      <c r="R84" s="168"/>
      <c r="S84" s="168"/>
      <c r="T84" s="169"/>
      <c r="U84" s="168">
        <f>SUM(U85:U107)</f>
        <v>38.04</v>
      </c>
      <c r="AE84" t="s">
        <v>213</v>
      </c>
    </row>
    <row r="85" spans="1:60" outlineLevel="1" x14ac:dyDescent="0.2">
      <c r="A85" s="155">
        <v>17</v>
      </c>
      <c r="B85" s="162" t="s">
        <v>303</v>
      </c>
      <c r="C85" s="198" t="s">
        <v>304</v>
      </c>
      <c r="D85" s="164" t="s">
        <v>305</v>
      </c>
      <c r="E85" s="171">
        <v>6.25</v>
      </c>
      <c r="F85" s="176"/>
      <c r="G85" s="177">
        <f>ROUND(E85*F85,2)</f>
        <v>0</v>
      </c>
      <c r="H85" s="176"/>
      <c r="I85" s="177">
        <f>ROUND(E85*H85,2)</f>
        <v>0</v>
      </c>
      <c r="J85" s="176"/>
      <c r="K85" s="177">
        <f>ROUND(E85*J85,2)</f>
        <v>0</v>
      </c>
      <c r="L85" s="177">
        <v>21</v>
      </c>
      <c r="M85" s="177">
        <f>G85*(1+L85/100)</f>
        <v>0</v>
      </c>
      <c r="N85" s="164">
        <v>6.9999999999999994E-5</v>
      </c>
      <c r="O85" s="164">
        <f>ROUND(E85*N85,5)</f>
        <v>4.4000000000000002E-4</v>
      </c>
      <c r="P85" s="164">
        <v>0</v>
      </c>
      <c r="Q85" s="164">
        <f>ROUND(E85*P85,5)</f>
        <v>0</v>
      </c>
      <c r="R85" s="164"/>
      <c r="S85" s="164"/>
      <c r="T85" s="165">
        <v>3.3530000000000002</v>
      </c>
      <c r="U85" s="164">
        <f>ROUND(E85*T85,2)</f>
        <v>20.96</v>
      </c>
      <c r="V85" s="154"/>
      <c r="W85" s="154"/>
      <c r="X85" s="154"/>
      <c r="Y85" s="154"/>
      <c r="Z85" s="154"/>
      <c r="AA85" s="154"/>
      <c r="AB85" s="154"/>
      <c r="AC85" s="154"/>
      <c r="AD85" s="154"/>
      <c r="AE85" s="154" t="s">
        <v>217</v>
      </c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55"/>
      <c r="B86" s="162"/>
      <c r="C86" s="199" t="s">
        <v>306</v>
      </c>
      <c r="D86" s="166"/>
      <c r="E86" s="172"/>
      <c r="F86" s="177"/>
      <c r="G86" s="177"/>
      <c r="H86" s="177"/>
      <c r="I86" s="177"/>
      <c r="J86" s="177"/>
      <c r="K86" s="177"/>
      <c r="L86" s="177"/>
      <c r="M86" s="177"/>
      <c r="N86" s="164"/>
      <c r="O86" s="164"/>
      <c r="P86" s="164"/>
      <c r="Q86" s="164"/>
      <c r="R86" s="164"/>
      <c r="S86" s="164"/>
      <c r="T86" s="165"/>
      <c r="U86" s="164"/>
      <c r="V86" s="154"/>
      <c r="W86" s="154"/>
      <c r="X86" s="154"/>
      <c r="Y86" s="154"/>
      <c r="Z86" s="154"/>
      <c r="AA86" s="154"/>
      <c r="AB86" s="154"/>
      <c r="AC86" s="154"/>
      <c r="AD86" s="154"/>
      <c r="AE86" s="154" t="s">
        <v>219</v>
      </c>
      <c r="AF86" s="154">
        <v>0</v>
      </c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162"/>
      <c r="C87" s="199" t="s">
        <v>307</v>
      </c>
      <c r="D87" s="166"/>
      <c r="E87" s="172">
        <v>6.25</v>
      </c>
      <c r="F87" s="177"/>
      <c r="G87" s="177"/>
      <c r="H87" s="177"/>
      <c r="I87" s="177"/>
      <c r="J87" s="177"/>
      <c r="K87" s="177"/>
      <c r="L87" s="177"/>
      <c r="M87" s="177"/>
      <c r="N87" s="164"/>
      <c r="O87" s="164"/>
      <c r="P87" s="164"/>
      <c r="Q87" s="164"/>
      <c r="R87" s="164"/>
      <c r="S87" s="164"/>
      <c r="T87" s="165"/>
      <c r="U87" s="164"/>
      <c r="V87" s="154"/>
      <c r="W87" s="154"/>
      <c r="X87" s="154"/>
      <c r="Y87" s="154"/>
      <c r="Z87" s="154"/>
      <c r="AA87" s="154"/>
      <c r="AB87" s="154"/>
      <c r="AC87" s="154"/>
      <c r="AD87" s="154"/>
      <c r="AE87" s="154" t="s">
        <v>219</v>
      </c>
      <c r="AF87" s="154">
        <v>0</v>
      </c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55">
        <v>18</v>
      </c>
      <c r="B88" s="162" t="s">
        <v>308</v>
      </c>
      <c r="C88" s="198" t="s">
        <v>309</v>
      </c>
      <c r="D88" s="164" t="s">
        <v>310</v>
      </c>
      <c r="E88" s="171">
        <v>1.08</v>
      </c>
      <c r="F88" s="176"/>
      <c r="G88" s="177">
        <f>ROUND(E88*F88,2)</f>
        <v>0</v>
      </c>
      <c r="H88" s="176"/>
      <c r="I88" s="177">
        <f>ROUND(E88*H88,2)</f>
        <v>0</v>
      </c>
      <c r="J88" s="176"/>
      <c r="K88" s="177">
        <f>ROUND(E88*J88,2)</f>
        <v>0</v>
      </c>
      <c r="L88" s="177">
        <v>21</v>
      </c>
      <c r="M88" s="177">
        <f>G88*(1+L88/100)</f>
        <v>0</v>
      </c>
      <c r="N88" s="164">
        <v>1.0711999999999999</v>
      </c>
      <c r="O88" s="164">
        <f>ROUND(E88*N88,5)</f>
        <v>1.1569</v>
      </c>
      <c r="P88" s="164">
        <v>0</v>
      </c>
      <c r="Q88" s="164">
        <f>ROUND(E88*P88,5)</f>
        <v>0</v>
      </c>
      <c r="R88" s="164"/>
      <c r="S88" s="164"/>
      <c r="T88" s="165">
        <v>0</v>
      </c>
      <c r="U88" s="164">
        <f>ROUND(E88*T88,2)</f>
        <v>0</v>
      </c>
      <c r="V88" s="154"/>
      <c r="W88" s="154"/>
      <c r="X88" s="154"/>
      <c r="Y88" s="154"/>
      <c r="Z88" s="154"/>
      <c r="AA88" s="154"/>
      <c r="AB88" s="154"/>
      <c r="AC88" s="154"/>
      <c r="AD88" s="154"/>
      <c r="AE88" s="154" t="s">
        <v>217</v>
      </c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162"/>
      <c r="C89" s="260" t="s">
        <v>311</v>
      </c>
      <c r="D89" s="261"/>
      <c r="E89" s="262"/>
      <c r="F89" s="263"/>
      <c r="G89" s="264"/>
      <c r="H89" s="177"/>
      <c r="I89" s="177"/>
      <c r="J89" s="177"/>
      <c r="K89" s="177"/>
      <c r="L89" s="177"/>
      <c r="M89" s="177"/>
      <c r="N89" s="164"/>
      <c r="O89" s="164"/>
      <c r="P89" s="164"/>
      <c r="Q89" s="164"/>
      <c r="R89" s="164"/>
      <c r="S89" s="164"/>
      <c r="T89" s="165"/>
      <c r="U89" s="164"/>
      <c r="V89" s="154"/>
      <c r="W89" s="154"/>
      <c r="X89" s="154"/>
      <c r="Y89" s="154"/>
      <c r="Z89" s="154"/>
      <c r="AA89" s="154"/>
      <c r="AB89" s="154"/>
      <c r="AC89" s="154"/>
      <c r="AD89" s="154"/>
      <c r="AE89" s="154" t="s">
        <v>238</v>
      </c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7" t="str">
        <f>C89</f>
        <v>- dodání aktivované směsi portlandského cementu SPC 325</v>
      </c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55"/>
      <c r="B90" s="162"/>
      <c r="C90" s="260" t="s">
        <v>312</v>
      </c>
      <c r="D90" s="261"/>
      <c r="E90" s="262"/>
      <c r="F90" s="263"/>
      <c r="G90" s="264"/>
      <c r="H90" s="177"/>
      <c r="I90" s="177"/>
      <c r="J90" s="177"/>
      <c r="K90" s="177"/>
      <c r="L90" s="177"/>
      <c r="M90" s="177"/>
      <c r="N90" s="164"/>
      <c r="O90" s="164"/>
      <c r="P90" s="164"/>
      <c r="Q90" s="164"/>
      <c r="R90" s="164"/>
      <c r="S90" s="164"/>
      <c r="T90" s="165"/>
      <c r="U90" s="164"/>
      <c r="V90" s="154"/>
      <c r="W90" s="154"/>
      <c r="X90" s="154"/>
      <c r="Y90" s="154"/>
      <c r="Z90" s="154"/>
      <c r="AA90" s="154"/>
      <c r="AB90" s="154"/>
      <c r="AC90" s="154"/>
      <c r="AD90" s="154"/>
      <c r="AE90" s="154" t="s">
        <v>238</v>
      </c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7" t="str">
        <f>C90</f>
        <v xml:space="preserve">  a vápna v objemovém poměru 1:1 ad injektáž trhlin</v>
      </c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162"/>
      <c r="C91" s="199" t="s">
        <v>313</v>
      </c>
      <c r="D91" s="166"/>
      <c r="E91" s="172">
        <v>1.08</v>
      </c>
      <c r="F91" s="177"/>
      <c r="G91" s="177"/>
      <c r="H91" s="177"/>
      <c r="I91" s="177"/>
      <c r="J91" s="177"/>
      <c r="K91" s="177"/>
      <c r="L91" s="177"/>
      <c r="M91" s="177"/>
      <c r="N91" s="164"/>
      <c r="O91" s="164"/>
      <c r="P91" s="164"/>
      <c r="Q91" s="164"/>
      <c r="R91" s="164"/>
      <c r="S91" s="164"/>
      <c r="T91" s="165"/>
      <c r="U91" s="164"/>
      <c r="V91" s="154"/>
      <c r="W91" s="154"/>
      <c r="X91" s="154"/>
      <c r="Y91" s="154"/>
      <c r="Z91" s="154"/>
      <c r="AA91" s="154"/>
      <c r="AB91" s="154"/>
      <c r="AC91" s="154"/>
      <c r="AD91" s="154"/>
      <c r="AE91" s="154" t="s">
        <v>219</v>
      </c>
      <c r="AF91" s="154">
        <v>0</v>
      </c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55">
        <v>19</v>
      </c>
      <c r="B92" s="162" t="s">
        <v>314</v>
      </c>
      <c r="C92" s="198" t="s">
        <v>315</v>
      </c>
      <c r="D92" s="164" t="s">
        <v>273</v>
      </c>
      <c r="E92" s="171">
        <v>7.5</v>
      </c>
      <c r="F92" s="176"/>
      <c r="G92" s="177">
        <f>ROUND(E92*F92,2)</f>
        <v>0</v>
      </c>
      <c r="H92" s="176"/>
      <c r="I92" s="177">
        <f>ROUND(E92*H92,2)</f>
        <v>0</v>
      </c>
      <c r="J92" s="176"/>
      <c r="K92" s="177">
        <f>ROUND(E92*J92,2)</f>
        <v>0</v>
      </c>
      <c r="L92" s="177">
        <v>21</v>
      </c>
      <c r="M92" s="177">
        <f>G92*(1+L92/100)</f>
        <v>0</v>
      </c>
      <c r="N92" s="164">
        <v>3.7699999999999999E-3</v>
      </c>
      <c r="O92" s="164">
        <f>ROUND(E92*N92,5)</f>
        <v>2.828E-2</v>
      </c>
      <c r="P92" s="164">
        <v>0</v>
      </c>
      <c r="Q92" s="164">
        <f>ROUND(E92*P92,5)</f>
        <v>0</v>
      </c>
      <c r="R92" s="164"/>
      <c r="S92" s="164"/>
      <c r="T92" s="165">
        <v>0.48099999999999998</v>
      </c>
      <c r="U92" s="164">
        <f>ROUND(E92*T92,2)</f>
        <v>3.61</v>
      </c>
      <c r="V92" s="154"/>
      <c r="W92" s="154"/>
      <c r="X92" s="154"/>
      <c r="Y92" s="154"/>
      <c r="Z92" s="154"/>
      <c r="AA92" s="154"/>
      <c r="AB92" s="154"/>
      <c r="AC92" s="154"/>
      <c r="AD92" s="154"/>
      <c r="AE92" s="154" t="s">
        <v>217</v>
      </c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162"/>
      <c r="C93" s="260" t="s">
        <v>316</v>
      </c>
      <c r="D93" s="261"/>
      <c r="E93" s="262"/>
      <c r="F93" s="263"/>
      <c r="G93" s="264"/>
      <c r="H93" s="177"/>
      <c r="I93" s="177"/>
      <c r="J93" s="177"/>
      <c r="K93" s="177"/>
      <c r="L93" s="177"/>
      <c r="M93" s="177"/>
      <c r="N93" s="164"/>
      <c r="O93" s="164"/>
      <c r="P93" s="164"/>
      <c r="Q93" s="164"/>
      <c r="R93" s="164"/>
      <c r="S93" s="164"/>
      <c r="T93" s="165"/>
      <c r="U93" s="164"/>
      <c r="V93" s="154"/>
      <c r="W93" s="154"/>
      <c r="X93" s="154"/>
      <c r="Y93" s="154"/>
      <c r="Z93" s="154"/>
      <c r="AA93" s="154"/>
      <c r="AB93" s="154"/>
      <c r="AC93" s="154"/>
      <c r="AD93" s="154"/>
      <c r="AE93" s="154" t="s">
        <v>238</v>
      </c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7" t="str">
        <f>C93</f>
        <v>- ocelové trubky pro injektáž trhlin cca po 400mm s vytažením</v>
      </c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55"/>
      <c r="B94" s="162"/>
      <c r="C94" s="199" t="s">
        <v>279</v>
      </c>
      <c r="D94" s="166"/>
      <c r="E94" s="172">
        <v>7.5</v>
      </c>
      <c r="F94" s="177"/>
      <c r="G94" s="177"/>
      <c r="H94" s="177"/>
      <c r="I94" s="177"/>
      <c r="J94" s="177"/>
      <c r="K94" s="177"/>
      <c r="L94" s="177"/>
      <c r="M94" s="177"/>
      <c r="N94" s="164"/>
      <c r="O94" s="164"/>
      <c r="P94" s="164"/>
      <c r="Q94" s="164"/>
      <c r="R94" s="164"/>
      <c r="S94" s="164"/>
      <c r="T94" s="165"/>
      <c r="U94" s="164"/>
      <c r="V94" s="154"/>
      <c r="W94" s="154"/>
      <c r="X94" s="154"/>
      <c r="Y94" s="154"/>
      <c r="Z94" s="154"/>
      <c r="AA94" s="154"/>
      <c r="AB94" s="154"/>
      <c r="AC94" s="154"/>
      <c r="AD94" s="154"/>
      <c r="AE94" s="154" t="s">
        <v>219</v>
      </c>
      <c r="AF94" s="154">
        <v>0</v>
      </c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>
        <v>20</v>
      </c>
      <c r="B95" s="162" t="s">
        <v>317</v>
      </c>
      <c r="C95" s="198" t="s">
        <v>318</v>
      </c>
      <c r="D95" s="164" t="s">
        <v>273</v>
      </c>
      <c r="E95" s="171">
        <v>20</v>
      </c>
      <c r="F95" s="176"/>
      <c r="G95" s="177">
        <f>ROUND(E95*F95,2)</f>
        <v>0</v>
      </c>
      <c r="H95" s="176"/>
      <c r="I95" s="177">
        <f>ROUND(E95*H95,2)</f>
        <v>0</v>
      </c>
      <c r="J95" s="176"/>
      <c r="K95" s="177">
        <f>ROUND(E95*J95,2)</f>
        <v>0</v>
      </c>
      <c r="L95" s="177">
        <v>21</v>
      </c>
      <c r="M95" s="177">
        <f>G95*(1+L95/100)</f>
        <v>0</v>
      </c>
      <c r="N95" s="164">
        <v>7.3899999999999999E-3</v>
      </c>
      <c r="O95" s="164">
        <f>ROUND(E95*N95,5)</f>
        <v>0.14779999999999999</v>
      </c>
      <c r="P95" s="164">
        <v>0</v>
      </c>
      <c r="Q95" s="164">
        <f>ROUND(E95*P95,5)</f>
        <v>0</v>
      </c>
      <c r="R95" s="164"/>
      <c r="S95" s="164"/>
      <c r="T95" s="165">
        <v>0.156</v>
      </c>
      <c r="U95" s="164">
        <f>ROUND(E95*T95,2)</f>
        <v>3.12</v>
      </c>
      <c r="V95" s="154"/>
      <c r="W95" s="154"/>
      <c r="X95" s="154"/>
      <c r="Y95" s="154"/>
      <c r="Z95" s="154"/>
      <c r="AA95" s="154"/>
      <c r="AB95" s="154"/>
      <c r="AC95" s="154"/>
      <c r="AD95" s="154"/>
      <c r="AE95" s="154" t="s">
        <v>217</v>
      </c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55"/>
      <c r="B96" s="162"/>
      <c r="C96" s="260" t="s">
        <v>319</v>
      </c>
      <c r="D96" s="261"/>
      <c r="E96" s="262"/>
      <c r="F96" s="263"/>
      <c r="G96" s="264"/>
      <c r="H96" s="177"/>
      <c r="I96" s="177"/>
      <c r="J96" s="177"/>
      <c r="K96" s="177"/>
      <c r="L96" s="177"/>
      <c r="M96" s="177"/>
      <c r="N96" s="164"/>
      <c r="O96" s="164"/>
      <c r="P96" s="164"/>
      <c r="Q96" s="164"/>
      <c r="R96" s="164"/>
      <c r="S96" s="164"/>
      <c r="T96" s="165"/>
      <c r="U96" s="164"/>
      <c r="V96" s="154"/>
      <c r="W96" s="154"/>
      <c r="X96" s="154"/>
      <c r="Y96" s="154"/>
      <c r="Z96" s="154"/>
      <c r="AA96" s="154"/>
      <c r="AB96" s="154"/>
      <c r="AC96" s="154"/>
      <c r="AD96" s="154"/>
      <c r="AE96" s="154" t="s">
        <v>238</v>
      </c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7" t="str">
        <f>C96</f>
        <v>- vyplnění trhlin aktivovanou maltou</v>
      </c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162"/>
      <c r="C97" s="260" t="s">
        <v>320</v>
      </c>
      <c r="D97" s="261"/>
      <c r="E97" s="262"/>
      <c r="F97" s="263"/>
      <c r="G97" s="264"/>
      <c r="H97" s="177"/>
      <c r="I97" s="177"/>
      <c r="J97" s="177"/>
      <c r="K97" s="177"/>
      <c r="L97" s="177"/>
      <c r="M97" s="177"/>
      <c r="N97" s="164"/>
      <c r="O97" s="164"/>
      <c r="P97" s="164"/>
      <c r="Q97" s="164"/>
      <c r="R97" s="164"/>
      <c r="S97" s="164"/>
      <c r="T97" s="165"/>
      <c r="U97" s="164"/>
      <c r="V97" s="154"/>
      <c r="W97" s="154"/>
      <c r="X97" s="154"/>
      <c r="Y97" s="154"/>
      <c r="Z97" s="154"/>
      <c r="AA97" s="154"/>
      <c r="AB97" s="154"/>
      <c r="AC97" s="154"/>
      <c r="AD97" s="154"/>
      <c r="AE97" s="154" t="s">
        <v>238</v>
      </c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7" t="str">
        <f>C97</f>
        <v xml:space="preserve">  písek:pojivo=3:1</v>
      </c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55"/>
      <c r="B98" s="162"/>
      <c r="C98" s="260" t="s">
        <v>321</v>
      </c>
      <c r="D98" s="261"/>
      <c r="E98" s="262"/>
      <c r="F98" s="263"/>
      <c r="G98" s="264"/>
      <c r="H98" s="177"/>
      <c r="I98" s="177"/>
      <c r="J98" s="177"/>
      <c r="K98" s="177"/>
      <c r="L98" s="177"/>
      <c r="M98" s="177"/>
      <c r="N98" s="164"/>
      <c r="O98" s="164"/>
      <c r="P98" s="164"/>
      <c r="Q98" s="164"/>
      <c r="R98" s="164"/>
      <c r="S98" s="164"/>
      <c r="T98" s="165"/>
      <c r="U98" s="164"/>
      <c r="V98" s="154"/>
      <c r="W98" s="154"/>
      <c r="X98" s="154"/>
      <c r="Y98" s="154"/>
      <c r="Z98" s="154"/>
      <c r="AA98" s="154"/>
      <c r="AB98" s="154"/>
      <c r="AC98" s="154"/>
      <c r="AD98" s="154"/>
      <c r="AE98" s="154" t="s">
        <v>238</v>
      </c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7" t="str">
        <f>C98</f>
        <v xml:space="preserve">  pojivo=PC:vápno=1:1</v>
      </c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>
        <v>21</v>
      </c>
      <c r="B99" s="162" t="s">
        <v>322</v>
      </c>
      <c r="C99" s="198" t="s">
        <v>323</v>
      </c>
      <c r="D99" s="164" t="s">
        <v>273</v>
      </c>
      <c r="E99" s="171">
        <v>10</v>
      </c>
      <c r="F99" s="176"/>
      <c r="G99" s="177">
        <f>ROUND(E99*F99,2)</f>
        <v>0</v>
      </c>
      <c r="H99" s="176"/>
      <c r="I99" s="177">
        <f>ROUND(E99*H99,2)</f>
        <v>0</v>
      </c>
      <c r="J99" s="176"/>
      <c r="K99" s="177">
        <f>ROUND(E99*J99,2)</f>
        <v>0</v>
      </c>
      <c r="L99" s="177">
        <v>21</v>
      </c>
      <c r="M99" s="177">
        <f>G99*(1+L99/100)</f>
        <v>0</v>
      </c>
      <c r="N99" s="164">
        <v>2.6499999999999999E-2</v>
      </c>
      <c r="O99" s="164">
        <f>ROUND(E99*N99,5)</f>
        <v>0.26500000000000001</v>
      </c>
      <c r="P99" s="164">
        <v>0</v>
      </c>
      <c r="Q99" s="164">
        <f>ROUND(E99*P99,5)</f>
        <v>0</v>
      </c>
      <c r="R99" s="164"/>
      <c r="S99" s="164"/>
      <c r="T99" s="165">
        <v>0.52500000000000002</v>
      </c>
      <c r="U99" s="164">
        <f>ROUND(E99*T99,2)</f>
        <v>5.25</v>
      </c>
      <c r="V99" s="154"/>
      <c r="W99" s="154"/>
      <c r="X99" s="154"/>
      <c r="Y99" s="154"/>
      <c r="Z99" s="154"/>
      <c r="AA99" s="154"/>
      <c r="AB99" s="154"/>
      <c r="AC99" s="154"/>
      <c r="AD99" s="154"/>
      <c r="AE99" s="154" t="s">
        <v>217</v>
      </c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55"/>
      <c r="B100" s="162"/>
      <c r="C100" s="260" t="s">
        <v>324</v>
      </c>
      <c r="D100" s="261"/>
      <c r="E100" s="262"/>
      <c r="F100" s="263"/>
      <c r="G100" s="264"/>
      <c r="H100" s="177"/>
      <c r="I100" s="177"/>
      <c r="J100" s="177"/>
      <c r="K100" s="177"/>
      <c r="L100" s="177"/>
      <c r="M100" s="177"/>
      <c r="N100" s="164"/>
      <c r="O100" s="164"/>
      <c r="P100" s="164"/>
      <c r="Q100" s="164"/>
      <c r="R100" s="164"/>
      <c r="S100" s="164"/>
      <c r="T100" s="165"/>
      <c r="U100" s="16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 t="s">
        <v>238</v>
      </c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7" t="str">
        <f>C100</f>
        <v>- dtto</v>
      </c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162"/>
      <c r="C101" s="260" t="s">
        <v>325</v>
      </c>
      <c r="D101" s="261"/>
      <c r="E101" s="262"/>
      <c r="F101" s="263"/>
      <c r="G101" s="264"/>
      <c r="H101" s="177"/>
      <c r="I101" s="177"/>
      <c r="J101" s="177"/>
      <c r="K101" s="177"/>
      <c r="L101" s="177"/>
      <c r="M101" s="177"/>
      <c r="N101" s="164"/>
      <c r="O101" s="164"/>
      <c r="P101" s="164"/>
      <c r="Q101" s="164"/>
      <c r="R101" s="164"/>
      <c r="S101" s="164"/>
      <c r="T101" s="165"/>
      <c r="U101" s="16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 t="s">
        <v>238</v>
      </c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7" t="str">
        <f>C101</f>
        <v>- včetně vyklínování úlomky cihel a v záklencích dubovými klíny</v>
      </c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55">
        <v>22</v>
      </c>
      <c r="B102" s="162" t="s">
        <v>326</v>
      </c>
      <c r="C102" s="198" t="s">
        <v>327</v>
      </c>
      <c r="D102" s="164" t="s">
        <v>273</v>
      </c>
      <c r="E102" s="171">
        <v>20</v>
      </c>
      <c r="F102" s="176"/>
      <c r="G102" s="177">
        <f>ROUND(E102*F102,2)</f>
        <v>0</v>
      </c>
      <c r="H102" s="176"/>
      <c r="I102" s="177">
        <f>ROUND(E102*H102,2)</f>
        <v>0</v>
      </c>
      <c r="J102" s="176"/>
      <c r="K102" s="177">
        <f>ROUND(E102*J102,2)</f>
        <v>0</v>
      </c>
      <c r="L102" s="177">
        <v>21</v>
      </c>
      <c r="M102" s="177">
        <f>G102*(1+L102/100)</f>
        <v>0</v>
      </c>
      <c r="N102" s="164">
        <v>0</v>
      </c>
      <c r="O102" s="164">
        <f>ROUND(E102*N102,5)</f>
        <v>0</v>
      </c>
      <c r="P102" s="164">
        <v>0</v>
      </c>
      <c r="Q102" s="164">
        <f>ROUND(E102*P102,5)</f>
        <v>0</v>
      </c>
      <c r="R102" s="164"/>
      <c r="S102" s="164"/>
      <c r="T102" s="165">
        <v>0.16</v>
      </c>
      <c r="U102" s="164">
        <f>ROUND(E102*T102,2)</f>
        <v>3.2</v>
      </c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 t="s">
        <v>217</v>
      </c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162"/>
      <c r="C103" s="260" t="s">
        <v>328</v>
      </c>
      <c r="D103" s="261"/>
      <c r="E103" s="262"/>
      <c r="F103" s="263"/>
      <c r="G103" s="264"/>
      <c r="H103" s="177"/>
      <c r="I103" s="177"/>
      <c r="J103" s="177"/>
      <c r="K103" s="177"/>
      <c r="L103" s="177"/>
      <c r="M103" s="177"/>
      <c r="N103" s="164"/>
      <c r="O103" s="164"/>
      <c r="P103" s="164"/>
      <c r="Q103" s="164"/>
      <c r="R103" s="164"/>
      <c r="S103" s="164"/>
      <c r="T103" s="165"/>
      <c r="U103" s="16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 t="s">
        <v>238</v>
      </c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7" t="str">
        <f>C103</f>
        <v>- vyškrabání do maximální hloubky</v>
      </c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">
      <c r="A104" s="155"/>
      <c r="B104" s="162"/>
      <c r="C104" s="260" t="s">
        <v>329</v>
      </c>
      <c r="D104" s="261"/>
      <c r="E104" s="262"/>
      <c r="F104" s="263"/>
      <c r="G104" s="264"/>
      <c r="H104" s="177"/>
      <c r="I104" s="177"/>
      <c r="J104" s="177"/>
      <c r="K104" s="177"/>
      <c r="L104" s="177"/>
      <c r="M104" s="177"/>
      <c r="N104" s="164"/>
      <c r="O104" s="164"/>
      <c r="P104" s="164"/>
      <c r="Q104" s="164"/>
      <c r="R104" s="164"/>
      <c r="S104" s="164"/>
      <c r="T104" s="165"/>
      <c r="U104" s="16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 t="s">
        <v>238</v>
      </c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7" t="str">
        <f>C104</f>
        <v>- vyfoukání stlačeným vzduchem</v>
      </c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162"/>
      <c r="C105" s="260" t="s">
        <v>330</v>
      </c>
      <c r="D105" s="261"/>
      <c r="E105" s="262"/>
      <c r="F105" s="263"/>
      <c r="G105" s="264"/>
      <c r="H105" s="177"/>
      <c r="I105" s="177"/>
      <c r="J105" s="177"/>
      <c r="K105" s="177"/>
      <c r="L105" s="177"/>
      <c r="M105" s="177"/>
      <c r="N105" s="164"/>
      <c r="O105" s="164"/>
      <c r="P105" s="164"/>
      <c r="Q105" s="164"/>
      <c r="R105" s="164"/>
      <c r="S105" s="164"/>
      <c r="T105" s="165"/>
      <c r="U105" s="16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 t="s">
        <v>238</v>
      </c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7" t="str">
        <f>C105</f>
        <v>- zvlhčení</v>
      </c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55">
        <v>23</v>
      </c>
      <c r="B106" s="162" t="s">
        <v>331</v>
      </c>
      <c r="C106" s="198" t="s">
        <v>332</v>
      </c>
      <c r="D106" s="164" t="s">
        <v>273</v>
      </c>
      <c r="E106" s="171">
        <v>10</v>
      </c>
      <c r="F106" s="176"/>
      <c r="G106" s="177">
        <f>ROUND(E106*F106,2)</f>
        <v>0</v>
      </c>
      <c r="H106" s="176"/>
      <c r="I106" s="177">
        <f>ROUND(E106*H106,2)</f>
        <v>0</v>
      </c>
      <c r="J106" s="176"/>
      <c r="K106" s="177">
        <f>ROUND(E106*J106,2)</f>
        <v>0</v>
      </c>
      <c r="L106" s="177">
        <v>21</v>
      </c>
      <c r="M106" s="177">
        <f>G106*(1+L106/100)</f>
        <v>0</v>
      </c>
      <c r="N106" s="164">
        <v>0</v>
      </c>
      <c r="O106" s="164">
        <f>ROUND(E106*N106,5)</f>
        <v>0</v>
      </c>
      <c r="P106" s="164">
        <v>0</v>
      </c>
      <c r="Q106" s="164">
        <f>ROUND(E106*P106,5)</f>
        <v>0</v>
      </c>
      <c r="R106" s="164"/>
      <c r="S106" s="164"/>
      <c r="T106" s="165">
        <v>0.19</v>
      </c>
      <c r="U106" s="164">
        <f>ROUND(E106*T106,2)</f>
        <v>1.9</v>
      </c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 t="s">
        <v>217</v>
      </c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162"/>
      <c r="C107" s="260" t="s">
        <v>324</v>
      </c>
      <c r="D107" s="261"/>
      <c r="E107" s="262"/>
      <c r="F107" s="263"/>
      <c r="G107" s="264"/>
      <c r="H107" s="177"/>
      <c r="I107" s="177"/>
      <c r="J107" s="177"/>
      <c r="K107" s="177"/>
      <c r="L107" s="177"/>
      <c r="M107" s="177"/>
      <c r="N107" s="164"/>
      <c r="O107" s="164"/>
      <c r="P107" s="164"/>
      <c r="Q107" s="164"/>
      <c r="R107" s="164"/>
      <c r="S107" s="164"/>
      <c r="T107" s="165"/>
      <c r="U107" s="16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 t="s">
        <v>238</v>
      </c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7" t="str">
        <f>C107</f>
        <v>- dtto</v>
      </c>
      <c r="BB107" s="154"/>
      <c r="BC107" s="154"/>
      <c r="BD107" s="154"/>
      <c r="BE107" s="154"/>
      <c r="BF107" s="154"/>
      <c r="BG107" s="154"/>
      <c r="BH107" s="154"/>
    </row>
    <row r="108" spans="1:60" x14ac:dyDescent="0.2">
      <c r="A108" s="156" t="s">
        <v>212</v>
      </c>
      <c r="B108" s="163" t="s">
        <v>133</v>
      </c>
      <c r="C108" s="201" t="s">
        <v>134</v>
      </c>
      <c r="D108" s="168"/>
      <c r="E108" s="174"/>
      <c r="F108" s="178"/>
      <c r="G108" s="178">
        <f>SUMIF(AE109:AE125,"&lt;&gt;NOR",G109:G125)</f>
        <v>0</v>
      </c>
      <c r="H108" s="178"/>
      <c r="I108" s="178">
        <f>SUM(I109:I125)</f>
        <v>0</v>
      </c>
      <c r="J108" s="178"/>
      <c r="K108" s="178">
        <f>SUM(K109:K125)</f>
        <v>0</v>
      </c>
      <c r="L108" s="178"/>
      <c r="M108" s="178">
        <f>SUM(M109:M125)</f>
        <v>0</v>
      </c>
      <c r="N108" s="168"/>
      <c r="O108" s="168">
        <f>SUM(O109:O125)</f>
        <v>6.6481199999999987</v>
      </c>
      <c r="P108" s="168"/>
      <c r="Q108" s="168">
        <f>SUM(Q109:Q125)</f>
        <v>0</v>
      </c>
      <c r="R108" s="168"/>
      <c r="S108" s="168"/>
      <c r="T108" s="169"/>
      <c r="U108" s="168">
        <f>SUM(U109:U125)</f>
        <v>14.920000000000003</v>
      </c>
      <c r="AE108" t="s">
        <v>213</v>
      </c>
    </row>
    <row r="109" spans="1:60" outlineLevel="1" x14ac:dyDescent="0.2">
      <c r="A109" s="155">
        <v>24</v>
      </c>
      <c r="B109" s="162" t="s">
        <v>333</v>
      </c>
      <c r="C109" s="198" t="s">
        <v>334</v>
      </c>
      <c r="D109" s="164" t="s">
        <v>216</v>
      </c>
      <c r="E109" s="171">
        <v>2.7450000000000001</v>
      </c>
      <c r="F109" s="176"/>
      <c r="G109" s="177">
        <f>ROUND(E109*F109,2)</f>
        <v>0</v>
      </c>
      <c r="H109" s="176"/>
      <c r="I109" s="177">
        <f>ROUND(E109*H109,2)</f>
        <v>0</v>
      </c>
      <c r="J109" s="176"/>
      <c r="K109" s="177">
        <f>ROUND(E109*J109,2)</f>
        <v>0</v>
      </c>
      <c r="L109" s="177">
        <v>21</v>
      </c>
      <c r="M109" s="177">
        <f>G109*(1+L109/100)</f>
        <v>0</v>
      </c>
      <c r="N109" s="164">
        <v>1.9535199999999999</v>
      </c>
      <c r="O109" s="164">
        <f>ROUND(E109*N109,5)</f>
        <v>5.3624099999999997</v>
      </c>
      <c r="P109" s="164">
        <v>0</v>
      </c>
      <c r="Q109" s="164">
        <f>ROUND(E109*P109,5)</f>
        <v>0</v>
      </c>
      <c r="R109" s="164"/>
      <c r="S109" s="164"/>
      <c r="T109" s="165">
        <v>3.69</v>
      </c>
      <c r="U109" s="164">
        <f>ROUND(E109*T109,2)</f>
        <v>10.130000000000001</v>
      </c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 t="s">
        <v>217</v>
      </c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55"/>
      <c r="B110" s="162"/>
      <c r="C110" s="199" t="s">
        <v>335</v>
      </c>
      <c r="D110" s="166"/>
      <c r="E110" s="172"/>
      <c r="F110" s="177"/>
      <c r="G110" s="177"/>
      <c r="H110" s="177"/>
      <c r="I110" s="177"/>
      <c r="J110" s="177"/>
      <c r="K110" s="177"/>
      <c r="L110" s="177"/>
      <c r="M110" s="177"/>
      <c r="N110" s="164"/>
      <c r="O110" s="164"/>
      <c r="P110" s="164"/>
      <c r="Q110" s="164"/>
      <c r="R110" s="164"/>
      <c r="S110" s="164"/>
      <c r="T110" s="165"/>
      <c r="U110" s="16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 t="s">
        <v>219</v>
      </c>
      <c r="AF110" s="154">
        <v>0</v>
      </c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162"/>
      <c r="C111" s="199" t="s">
        <v>336</v>
      </c>
      <c r="D111" s="166"/>
      <c r="E111" s="172">
        <v>2.7450000000000001</v>
      </c>
      <c r="F111" s="177"/>
      <c r="G111" s="177"/>
      <c r="H111" s="177"/>
      <c r="I111" s="177"/>
      <c r="J111" s="177"/>
      <c r="K111" s="177"/>
      <c r="L111" s="177"/>
      <c r="M111" s="177"/>
      <c r="N111" s="164"/>
      <c r="O111" s="164"/>
      <c r="P111" s="164"/>
      <c r="Q111" s="164"/>
      <c r="R111" s="164"/>
      <c r="S111" s="164"/>
      <c r="T111" s="165"/>
      <c r="U111" s="16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 t="s">
        <v>219</v>
      </c>
      <c r="AF111" s="154">
        <v>0</v>
      </c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ht="22.5" outlineLevel="1" x14ac:dyDescent="0.2">
      <c r="A112" s="155">
        <v>25</v>
      </c>
      <c r="B112" s="162" t="s">
        <v>337</v>
      </c>
      <c r="C112" s="198" t="s">
        <v>338</v>
      </c>
      <c r="D112" s="164" t="s">
        <v>339</v>
      </c>
      <c r="E112" s="171">
        <v>4</v>
      </c>
      <c r="F112" s="176"/>
      <c r="G112" s="177">
        <f>ROUND(E112*F112,2)</f>
        <v>0</v>
      </c>
      <c r="H112" s="176"/>
      <c r="I112" s="177">
        <f>ROUND(E112*H112,2)</f>
        <v>0</v>
      </c>
      <c r="J112" s="176"/>
      <c r="K112" s="177">
        <f>ROUND(E112*J112,2)</f>
        <v>0</v>
      </c>
      <c r="L112" s="177">
        <v>21</v>
      </c>
      <c r="M112" s="177">
        <f>G112*(1+L112/100)</f>
        <v>0</v>
      </c>
      <c r="N112" s="164">
        <v>5.4219999999999997E-2</v>
      </c>
      <c r="O112" s="164">
        <f>ROUND(E112*N112,5)</f>
        <v>0.21687999999999999</v>
      </c>
      <c r="P112" s="164">
        <v>0</v>
      </c>
      <c r="Q112" s="164">
        <f>ROUND(E112*P112,5)</f>
        <v>0</v>
      </c>
      <c r="R112" s="164"/>
      <c r="S112" s="164"/>
      <c r="T112" s="165">
        <v>0.26</v>
      </c>
      <c r="U112" s="164">
        <f>ROUND(E112*T112,2)</f>
        <v>1.04</v>
      </c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 t="s">
        <v>217</v>
      </c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162"/>
      <c r="C113" s="199" t="s">
        <v>340</v>
      </c>
      <c r="D113" s="166"/>
      <c r="E113" s="172">
        <v>4</v>
      </c>
      <c r="F113" s="177"/>
      <c r="G113" s="177"/>
      <c r="H113" s="177"/>
      <c r="I113" s="177"/>
      <c r="J113" s="177"/>
      <c r="K113" s="177"/>
      <c r="L113" s="177"/>
      <c r="M113" s="177"/>
      <c r="N113" s="164"/>
      <c r="O113" s="164"/>
      <c r="P113" s="164"/>
      <c r="Q113" s="164"/>
      <c r="R113" s="164"/>
      <c r="S113" s="164"/>
      <c r="T113" s="165"/>
      <c r="U113" s="16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 t="s">
        <v>219</v>
      </c>
      <c r="AF113" s="154">
        <v>0</v>
      </c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55">
        <v>26</v>
      </c>
      <c r="B114" s="162" t="s">
        <v>341</v>
      </c>
      <c r="C114" s="198" t="s">
        <v>342</v>
      </c>
      <c r="D114" s="164" t="s">
        <v>216</v>
      </c>
      <c r="E114" s="171">
        <v>0.40500000000000003</v>
      </c>
      <c r="F114" s="176"/>
      <c r="G114" s="177">
        <f>ROUND(E114*F114,2)</f>
        <v>0</v>
      </c>
      <c r="H114" s="176"/>
      <c r="I114" s="177">
        <f>ROUND(E114*H114,2)</f>
        <v>0</v>
      </c>
      <c r="J114" s="176"/>
      <c r="K114" s="177">
        <f>ROUND(E114*J114,2)</f>
        <v>0</v>
      </c>
      <c r="L114" s="177">
        <v>21</v>
      </c>
      <c r="M114" s="177">
        <f>G114*(1+L114/100)</f>
        <v>0</v>
      </c>
      <c r="N114" s="164">
        <v>1.8607800000000001</v>
      </c>
      <c r="O114" s="164">
        <f>ROUND(E114*N114,5)</f>
        <v>0.75361999999999996</v>
      </c>
      <c r="P114" s="164">
        <v>0</v>
      </c>
      <c r="Q114" s="164">
        <f>ROUND(E114*P114,5)</f>
        <v>0</v>
      </c>
      <c r="R114" s="164"/>
      <c r="S114" s="164"/>
      <c r="T114" s="165">
        <v>4.62</v>
      </c>
      <c r="U114" s="164">
        <f>ROUND(E114*T114,2)</f>
        <v>1.87</v>
      </c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 t="s">
        <v>217</v>
      </c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162"/>
      <c r="C115" s="260" t="s">
        <v>343</v>
      </c>
      <c r="D115" s="261"/>
      <c r="E115" s="262"/>
      <c r="F115" s="263"/>
      <c r="G115" s="264"/>
      <c r="H115" s="177"/>
      <c r="I115" s="177"/>
      <c r="J115" s="177"/>
      <c r="K115" s="177"/>
      <c r="L115" s="177"/>
      <c r="M115" s="177"/>
      <c r="N115" s="164"/>
      <c r="O115" s="164"/>
      <c r="P115" s="164"/>
      <c r="Q115" s="164"/>
      <c r="R115" s="164"/>
      <c r="S115" s="164"/>
      <c r="T115" s="165"/>
      <c r="U115" s="16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 t="s">
        <v>238</v>
      </c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7" t="str">
        <f>C115</f>
        <v>- včetně pomocného lešení výšky do 1900 mm</v>
      </c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">
      <c r="A116" s="155"/>
      <c r="B116" s="162"/>
      <c r="C116" s="199" t="s">
        <v>344</v>
      </c>
      <c r="D116" s="166"/>
      <c r="E116" s="172">
        <v>0.40500000000000003</v>
      </c>
      <c r="F116" s="177"/>
      <c r="G116" s="177"/>
      <c r="H116" s="177"/>
      <c r="I116" s="177"/>
      <c r="J116" s="177"/>
      <c r="K116" s="177"/>
      <c r="L116" s="177"/>
      <c r="M116" s="177"/>
      <c r="N116" s="164"/>
      <c r="O116" s="164"/>
      <c r="P116" s="164"/>
      <c r="Q116" s="164"/>
      <c r="R116" s="164"/>
      <c r="S116" s="164"/>
      <c r="T116" s="165"/>
      <c r="U116" s="16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 t="s">
        <v>219</v>
      </c>
      <c r="AF116" s="154">
        <v>0</v>
      </c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>
        <v>27</v>
      </c>
      <c r="B117" s="162" t="s">
        <v>345</v>
      </c>
      <c r="C117" s="198" t="s">
        <v>346</v>
      </c>
      <c r="D117" s="164" t="s">
        <v>267</v>
      </c>
      <c r="E117" s="171">
        <v>0.4</v>
      </c>
      <c r="F117" s="176"/>
      <c r="G117" s="177">
        <f>ROUND(E117*F117,2)</f>
        <v>0</v>
      </c>
      <c r="H117" s="176"/>
      <c r="I117" s="177">
        <f>ROUND(E117*H117,2)</f>
        <v>0</v>
      </c>
      <c r="J117" s="176"/>
      <c r="K117" s="177">
        <f>ROUND(E117*J117,2)</f>
        <v>0</v>
      </c>
      <c r="L117" s="177">
        <v>21</v>
      </c>
      <c r="M117" s="177">
        <f>G117*(1+L117/100)</f>
        <v>0</v>
      </c>
      <c r="N117" s="164">
        <v>0.28500999999999999</v>
      </c>
      <c r="O117" s="164">
        <f>ROUND(E117*N117,5)</f>
        <v>0.114</v>
      </c>
      <c r="P117" s="164">
        <v>0</v>
      </c>
      <c r="Q117" s="164">
        <f>ROUND(E117*P117,5)</f>
        <v>0</v>
      </c>
      <c r="R117" s="164"/>
      <c r="S117" s="164"/>
      <c r="T117" s="165">
        <v>3.4769999999999999</v>
      </c>
      <c r="U117" s="164">
        <f>ROUND(E117*T117,2)</f>
        <v>1.39</v>
      </c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 t="s">
        <v>217</v>
      </c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55"/>
      <c r="B118" s="162"/>
      <c r="C118" s="260" t="s">
        <v>347</v>
      </c>
      <c r="D118" s="261"/>
      <c r="E118" s="262"/>
      <c r="F118" s="263"/>
      <c r="G118" s="264"/>
      <c r="H118" s="177"/>
      <c r="I118" s="177"/>
      <c r="J118" s="177"/>
      <c r="K118" s="177"/>
      <c r="L118" s="177"/>
      <c r="M118" s="177"/>
      <c r="N118" s="164"/>
      <c r="O118" s="164"/>
      <c r="P118" s="164"/>
      <c r="Q118" s="164"/>
      <c r="R118" s="164"/>
      <c r="S118" s="164"/>
      <c r="T118" s="165"/>
      <c r="U118" s="16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 t="s">
        <v>238</v>
      </c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7" t="str">
        <f>C118</f>
        <v>- včetně výztuže</v>
      </c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162"/>
      <c r="C119" s="199" t="s">
        <v>348</v>
      </c>
      <c r="D119" s="166"/>
      <c r="E119" s="172">
        <v>0.38440000000000002</v>
      </c>
      <c r="F119" s="177"/>
      <c r="G119" s="177"/>
      <c r="H119" s="177"/>
      <c r="I119" s="177"/>
      <c r="J119" s="177"/>
      <c r="K119" s="177"/>
      <c r="L119" s="177"/>
      <c r="M119" s="177"/>
      <c r="N119" s="164"/>
      <c r="O119" s="164"/>
      <c r="P119" s="164"/>
      <c r="Q119" s="164"/>
      <c r="R119" s="164"/>
      <c r="S119" s="164"/>
      <c r="T119" s="165"/>
      <c r="U119" s="16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 t="s">
        <v>219</v>
      </c>
      <c r="AF119" s="154">
        <v>0</v>
      </c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55"/>
      <c r="B120" s="162"/>
      <c r="C120" s="199" t="s">
        <v>349</v>
      </c>
      <c r="D120" s="166"/>
      <c r="E120" s="172">
        <v>1.5599999999999999E-2</v>
      </c>
      <c r="F120" s="177"/>
      <c r="G120" s="177"/>
      <c r="H120" s="177"/>
      <c r="I120" s="177"/>
      <c r="J120" s="177"/>
      <c r="K120" s="177"/>
      <c r="L120" s="177"/>
      <c r="M120" s="177"/>
      <c r="N120" s="164"/>
      <c r="O120" s="164"/>
      <c r="P120" s="164"/>
      <c r="Q120" s="164"/>
      <c r="R120" s="164"/>
      <c r="S120" s="164"/>
      <c r="T120" s="165"/>
      <c r="U120" s="16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 t="s">
        <v>219</v>
      </c>
      <c r="AF120" s="154">
        <v>0</v>
      </c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>
        <v>28</v>
      </c>
      <c r="B121" s="162" t="s">
        <v>350</v>
      </c>
      <c r="C121" s="198" t="s">
        <v>351</v>
      </c>
      <c r="D121" s="164" t="s">
        <v>216</v>
      </c>
      <c r="E121" s="171">
        <v>0.1</v>
      </c>
      <c r="F121" s="176"/>
      <c r="G121" s="177">
        <f>ROUND(E121*F121,2)</f>
        <v>0</v>
      </c>
      <c r="H121" s="176"/>
      <c r="I121" s="177">
        <f>ROUND(E121*H121,2)</f>
        <v>0</v>
      </c>
      <c r="J121" s="176"/>
      <c r="K121" s="177">
        <f>ROUND(E121*J121,2)</f>
        <v>0</v>
      </c>
      <c r="L121" s="177">
        <v>21</v>
      </c>
      <c r="M121" s="177">
        <f>G121*(1+L121/100)</f>
        <v>0</v>
      </c>
      <c r="N121" s="164">
        <v>2.0120800000000001</v>
      </c>
      <c r="O121" s="164">
        <f>ROUND(E121*N121,5)</f>
        <v>0.20121</v>
      </c>
      <c r="P121" s="164">
        <v>0</v>
      </c>
      <c r="Q121" s="164">
        <f>ROUND(E121*P121,5)</f>
        <v>0</v>
      </c>
      <c r="R121" s="164"/>
      <c r="S121" s="164"/>
      <c r="T121" s="165">
        <v>4.8855000000000004</v>
      </c>
      <c r="U121" s="164">
        <f>ROUND(E121*T121,2)</f>
        <v>0.49</v>
      </c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 t="s">
        <v>217</v>
      </c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55"/>
      <c r="B122" s="162"/>
      <c r="C122" s="260" t="s">
        <v>352</v>
      </c>
      <c r="D122" s="261"/>
      <c r="E122" s="262"/>
      <c r="F122" s="263"/>
      <c r="G122" s="264"/>
      <c r="H122" s="177"/>
      <c r="I122" s="177"/>
      <c r="J122" s="177"/>
      <c r="K122" s="177"/>
      <c r="L122" s="177"/>
      <c r="M122" s="177"/>
      <c r="N122" s="164"/>
      <c r="O122" s="164"/>
      <c r="P122" s="164"/>
      <c r="Q122" s="164"/>
      <c r="R122" s="164"/>
      <c r="S122" s="164"/>
      <c r="T122" s="165"/>
      <c r="U122" s="16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 t="s">
        <v>238</v>
      </c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7" t="str">
        <f>C122</f>
        <v>- ad přezdění poškozených cihel římsy</v>
      </c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162"/>
      <c r="C123" s="199" t="s">
        <v>353</v>
      </c>
      <c r="D123" s="166"/>
      <c r="E123" s="172"/>
      <c r="F123" s="177"/>
      <c r="G123" s="177"/>
      <c r="H123" s="177"/>
      <c r="I123" s="177"/>
      <c r="J123" s="177"/>
      <c r="K123" s="177"/>
      <c r="L123" s="177"/>
      <c r="M123" s="177"/>
      <c r="N123" s="164"/>
      <c r="O123" s="164"/>
      <c r="P123" s="164"/>
      <c r="Q123" s="164"/>
      <c r="R123" s="164"/>
      <c r="S123" s="164"/>
      <c r="T123" s="165"/>
      <c r="U123" s="16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 t="s">
        <v>219</v>
      </c>
      <c r="AF123" s="154">
        <v>0</v>
      </c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55"/>
      <c r="B124" s="162"/>
      <c r="C124" s="199" t="s">
        <v>354</v>
      </c>
      <c r="D124" s="166"/>
      <c r="E124" s="172">
        <v>0.09</v>
      </c>
      <c r="F124" s="177"/>
      <c r="G124" s="177"/>
      <c r="H124" s="177"/>
      <c r="I124" s="177"/>
      <c r="J124" s="177"/>
      <c r="K124" s="177"/>
      <c r="L124" s="177"/>
      <c r="M124" s="177"/>
      <c r="N124" s="164"/>
      <c r="O124" s="164"/>
      <c r="P124" s="164"/>
      <c r="Q124" s="164"/>
      <c r="R124" s="164"/>
      <c r="S124" s="164"/>
      <c r="T124" s="165"/>
      <c r="U124" s="16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 t="s">
        <v>219</v>
      </c>
      <c r="AF124" s="154">
        <v>0</v>
      </c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162"/>
      <c r="C125" s="199" t="s">
        <v>355</v>
      </c>
      <c r="D125" s="166"/>
      <c r="E125" s="172">
        <v>0.01</v>
      </c>
      <c r="F125" s="177"/>
      <c r="G125" s="177"/>
      <c r="H125" s="177"/>
      <c r="I125" s="177"/>
      <c r="J125" s="177"/>
      <c r="K125" s="177"/>
      <c r="L125" s="177"/>
      <c r="M125" s="177"/>
      <c r="N125" s="164"/>
      <c r="O125" s="164"/>
      <c r="P125" s="164"/>
      <c r="Q125" s="164"/>
      <c r="R125" s="164"/>
      <c r="S125" s="164"/>
      <c r="T125" s="165"/>
      <c r="U125" s="16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 t="s">
        <v>219</v>
      </c>
      <c r="AF125" s="154">
        <v>0</v>
      </c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x14ac:dyDescent="0.2">
      <c r="A126" s="156" t="s">
        <v>212</v>
      </c>
      <c r="B126" s="163" t="s">
        <v>135</v>
      </c>
      <c r="C126" s="201" t="s">
        <v>136</v>
      </c>
      <c r="D126" s="168"/>
      <c r="E126" s="174"/>
      <c r="F126" s="178"/>
      <c r="G126" s="178">
        <f>SUMIF(AE127:AE160,"&lt;&gt;NOR",G127:G160)</f>
        <v>0</v>
      </c>
      <c r="H126" s="178"/>
      <c r="I126" s="178">
        <f>SUM(I127:I160)</f>
        <v>0</v>
      </c>
      <c r="J126" s="178"/>
      <c r="K126" s="178">
        <f>SUM(K127:K160)</f>
        <v>0</v>
      </c>
      <c r="L126" s="178"/>
      <c r="M126" s="178">
        <f>SUM(M127:M160)</f>
        <v>0</v>
      </c>
      <c r="N126" s="168"/>
      <c r="O126" s="168">
        <f>SUM(O127:O160)</f>
        <v>5.8097700000000003</v>
      </c>
      <c r="P126" s="168"/>
      <c r="Q126" s="168">
        <f>SUM(Q127:Q160)</f>
        <v>0</v>
      </c>
      <c r="R126" s="168"/>
      <c r="S126" s="168"/>
      <c r="T126" s="169"/>
      <c r="U126" s="168">
        <f>SUM(U127:U160)</f>
        <v>112.22000000000001</v>
      </c>
      <c r="AE126" t="s">
        <v>213</v>
      </c>
    </row>
    <row r="127" spans="1:60" ht="22.5" outlineLevel="1" x14ac:dyDescent="0.2">
      <c r="A127" s="155">
        <v>29</v>
      </c>
      <c r="B127" s="162" t="s">
        <v>356</v>
      </c>
      <c r="C127" s="198" t="s">
        <v>357</v>
      </c>
      <c r="D127" s="164" t="s">
        <v>273</v>
      </c>
      <c r="E127" s="171">
        <v>8</v>
      </c>
      <c r="F127" s="176"/>
      <c r="G127" s="177">
        <f>ROUND(E127*F127,2)</f>
        <v>0</v>
      </c>
      <c r="H127" s="176"/>
      <c r="I127" s="177">
        <f>ROUND(E127*H127,2)</f>
        <v>0</v>
      </c>
      <c r="J127" s="176"/>
      <c r="K127" s="177">
        <f>ROUND(E127*J127,2)</f>
        <v>0</v>
      </c>
      <c r="L127" s="177">
        <v>21</v>
      </c>
      <c r="M127" s="177">
        <f>G127*(1+L127/100)</f>
        <v>0</v>
      </c>
      <c r="N127" s="164">
        <v>4.3299999999999996E-3</v>
      </c>
      <c r="O127" s="164">
        <f>ROUND(E127*N127,5)</f>
        <v>3.4639999999999997E-2</v>
      </c>
      <c r="P127" s="164">
        <v>0</v>
      </c>
      <c r="Q127" s="164">
        <f>ROUND(E127*P127,5)</f>
        <v>0</v>
      </c>
      <c r="R127" s="164"/>
      <c r="S127" s="164"/>
      <c r="T127" s="165">
        <v>0.152</v>
      </c>
      <c r="U127" s="164">
        <f>ROUND(E127*T127,2)</f>
        <v>1.22</v>
      </c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 t="s">
        <v>217</v>
      </c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55"/>
      <c r="B128" s="162"/>
      <c r="C128" s="199" t="s">
        <v>358</v>
      </c>
      <c r="D128" s="166"/>
      <c r="E128" s="172">
        <v>8</v>
      </c>
      <c r="F128" s="177"/>
      <c r="G128" s="177"/>
      <c r="H128" s="177"/>
      <c r="I128" s="177"/>
      <c r="J128" s="177"/>
      <c r="K128" s="177"/>
      <c r="L128" s="177"/>
      <c r="M128" s="177"/>
      <c r="N128" s="164"/>
      <c r="O128" s="164"/>
      <c r="P128" s="164"/>
      <c r="Q128" s="164"/>
      <c r="R128" s="164"/>
      <c r="S128" s="164"/>
      <c r="T128" s="165"/>
      <c r="U128" s="16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 t="s">
        <v>219</v>
      </c>
      <c r="AF128" s="154">
        <v>0</v>
      </c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>
        <v>30</v>
      </c>
      <c r="B129" s="162" t="s">
        <v>359</v>
      </c>
      <c r="C129" s="198" t="s">
        <v>360</v>
      </c>
      <c r="D129" s="164" t="s">
        <v>267</v>
      </c>
      <c r="E129" s="171">
        <v>1.2</v>
      </c>
      <c r="F129" s="176"/>
      <c r="G129" s="177">
        <f>ROUND(E129*F129,2)</f>
        <v>0</v>
      </c>
      <c r="H129" s="176"/>
      <c r="I129" s="177">
        <f>ROUND(E129*H129,2)</f>
        <v>0</v>
      </c>
      <c r="J129" s="176"/>
      <c r="K129" s="177">
        <f>ROUND(E129*J129,2)</f>
        <v>0</v>
      </c>
      <c r="L129" s="177">
        <v>21</v>
      </c>
      <c r="M129" s="177">
        <f>G129*(1+L129/100)</f>
        <v>0</v>
      </c>
      <c r="N129" s="164">
        <v>0.10712000000000001</v>
      </c>
      <c r="O129" s="164">
        <f>ROUND(E129*N129,5)</f>
        <v>0.12853999999999999</v>
      </c>
      <c r="P129" s="164">
        <v>0</v>
      </c>
      <c r="Q129" s="164">
        <f>ROUND(E129*P129,5)</f>
        <v>0</v>
      </c>
      <c r="R129" s="164"/>
      <c r="S129" s="164"/>
      <c r="T129" s="165">
        <v>0.69998000000000005</v>
      </c>
      <c r="U129" s="164">
        <f>ROUND(E129*T129,2)</f>
        <v>0.84</v>
      </c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 t="s">
        <v>217</v>
      </c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ht="22.5" outlineLevel="1" x14ac:dyDescent="0.2">
      <c r="A130" s="155"/>
      <c r="B130" s="162"/>
      <c r="C130" s="199" t="s">
        <v>361</v>
      </c>
      <c r="D130" s="166"/>
      <c r="E130" s="172">
        <v>0.96</v>
      </c>
      <c r="F130" s="177"/>
      <c r="G130" s="177"/>
      <c r="H130" s="177"/>
      <c r="I130" s="177"/>
      <c r="J130" s="177"/>
      <c r="K130" s="177"/>
      <c r="L130" s="177"/>
      <c r="M130" s="177"/>
      <c r="N130" s="164"/>
      <c r="O130" s="164"/>
      <c r="P130" s="164"/>
      <c r="Q130" s="164"/>
      <c r="R130" s="164"/>
      <c r="S130" s="164"/>
      <c r="T130" s="165"/>
      <c r="U130" s="16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 t="s">
        <v>219</v>
      </c>
      <c r="AF130" s="154">
        <v>0</v>
      </c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162"/>
      <c r="C131" s="199" t="s">
        <v>362</v>
      </c>
      <c r="D131" s="166"/>
      <c r="E131" s="172">
        <v>0.18</v>
      </c>
      <c r="F131" s="177"/>
      <c r="G131" s="177"/>
      <c r="H131" s="177"/>
      <c r="I131" s="177"/>
      <c r="J131" s="177"/>
      <c r="K131" s="177"/>
      <c r="L131" s="177"/>
      <c r="M131" s="177"/>
      <c r="N131" s="164"/>
      <c r="O131" s="164"/>
      <c r="P131" s="164"/>
      <c r="Q131" s="164"/>
      <c r="R131" s="164"/>
      <c r="S131" s="164"/>
      <c r="T131" s="165"/>
      <c r="U131" s="16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 t="s">
        <v>219</v>
      </c>
      <c r="AF131" s="154">
        <v>0</v>
      </c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55"/>
      <c r="B132" s="162"/>
      <c r="C132" s="200" t="s">
        <v>222</v>
      </c>
      <c r="D132" s="167"/>
      <c r="E132" s="173">
        <v>1.1399999999999999</v>
      </c>
      <c r="F132" s="177"/>
      <c r="G132" s="177"/>
      <c r="H132" s="177"/>
      <c r="I132" s="177"/>
      <c r="J132" s="177"/>
      <c r="K132" s="177"/>
      <c r="L132" s="177"/>
      <c r="M132" s="177"/>
      <c r="N132" s="164"/>
      <c r="O132" s="164"/>
      <c r="P132" s="164"/>
      <c r="Q132" s="164"/>
      <c r="R132" s="164"/>
      <c r="S132" s="164"/>
      <c r="T132" s="165"/>
      <c r="U132" s="16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 t="s">
        <v>219</v>
      </c>
      <c r="AF132" s="154">
        <v>1</v>
      </c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162"/>
      <c r="C133" s="199" t="s">
        <v>363</v>
      </c>
      <c r="D133" s="166"/>
      <c r="E133" s="172">
        <v>6.0000000000000102E-2</v>
      </c>
      <c r="F133" s="177"/>
      <c r="G133" s="177"/>
      <c r="H133" s="177"/>
      <c r="I133" s="177"/>
      <c r="J133" s="177"/>
      <c r="K133" s="177"/>
      <c r="L133" s="177"/>
      <c r="M133" s="177"/>
      <c r="N133" s="164"/>
      <c r="O133" s="164"/>
      <c r="P133" s="164"/>
      <c r="Q133" s="164"/>
      <c r="R133" s="164"/>
      <c r="S133" s="164"/>
      <c r="T133" s="165"/>
      <c r="U133" s="16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 t="s">
        <v>219</v>
      </c>
      <c r="AF133" s="154">
        <v>0</v>
      </c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ht="22.5" outlineLevel="1" x14ac:dyDescent="0.2">
      <c r="A134" s="155">
        <v>31</v>
      </c>
      <c r="B134" s="162" t="s">
        <v>364</v>
      </c>
      <c r="C134" s="198" t="s">
        <v>365</v>
      </c>
      <c r="D134" s="164" t="s">
        <v>267</v>
      </c>
      <c r="E134" s="171">
        <v>17.02</v>
      </c>
      <c r="F134" s="176"/>
      <c r="G134" s="177">
        <f>ROUND(E134*F134,2)</f>
        <v>0</v>
      </c>
      <c r="H134" s="176"/>
      <c r="I134" s="177">
        <f>ROUND(E134*H134,2)</f>
        <v>0</v>
      </c>
      <c r="J134" s="176"/>
      <c r="K134" s="177">
        <f>ROUND(E134*J134,2)</f>
        <v>0</v>
      </c>
      <c r="L134" s="177">
        <v>21</v>
      </c>
      <c r="M134" s="177">
        <f>G134*(1+L134/100)</f>
        <v>0</v>
      </c>
      <c r="N134" s="164">
        <v>1.8429999999999998E-2</v>
      </c>
      <c r="O134" s="164">
        <f>ROUND(E134*N134,5)</f>
        <v>0.31368000000000001</v>
      </c>
      <c r="P134" s="164">
        <v>0</v>
      </c>
      <c r="Q134" s="164">
        <f>ROUND(E134*P134,5)</f>
        <v>0</v>
      </c>
      <c r="R134" s="164"/>
      <c r="S134" s="164"/>
      <c r="T134" s="165">
        <v>0.66796999999999995</v>
      </c>
      <c r="U134" s="164">
        <f>ROUND(E134*T134,2)</f>
        <v>11.37</v>
      </c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 t="s">
        <v>217</v>
      </c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162"/>
      <c r="C135" s="199" t="s">
        <v>366</v>
      </c>
      <c r="D135" s="166"/>
      <c r="E135" s="172">
        <v>17.02</v>
      </c>
      <c r="F135" s="177"/>
      <c r="G135" s="177"/>
      <c r="H135" s="177"/>
      <c r="I135" s="177"/>
      <c r="J135" s="177"/>
      <c r="K135" s="177"/>
      <c r="L135" s="177"/>
      <c r="M135" s="177"/>
      <c r="N135" s="164"/>
      <c r="O135" s="164"/>
      <c r="P135" s="164"/>
      <c r="Q135" s="164"/>
      <c r="R135" s="164"/>
      <c r="S135" s="164"/>
      <c r="T135" s="165"/>
      <c r="U135" s="16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 t="s">
        <v>219</v>
      </c>
      <c r="AF135" s="154">
        <v>0</v>
      </c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ht="22.5" outlineLevel="1" x14ac:dyDescent="0.2">
      <c r="A136" s="155">
        <v>32</v>
      </c>
      <c r="B136" s="162" t="s">
        <v>367</v>
      </c>
      <c r="C136" s="198" t="s">
        <v>368</v>
      </c>
      <c r="D136" s="164" t="s">
        <v>267</v>
      </c>
      <c r="E136" s="171">
        <v>97.2</v>
      </c>
      <c r="F136" s="176"/>
      <c r="G136" s="177">
        <f>ROUND(E136*F136,2)</f>
        <v>0</v>
      </c>
      <c r="H136" s="176"/>
      <c r="I136" s="177">
        <f>ROUND(E136*H136,2)</f>
        <v>0</v>
      </c>
      <c r="J136" s="176"/>
      <c r="K136" s="177">
        <f>ROUND(E136*J136,2)</f>
        <v>0</v>
      </c>
      <c r="L136" s="177">
        <v>21</v>
      </c>
      <c r="M136" s="177">
        <f>G136*(1+L136/100)</f>
        <v>0</v>
      </c>
      <c r="N136" s="164">
        <v>4.725E-2</v>
      </c>
      <c r="O136" s="164">
        <f>ROUND(E136*N136,5)</f>
        <v>4.5926999999999998</v>
      </c>
      <c r="P136" s="164">
        <v>0</v>
      </c>
      <c r="Q136" s="164">
        <f>ROUND(E136*P136,5)</f>
        <v>0</v>
      </c>
      <c r="R136" s="164"/>
      <c r="S136" s="164"/>
      <c r="T136" s="165">
        <v>0.75456000000000001</v>
      </c>
      <c r="U136" s="164">
        <f>ROUND(E136*T136,2)</f>
        <v>73.34</v>
      </c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 t="s">
        <v>217</v>
      </c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/>
      <c r="B137" s="162"/>
      <c r="C137" s="260" t="s">
        <v>369</v>
      </c>
      <c r="D137" s="261"/>
      <c r="E137" s="262"/>
      <c r="F137" s="263"/>
      <c r="G137" s="264"/>
      <c r="H137" s="177"/>
      <c r="I137" s="177"/>
      <c r="J137" s="177"/>
      <c r="K137" s="177"/>
      <c r="L137" s="177"/>
      <c r="M137" s="177"/>
      <c r="N137" s="164"/>
      <c r="O137" s="164"/>
      <c r="P137" s="164"/>
      <c r="Q137" s="164"/>
      <c r="R137" s="164"/>
      <c r="S137" s="164"/>
      <c r="T137" s="165"/>
      <c r="U137" s="16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 t="s">
        <v>238</v>
      </c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7" t="str">
        <f>C137</f>
        <v>- obchodní název Premix, je uveden z důvodu rozpočtu,</v>
      </c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55"/>
      <c r="B138" s="162"/>
      <c r="C138" s="260" t="s">
        <v>370</v>
      </c>
      <c r="D138" s="261"/>
      <c r="E138" s="262"/>
      <c r="F138" s="263"/>
      <c r="G138" s="264"/>
      <c r="H138" s="177"/>
      <c r="I138" s="177"/>
      <c r="J138" s="177"/>
      <c r="K138" s="177"/>
      <c r="L138" s="177"/>
      <c r="M138" s="177"/>
      <c r="N138" s="164"/>
      <c r="O138" s="164"/>
      <c r="P138" s="164"/>
      <c r="Q138" s="164"/>
      <c r="R138" s="164"/>
      <c r="S138" s="164"/>
      <c r="T138" s="165"/>
      <c r="U138" s="16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 t="s">
        <v>238</v>
      </c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7" t="str">
        <f>C138</f>
        <v xml:space="preserve">  je referenční, obecně určující standart, technické parametry a požadované vlastnosti</v>
      </c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/>
      <c r="B139" s="162"/>
      <c r="C139" s="260" t="s">
        <v>76</v>
      </c>
      <c r="D139" s="261"/>
      <c r="E139" s="262"/>
      <c r="F139" s="263"/>
      <c r="G139" s="264"/>
      <c r="H139" s="177"/>
      <c r="I139" s="177"/>
      <c r="J139" s="177"/>
      <c r="K139" s="177"/>
      <c r="L139" s="177"/>
      <c r="M139" s="177"/>
      <c r="N139" s="164"/>
      <c r="O139" s="164"/>
      <c r="P139" s="164"/>
      <c r="Q139" s="164"/>
      <c r="R139" s="164"/>
      <c r="S139" s="164"/>
      <c r="T139" s="165"/>
      <c r="U139" s="16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 t="s">
        <v>238</v>
      </c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7" t="str">
        <f>C139</f>
        <v xml:space="preserve">  a lze je nahradit produkty jiného výrobce, při zachování srovnatelných nebo lepších</v>
      </c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55"/>
      <c r="B140" s="162"/>
      <c r="C140" s="260" t="s">
        <v>77</v>
      </c>
      <c r="D140" s="261"/>
      <c r="E140" s="262"/>
      <c r="F140" s="263"/>
      <c r="G140" s="264"/>
      <c r="H140" s="177"/>
      <c r="I140" s="177"/>
      <c r="J140" s="177"/>
      <c r="K140" s="177"/>
      <c r="L140" s="177"/>
      <c r="M140" s="177"/>
      <c r="N140" s="164"/>
      <c r="O140" s="164"/>
      <c r="P140" s="164"/>
      <c r="Q140" s="164"/>
      <c r="R140" s="164"/>
      <c r="S140" s="164"/>
      <c r="T140" s="165"/>
      <c r="U140" s="16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 t="s">
        <v>238</v>
      </c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7" t="str">
        <f>C140</f>
        <v xml:space="preserve">  rozhodujících technických parametrů</v>
      </c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">
      <c r="A141" s="155"/>
      <c r="B141" s="162"/>
      <c r="C141" s="199" t="s">
        <v>353</v>
      </c>
      <c r="D141" s="166"/>
      <c r="E141" s="172"/>
      <c r="F141" s="177"/>
      <c r="G141" s="177"/>
      <c r="H141" s="177"/>
      <c r="I141" s="177"/>
      <c r="J141" s="177"/>
      <c r="K141" s="177"/>
      <c r="L141" s="177"/>
      <c r="M141" s="177"/>
      <c r="N141" s="164"/>
      <c r="O141" s="164"/>
      <c r="P141" s="164"/>
      <c r="Q141" s="164"/>
      <c r="R141" s="164"/>
      <c r="S141" s="164"/>
      <c r="T141" s="165"/>
      <c r="U141" s="16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 t="s">
        <v>219</v>
      </c>
      <c r="AF141" s="154">
        <v>0</v>
      </c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outlineLevel="1" x14ac:dyDescent="0.2">
      <c r="A142" s="155"/>
      <c r="B142" s="162"/>
      <c r="C142" s="199" t="s">
        <v>371</v>
      </c>
      <c r="D142" s="166"/>
      <c r="E142" s="172">
        <v>40.799999999999997</v>
      </c>
      <c r="F142" s="177"/>
      <c r="G142" s="177"/>
      <c r="H142" s="177"/>
      <c r="I142" s="177"/>
      <c r="J142" s="177"/>
      <c r="K142" s="177"/>
      <c r="L142" s="177"/>
      <c r="M142" s="177"/>
      <c r="N142" s="164"/>
      <c r="O142" s="164"/>
      <c r="P142" s="164"/>
      <c r="Q142" s="164"/>
      <c r="R142" s="164"/>
      <c r="S142" s="164"/>
      <c r="T142" s="165"/>
      <c r="U142" s="16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 t="s">
        <v>219</v>
      </c>
      <c r="AF142" s="154">
        <v>0</v>
      </c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">
      <c r="A143" s="155"/>
      <c r="B143" s="162"/>
      <c r="C143" s="200" t="s">
        <v>222</v>
      </c>
      <c r="D143" s="167"/>
      <c r="E143" s="173">
        <v>40.799999999999997</v>
      </c>
      <c r="F143" s="177"/>
      <c r="G143" s="177"/>
      <c r="H143" s="177"/>
      <c r="I143" s="177"/>
      <c r="J143" s="177"/>
      <c r="K143" s="177"/>
      <c r="L143" s="177"/>
      <c r="M143" s="177"/>
      <c r="N143" s="164"/>
      <c r="O143" s="164"/>
      <c r="P143" s="164"/>
      <c r="Q143" s="164"/>
      <c r="R143" s="164"/>
      <c r="S143" s="164"/>
      <c r="T143" s="165"/>
      <c r="U143" s="16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 t="s">
        <v>219</v>
      </c>
      <c r="AF143" s="154">
        <v>1</v>
      </c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55"/>
      <c r="B144" s="162"/>
      <c r="C144" s="199" t="s">
        <v>372</v>
      </c>
      <c r="D144" s="166"/>
      <c r="E144" s="172"/>
      <c r="F144" s="177"/>
      <c r="G144" s="177"/>
      <c r="H144" s="177"/>
      <c r="I144" s="177"/>
      <c r="J144" s="177"/>
      <c r="K144" s="177"/>
      <c r="L144" s="177"/>
      <c r="M144" s="177"/>
      <c r="N144" s="164"/>
      <c r="O144" s="164"/>
      <c r="P144" s="164"/>
      <c r="Q144" s="164"/>
      <c r="R144" s="164"/>
      <c r="S144" s="164"/>
      <c r="T144" s="165"/>
      <c r="U144" s="16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 t="s">
        <v>219</v>
      </c>
      <c r="AF144" s="154">
        <v>0</v>
      </c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162"/>
      <c r="C145" s="199" t="s">
        <v>373</v>
      </c>
      <c r="D145" s="166"/>
      <c r="E145" s="172">
        <v>33.200000000000003</v>
      </c>
      <c r="F145" s="177"/>
      <c r="G145" s="177"/>
      <c r="H145" s="177"/>
      <c r="I145" s="177"/>
      <c r="J145" s="177"/>
      <c r="K145" s="177"/>
      <c r="L145" s="177"/>
      <c r="M145" s="177"/>
      <c r="N145" s="164"/>
      <c r="O145" s="164"/>
      <c r="P145" s="164"/>
      <c r="Q145" s="164"/>
      <c r="R145" s="164"/>
      <c r="S145" s="164"/>
      <c r="T145" s="165"/>
      <c r="U145" s="16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 t="s">
        <v>219</v>
      </c>
      <c r="AF145" s="154">
        <v>0</v>
      </c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55"/>
      <c r="B146" s="162"/>
      <c r="C146" s="199" t="s">
        <v>374</v>
      </c>
      <c r="D146" s="166"/>
      <c r="E146" s="172">
        <v>-0.6</v>
      </c>
      <c r="F146" s="177"/>
      <c r="G146" s="177"/>
      <c r="H146" s="177"/>
      <c r="I146" s="177"/>
      <c r="J146" s="177"/>
      <c r="K146" s="177"/>
      <c r="L146" s="177"/>
      <c r="M146" s="177"/>
      <c r="N146" s="164"/>
      <c r="O146" s="164"/>
      <c r="P146" s="164"/>
      <c r="Q146" s="164"/>
      <c r="R146" s="164"/>
      <c r="S146" s="164"/>
      <c r="T146" s="165"/>
      <c r="U146" s="16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 t="s">
        <v>219</v>
      </c>
      <c r="AF146" s="154">
        <v>0</v>
      </c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162"/>
      <c r="C147" s="199" t="s">
        <v>375</v>
      </c>
      <c r="D147" s="166"/>
      <c r="E147" s="172">
        <v>-1.6</v>
      </c>
      <c r="F147" s="177"/>
      <c r="G147" s="177"/>
      <c r="H147" s="177"/>
      <c r="I147" s="177"/>
      <c r="J147" s="177"/>
      <c r="K147" s="177"/>
      <c r="L147" s="177"/>
      <c r="M147" s="177"/>
      <c r="N147" s="164"/>
      <c r="O147" s="164"/>
      <c r="P147" s="164"/>
      <c r="Q147" s="164"/>
      <c r="R147" s="164"/>
      <c r="S147" s="164"/>
      <c r="T147" s="165"/>
      <c r="U147" s="16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 t="s">
        <v>219</v>
      </c>
      <c r="AF147" s="154">
        <v>0</v>
      </c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55"/>
      <c r="B148" s="162"/>
      <c r="C148" s="200" t="s">
        <v>222</v>
      </c>
      <c r="D148" s="167"/>
      <c r="E148" s="173">
        <v>31</v>
      </c>
      <c r="F148" s="177"/>
      <c r="G148" s="177"/>
      <c r="H148" s="177"/>
      <c r="I148" s="177"/>
      <c r="J148" s="177"/>
      <c r="K148" s="177"/>
      <c r="L148" s="177"/>
      <c r="M148" s="177"/>
      <c r="N148" s="164"/>
      <c r="O148" s="164"/>
      <c r="P148" s="164"/>
      <c r="Q148" s="164"/>
      <c r="R148" s="164"/>
      <c r="S148" s="164"/>
      <c r="T148" s="165"/>
      <c r="U148" s="16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 t="s">
        <v>219</v>
      </c>
      <c r="AF148" s="154">
        <v>1</v>
      </c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/>
      <c r="B149" s="162"/>
      <c r="C149" s="199" t="s">
        <v>335</v>
      </c>
      <c r="D149" s="166"/>
      <c r="E149" s="172"/>
      <c r="F149" s="177"/>
      <c r="G149" s="177"/>
      <c r="H149" s="177"/>
      <c r="I149" s="177"/>
      <c r="J149" s="177"/>
      <c r="K149" s="177"/>
      <c r="L149" s="177"/>
      <c r="M149" s="177"/>
      <c r="N149" s="164"/>
      <c r="O149" s="164"/>
      <c r="P149" s="164"/>
      <c r="Q149" s="164"/>
      <c r="R149" s="164"/>
      <c r="S149" s="164"/>
      <c r="T149" s="165"/>
      <c r="U149" s="16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 t="s">
        <v>219</v>
      </c>
      <c r="AF149" s="154">
        <v>0</v>
      </c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55"/>
      <c r="B150" s="162"/>
      <c r="C150" s="199" t="s">
        <v>376</v>
      </c>
      <c r="D150" s="166"/>
      <c r="E150" s="172">
        <v>28.8</v>
      </c>
      <c r="F150" s="177"/>
      <c r="G150" s="177"/>
      <c r="H150" s="177"/>
      <c r="I150" s="177"/>
      <c r="J150" s="177"/>
      <c r="K150" s="177"/>
      <c r="L150" s="177"/>
      <c r="M150" s="177"/>
      <c r="N150" s="164"/>
      <c r="O150" s="164"/>
      <c r="P150" s="164"/>
      <c r="Q150" s="164"/>
      <c r="R150" s="164"/>
      <c r="S150" s="164"/>
      <c r="T150" s="165"/>
      <c r="U150" s="16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 t="s">
        <v>219</v>
      </c>
      <c r="AF150" s="154">
        <v>0</v>
      </c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162"/>
      <c r="C151" s="199" t="s">
        <v>377</v>
      </c>
      <c r="D151" s="166"/>
      <c r="E151" s="172">
        <v>-3.4</v>
      </c>
      <c r="F151" s="177"/>
      <c r="G151" s="177"/>
      <c r="H151" s="177"/>
      <c r="I151" s="177"/>
      <c r="J151" s="177"/>
      <c r="K151" s="177"/>
      <c r="L151" s="177"/>
      <c r="M151" s="177"/>
      <c r="N151" s="164"/>
      <c r="O151" s="164"/>
      <c r="P151" s="164"/>
      <c r="Q151" s="164"/>
      <c r="R151" s="164"/>
      <c r="S151" s="164"/>
      <c r="T151" s="165"/>
      <c r="U151" s="16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 t="s">
        <v>219</v>
      </c>
      <c r="AF151" s="154">
        <v>0</v>
      </c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55"/>
      <c r="B152" s="162"/>
      <c r="C152" s="200" t="s">
        <v>222</v>
      </c>
      <c r="D152" s="167"/>
      <c r="E152" s="173">
        <v>25.4</v>
      </c>
      <c r="F152" s="177"/>
      <c r="G152" s="177"/>
      <c r="H152" s="177"/>
      <c r="I152" s="177"/>
      <c r="J152" s="177"/>
      <c r="K152" s="177"/>
      <c r="L152" s="177"/>
      <c r="M152" s="177"/>
      <c r="N152" s="164"/>
      <c r="O152" s="164"/>
      <c r="P152" s="164"/>
      <c r="Q152" s="164"/>
      <c r="R152" s="164"/>
      <c r="S152" s="164"/>
      <c r="T152" s="165"/>
      <c r="U152" s="16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 t="s">
        <v>219</v>
      </c>
      <c r="AF152" s="154">
        <v>1</v>
      </c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ht="22.5" outlineLevel="1" x14ac:dyDescent="0.2">
      <c r="A153" s="155">
        <v>33</v>
      </c>
      <c r="B153" s="162" t="s">
        <v>378</v>
      </c>
      <c r="C153" s="198" t="s">
        <v>379</v>
      </c>
      <c r="D153" s="164" t="s">
        <v>267</v>
      </c>
      <c r="E153" s="171">
        <v>67.400000000000006</v>
      </c>
      <c r="F153" s="176"/>
      <c r="G153" s="177">
        <f>ROUND(E153*F153,2)</f>
        <v>0</v>
      </c>
      <c r="H153" s="176"/>
      <c r="I153" s="177">
        <f>ROUND(E153*H153,2)</f>
        <v>0</v>
      </c>
      <c r="J153" s="176"/>
      <c r="K153" s="177">
        <f>ROUND(E153*J153,2)</f>
        <v>0</v>
      </c>
      <c r="L153" s="177">
        <v>21</v>
      </c>
      <c r="M153" s="177">
        <f>G153*(1+L153/100)</f>
        <v>0</v>
      </c>
      <c r="N153" s="164">
        <v>1.038E-2</v>
      </c>
      <c r="O153" s="164">
        <f>ROUND(E153*N153,5)</f>
        <v>0.69960999999999995</v>
      </c>
      <c r="P153" s="164">
        <v>0</v>
      </c>
      <c r="Q153" s="164">
        <f>ROUND(E153*P153,5)</f>
        <v>0</v>
      </c>
      <c r="R153" s="164"/>
      <c r="S153" s="164"/>
      <c r="T153" s="165">
        <v>0.33688000000000001</v>
      </c>
      <c r="U153" s="164">
        <f>ROUND(E153*T153,2)</f>
        <v>22.71</v>
      </c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 t="s">
        <v>217</v>
      </c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55"/>
      <c r="B154" s="162"/>
      <c r="C154" s="199" t="s">
        <v>380</v>
      </c>
      <c r="D154" s="166"/>
      <c r="E154" s="172">
        <v>25.1</v>
      </c>
      <c r="F154" s="177"/>
      <c r="G154" s="177"/>
      <c r="H154" s="177"/>
      <c r="I154" s="177"/>
      <c r="J154" s="177"/>
      <c r="K154" s="177"/>
      <c r="L154" s="177"/>
      <c r="M154" s="177"/>
      <c r="N154" s="164"/>
      <c r="O154" s="164"/>
      <c r="P154" s="164"/>
      <c r="Q154" s="164"/>
      <c r="R154" s="164"/>
      <c r="S154" s="164"/>
      <c r="T154" s="165"/>
      <c r="U154" s="16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 t="s">
        <v>219</v>
      </c>
      <c r="AF154" s="154">
        <v>0</v>
      </c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162"/>
      <c r="C155" s="199" t="s">
        <v>381</v>
      </c>
      <c r="D155" s="166"/>
      <c r="E155" s="172">
        <v>22.3</v>
      </c>
      <c r="F155" s="177"/>
      <c r="G155" s="177"/>
      <c r="H155" s="177"/>
      <c r="I155" s="177"/>
      <c r="J155" s="177"/>
      <c r="K155" s="177"/>
      <c r="L155" s="177"/>
      <c r="M155" s="177"/>
      <c r="N155" s="164"/>
      <c r="O155" s="164"/>
      <c r="P155" s="164"/>
      <c r="Q155" s="164"/>
      <c r="R155" s="164"/>
      <c r="S155" s="164"/>
      <c r="T155" s="165"/>
      <c r="U155" s="16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 t="s">
        <v>219</v>
      </c>
      <c r="AF155" s="154">
        <v>0</v>
      </c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55"/>
      <c r="B156" s="162"/>
      <c r="C156" s="199" t="s">
        <v>382</v>
      </c>
      <c r="D156" s="166"/>
      <c r="E156" s="172">
        <v>20</v>
      </c>
      <c r="F156" s="177"/>
      <c r="G156" s="177"/>
      <c r="H156" s="177"/>
      <c r="I156" s="177"/>
      <c r="J156" s="177"/>
      <c r="K156" s="177"/>
      <c r="L156" s="177"/>
      <c r="M156" s="177"/>
      <c r="N156" s="164"/>
      <c r="O156" s="164"/>
      <c r="P156" s="164"/>
      <c r="Q156" s="164"/>
      <c r="R156" s="164"/>
      <c r="S156" s="164"/>
      <c r="T156" s="165"/>
      <c r="U156" s="16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 t="s">
        <v>219</v>
      </c>
      <c r="AF156" s="154">
        <v>0</v>
      </c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>
        <v>34</v>
      </c>
      <c r="B157" s="162" t="s">
        <v>383</v>
      </c>
      <c r="C157" s="198" t="s">
        <v>384</v>
      </c>
      <c r="D157" s="164" t="s">
        <v>273</v>
      </c>
      <c r="E157" s="171">
        <v>2</v>
      </c>
      <c r="F157" s="176"/>
      <c r="G157" s="177">
        <f>ROUND(E157*F157,2)</f>
        <v>0</v>
      </c>
      <c r="H157" s="176"/>
      <c r="I157" s="177">
        <f>ROUND(E157*H157,2)</f>
        <v>0</v>
      </c>
      <c r="J157" s="176"/>
      <c r="K157" s="177">
        <f>ROUND(E157*J157,2)</f>
        <v>0</v>
      </c>
      <c r="L157" s="177">
        <v>21</v>
      </c>
      <c r="M157" s="177">
        <f>G157*(1+L157/100)</f>
        <v>0</v>
      </c>
      <c r="N157" s="164">
        <v>2.0299999999999999E-2</v>
      </c>
      <c r="O157" s="164">
        <f>ROUND(E157*N157,5)</f>
        <v>4.0599999999999997E-2</v>
      </c>
      <c r="P157" s="164">
        <v>0</v>
      </c>
      <c r="Q157" s="164">
        <f>ROUND(E157*P157,5)</f>
        <v>0</v>
      </c>
      <c r="R157" s="164"/>
      <c r="S157" s="164"/>
      <c r="T157" s="165">
        <v>1.37</v>
      </c>
      <c r="U157" s="164">
        <f>ROUND(E157*T157,2)</f>
        <v>2.74</v>
      </c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 t="s">
        <v>217</v>
      </c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55"/>
      <c r="B158" s="162"/>
      <c r="C158" s="260" t="s">
        <v>385</v>
      </c>
      <c r="D158" s="261"/>
      <c r="E158" s="262"/>
      <c r="F158" s="263"/>
      <c r="G158" s="264"/>
      <c r="H158" s="177"/>
      <c r="I158" s="177"/>
      <c r="J158" s="177"/>
      <c r="K158" s="177"/>
      <c r="L158" s="177"/>
      <c r="M158" s="177"/>
      <c r="N158" s="164"/>
      <c r="O158" s="164"/>
      <c r="P158" s="164"/>
      <c r="Q158" s="164"/>
      <c r="R158" s="164"/>
      <c r="S158" s="164"/>
      <c r="T158" s="165"/>
      <c r="U158" s="16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 t="s">
        <v>238</v>
      </c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7" t="str">
        <f>C158</f>
        <v>- znovuvytažení štukové profilace římsy</v>
      </c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162"/>
      <c r="C159" s="260" t="s">
        <v>386</v>
      </c>
      <c r="D159" s="261"/>
      <c r="E159" s="262"/>
      <c r="F159" s="263"/>
      <c r="G159" s="264"/>
      <c r="H159" s="177"/>
      <c r="I159" s="177"/>
      <c r="J159" s="177"/>
      <c r="K159" s="177"/>
      <c r="L159" s="177"/>
      <c r="M159" s="177"/>
      <c r="N159" s="164"/>
      <c r="O159" s="164"/>
      <c r="P159" s="164"/>
      <c r="Q159" s="164"/>
      <c r="R159" s="164"/>
      <c r="S159" s="164"/>
      <c r="T159" s="165"/>
      <c r="U159" s="16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 t="s">
        <v>238</v>
      </c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7" t="str">
        <f>C159</f>
        <v xml:space="preserve">  jako kopie dle původní profilace</v>
      </c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55"/>
      <c r="B160" s="162"/>
      <c r="C160" s="199" t="s">
        <v>387</v>
      </c>
      <c r="D160" s="166"/>
      <c r="E160" s="172">
        <v>2</v>
      </c>
      <c r="F160" s="177"/>
      <c r="G160" s="177"/>
      <c r="H160" s="177"/>
      <c r="I160" s="177"/>
      <c r="J160" s="177"/>
      <c r="K160" s="177"/>
      <c r="L160" s="177"/>
      <c r="M160" s="177"/>
      <c r="N160" s="164"/>
      <c r="O160" s="164"/>
      <c r="P160" s="164"/>
      <c r="Q160" s="164"/>
      <c r="R160" s="164"/>
      <c r="S160" s="164"/>
      <c r="T160" s="165"/>
      <c r="U160" s="16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 t="s">
        <v>219</v>
      </c>
      <c r="AF160" s="154">
        <v>0</v>
      </c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x14ac:dyDescent="0.2">
      <c r="A161" s="156" t="s">
        <v>212</v>
      </c>
      <c r="B161" s="163" t="s">
        <v>137</v>
      </c>
      <c r="C161" s="201" t="s">
        <v>138</v>
      </c>
      <c r="D161" s="168"/>
      <c r="E161" s="174"/>
      <c r="F161" s="178"/>
      <c r="G161" s="178">
        <f>SUMIF(AE162:AE228,"&lt;&gt;NOR",G162:G228)</f>
        <v>0</v>
      </c>
      <c r="H161" s="178"/>
      <c r="I161" s="178">
        <f>SUM(I162:I228)</f>
        <v>0</v>
      </c>
      <c r="J161" s="178"/>
      <c r="K161" s="178">
        <f>SUM(K162:K228)</f>
        <v>0</v>
      </c>
      <c r="L161" s="178"/>
      <c r="M161" s="178">
        <f>SUM(M162:M228)</f>
        <v>0</v>
      </c>
      <c r="N161" s="168"/>
      <c r="O161" s="168">
        <f>SUM(O162:O228)</f>
        <v>13.46027</v>
      </c>
      <c r="P161" s="168"/>
      <c r="Q161" s="168">
        <f>SUM(Q162:Q228)</f>
        <v>0</v>
      </c>
      <c r="R161" s="168"/>
      <c r="S161" s="168"/>
      <c r="T161" s="169"/>
      <c r="U161" s="168">
        <f>SUM(U162:U228)</f>
        <v>376.48</v>
      </c>
      <c r="AE161" t="s">
        <v>213</v>
      </c>
    </row>
    <row r="162" spans="1:60" outlineLevel="1" x14ac:dyDescent="0.2">
      <c r="A162" s="155">
        <v>35</v>
      </c>
      <c r="B162" s="162" t="s">
        <v>388</v>
      </c>
      <c r="C162" s="198" t="s">
        <v>389</v>
      </c>
      <c r="D162" s="164" t="s">
        <v>267</v>
      </c>
      <c r="E162" s="171">
        <v>160.4</v>
      </c>
      <c r="F162" s="176"/>
      <c r="G162" s="177">
        <f>ROUND(E162*F162,2)</f>
        <v>0</v>
      </c>
      <c r="H162" s="176"/>
      <c r="I162" s="177">
        <f>ROUND(E162*H162,2)</f>
        <v>0</v>
      </c>
      <c r="J162" s="176"/>
      <c r="K162" s="177">
        <f>ROUND(E162*J162,2)</f>
        <v>0</v>
      </c>
      <c r="L162" s="177">
        <v>21</v>
      </c>
      <c r="M162" s="177">
        <f>G162*(1+L162/100)</f>
        <v>0</v>
      </c>
      <c r="N162" s="164">
        <v>0</v>
      </c>
      <c r="O162" s="164">
        <f>ROUND(E162*N162,5)</f>
        <v>0</v>
      </c>
      <c r="P162" s="164">
        <v>0</v>
      </c>
      <c r="Q162" s="164">
        <f>ROUND(E162*P162,5)</f>
        <v>0</v>
      </c>
      <c r="R162" s="164"/>
      <c r="S162" s="164"/>
      <c r="T162" s="165">
        <v>0.43</v>
      </c>
      <c r="U162" s="164">
        <f>ROUND(E162*T162,2)</f>
        <v>68.97</v>
      </c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 t="s">
        <v>217</v>
      </c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162"/>
      <c r="C163" s="199" t="s">
        <v>390</v>
      </c>
      <c r="D163" s="166"/>
      <c r="E163" s="172"/>
      <c r="F163" s="177"/>
      <c r="G163" s="177"/>
      <c r="H163" s="177"/>
      <c r="I163" s="177"/>
      <c r="J163" s="177"/>
      <c r="K163" s="177"/>
      <c r="L163" s="177"/>
      <c r="M163" s="177"/>
      <c r="N163" s="164"/>
      <c r="O163" s="164"/>
      <c r="P163" s="164"/>
      <c r="Q163" s="164"/>
      <c r="R163" s="164"/>
      <c r="S163" s="164"/>
      <c r="T163" s="165"/>
      <c r="U163" s="16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 t="s">
        <v>219</v>
      </c>
      <c r="AF163" s="154">
        <v>0</v>
      </c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55"/>
      <c r="B164" s="162"/>
      <c r="C164" s="199" t="s">
        <v>391</v>
      </c>
      <c r="D164" s="166"/>
      <c r="E164" s="172">
        <v>169.5</v>
      </c>
      <c r="F164" s="177"/>
      <c r="G164" s="177"/>
      <c r="H164" s="177"/>
      <c r="I164" s="177"/>
      <c r="J164" s="177"/>
      <c r="K164" s="177"/>
      <c r="L164" s="177"/>
      <c r="M164" s="177"/>
      <c r="N164" s="164"/>
      <c r="O164" s="164"/>
      <c r="P164" s="164"/>
      <c r="Q164" s="164"/>
      <c r="R164" s="164"/>
      <c r="S164" s="164"/>
      <c r="T164" s="165"/>
      <c r="U164" s="16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 t="s">
        <v>219</v>
      </c>
      <c r="AF164" s="154">
        <v>0</v>
      </c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/>
      <c r="B165" s="162"/>
      <c r="C165" s="199" t="s">
        <v>392</v>
      </c>
      <c r="D165" s="166"/>
      <c r="E165" s="172"/>
      <c r="F165" s="177"/>
      <c r="G165" s="177"/>
      <c r="H165" s="177"/>
      <c r="I165" s="177"/>
      <c r="J165" s="177"/>
      <c r="K165" s="177"/>
      <c r="L165" s="177"/>
      <c r="M165" s="177"/>
      <c r="N165" s="164"/>
      <c r="O165" s="164"/>
      <c r="P165" s="164"/>
      <c r="Q165" s="164"/>
      <c r="R165" s="164"/>
      <c r="S165" s="164"/>
      <c r="T165" s="165"/>
      <c r="U165" s="16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 t="s">
        <v>219</v>
      </c>
      <c r="AF165" s="154">
        <v>0</v>
      </c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outlineLevel="1" x14ac:dyDescent="0.2">
      <c r="A166" s="155"/>
      <c r="B166" s="162"/>
      <c r="C166" s="199" t="s">
        <v>393</v>
      </c>
      <c r="D166" s="166"/>
      <c r="E166" s="172">
        <v>-9.18</v>
      </c>
      <c r="F166" s="177"/>
      <c r="G166" s="177"/>
      <c r="H166" s="177"/>
      <c r="I166" s="177"/>
      <c r="J166" s="177"/>
      <c r="K166" s="177"/>
      <c r="L166" s="177"/>
      <c r="M166" s="177"/>
      <c r="N166" s="164"/>
      <c r="O166" s="164"/>
      <c r="P166" s="164"/>
      <c r="Q166" s="164"/>
      <c r="R166" s="164"/>
      <c r="S166" s="164"/>
      <c r="T166" s="165"/>
      <c r="U166" s="16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 t="s">
        <v>219</v>
      </c>
      <c r="AF166" s="154">
        <v>0</v>
      </c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162"/>
      <c r="C167" s="200" t="s">
        <v>222</v>
      </c>
      <c r="D167" s="167"/>
      <c r="E167" s="173">
        <v>160.32</v>
      </c>
      <c r="F167" s="177"/>
      <c r="G167" s="177"/>
      <c r="H167" s="177"/>
      <c r="I167" s="177"/>
      <c r="J167" s="177"/>
      <c r="K167" s="177"/>
      <c r="L167" s="177"/>
      <c r="M167" s="177"/>
      <c r="N167" s="164"/>
      <c r="O167" s="164"/>
      <c r="P167" s="164"/>
      <c r="Q167" s="164"/>
      <c r="R167" s="164"/>
      <c r="S167" s="164"/>
      <c r="T167" s="165"/>
      <c r="U167" s="16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 t="s">
        <v>219</v>
      </c>
      <c r="AF167" s="154">
        <v>1</v>
      </c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55"/>
      <c r="B168" s="162"/>
      <c r="C168" s="199" t="s">
        <v>394</v>
      </c>
      <c r="D168" s="166"/>
      <c r="E168" s="172">
        <v>8.0000000000012506E-2</v>
      </c>
      <c r="F168" s="177"/>
      <c r="G168" s="177"/>
      <c r="H168" s="177"/>
      <c r="I168" s="177"/>
      <c r="J168" s="177"/>
      <c r="K168" s="177"/>
      <c r="L168" s="177"/>
      <c r="M168" s="177"/>
      <c r="N168" s="164"/>
      <c r="O168" s="164"/>
      <c r="P168" s="164"/>
      <c r="Q168" s="164"/>
      <c r="R168" s="164"/>
      <c r="S168" s="164"/>
      <c r="T168" s="165"/>
      <c r="U168" s="16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 t="s">
        <v>219</v>
      </c>
      <c r="AF168" s="154">
        <v>0</v>
      </c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>
        <v>36</v>
      </c>
      <c r="B169" s="162" t="s">
        <v>388</v>
      </c>
      <c r="C169" s="198" t="s">
        <v>395</v>
      </c>
      <c r="D169" s="164" t="s">
        <v>267</v>
      </c>
      <c r="E169" s="171">
        <v>105</v>
      </c>
      <c r="F169" s="176"/>
      <c r="G169" s="177">
        <f>ROUND(E169*F169,2)</f>
        <v>0</v>
      </c>
      <c r="H169" s="176"/>
      <c r="I169" s="177">
        <f>ROUND(E169*H169,2)</f>
        <v>0</v>
      </c>
      <c r="J169" s="176"/>
      <c r="K169" s="177">
        <f>ROUND(E169*J169,2)</f>
        <v>0</v>
      </c>
      <c r="L169" s="177">
        <v>21</v>
      </c>
      <c r="M169" s="177">
        <f>G169*(1+L169/100)</f>
        <v>0</v>
      </c>
      <c r="N169" s="164">
        <v>0</v>
      </c>
      <c r="O169" s="164">
        <f>ROUND(E169*N169,5)</f>
        <v>0</v>
      </c>
      <c r="P169" s="164">
        <v>0</v>
      </c>
      <c r="Q169" s="164">
        <f>ROUND(E169*P169,5)</f>
        <v>0</v>
      </c>
      <c r="R169" s="164"/>
      <c r="S169" s="164"/>
      <c r="T169" s="165">
        <v>0.43</v>
      </c>
      <c r="U169" s="164">
        <f>ROUND(E169*T169,2)</f>
        <v>45.15</v>
      </c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 t="s">
        <v>217</v>
      </c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ht="22.5" outlineLevel="1" x14ac:dyDescent="0.2">
      <c r="A170" s="155">
        <v>37</v>
      </c>
      <c r="B170" s="162" t="s">
        <v>396</v>
      </c>
      <c r="C170" s="198" t="s">
        <v>397</v>
      </c>
      <c r="D170" s="164" t="s">
        <v>267</v>
      </c>
      <c r="E170" s="171">
        <v>79</v>
      </c>
      <c r="F170" s="176"/>
      <c r="G170" s="177">
        <f>ROUND(E170*F170,2)</f>
        <v>0</v>
      </c>
      <c r="H170" s="176"/>
      <c r="I170" s="177">
        <f>ROUND(E170*H170,2)</f>
        <v>0</v>
      </c>
      <c r="J170" s="176"/>
      <c r="K170" s="177">
        <f>ROUND(E170*J170,2)</f>
        <v>0</v>
      </c>
      <c r="L170" s="177">
        <v>21</v>
      </c>
      <c r="M170" s="177">
        <f>G170*(1+L170/100)</f>
        <v>0</v>
      </c>
      <c r="N170" s="164">
        <v>5.7230000000000003E-2</v>
      </c>
      <c r="O170" s="164">
        <f>ROUND(E170*N170,5)</f>
        <v>4.5211699999999997</v>
      </c>
      <c r="P170" s="164">
        <v>0</v>
      </c>
      <c r="Q170" s="164">
        <f>ROUND(E170*P170,5)</f>
        <v>0</v>
      </c>
      <c r="R170" s="164"/>
      <c r="S170" s="164"/>
      <c r="T170" s="165">
        <v>0.73243999999999998</v>
      </c>
      <c r="U170" s="164">
        <f>ROUND(E170*T170,2)</f>
        <v>57.86</v>
      </c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 t="s">
        <v>217</v>
      </c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/>
      <c r="B171" s="162"/>
      <c r="C171" s="260" t="s">
        <v>369</v>
      </c>
      <c r="D171" s="261"/>
      <c r="E171" s="262"/>
      <c r="F171" s="263"/>
      <c r="G171" s="264"/>
      <c r="H171" s="177"/>
      <c r="I171" s="177"/>
      <c r="J171" s="177"/>
      <c r="K171" s="177"/>
      <c r="L171" s="177"/>
      <c r="M171" s="177"/>
      <c r="N171" s="164"/>
      <c r="O171" s="164"/>
      <c r="P171" s="164"/>
      <c r="Q171" s="164"/>
      <c r="R171" s="164"/>
      <c r="S171" s="164"/>
      <c r="T171" s="165"/>
      <c r="U171" s="16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 t="s">
        <v>238</v>
      </c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7" t="str">
        <f>C171</f>
        <v>- obchodní název Premix, je uveden z důvodu rozpočtu,</v>
      </c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55"/>
      <c r="B172" s="162"/>
      <c r="C172" s="260" t="s">
        <v>370</v>
      </c>
      <c r="D172" s="261"/>
      <c r="E172" s="262"/>
      <c r="F172" s="263"/>
      <c r="G172" s="264"/>
      <c r="H172" s="177"/>
      <c r="I172" s="177"/>
      <c r="J172" s="177"/>
      <c r="K172" s="177"/>
      <c r="L172" s="177"/>
      <c r="M172" s="177"/>
      <c r="N172" s="164"/>
      <c r="O172" s="164"/>
      <c r="P172" s="164"/>
      <c r="Q172" s="164"/>
      <c r="R172" s="164"/>
      <c r="S172" s="164"/>
      <c r="T172" s="165"/>
      <c r="U172" s="16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 t="s">
        <v>238</v>
      </c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7" t="str">
        <f>C172</f>
        <v xml:space="preserve">  je referenční, obecně určující standart, technické parametry a požadované vlastnosti</v>
      </c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/>
      <c r="B173" s="162"/>
      <c r="C173" s="260" t="s">
        <v>76</v>
      </c>
      <c r="D173" s="261"/>
      <c r="E173" s="262"/>
      <c r="F173" s="263"/>
      <c r="G173" s="264"/>
      <c r="H173" s="177"/>
      <c r="I173" s="177"/>
      <c r="J173" s="177"/>
      <c r="K173" s="177"/>
      <c r="L173" s="177"/>
      <c r="M173" s="177"/>
      <c r="N173" s="164"/>
      <c r="O173" s="164"/>
      <c r="P173" s="164"/>
      <c r="Q173" s="164"/>
      <c r="R173" s="164"/>
      <c r="S173" s="164"/>
      <c r="T173" s="165"/>
      <c r="U173" s="16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 t="s">
        <v>238</v>
      </c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7" t="str">
        <f>C173</f>
        <v xml:space="preserve">  a lze je nahradit produkty jiného výrobce, při zachování srovnatelných nebo lepších</v>
      </c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55"/>
      <c r="B174" s="162"/>
      <c r="C174" s="260" t="s">
        <v>77</v>
      </c>
      <c r="D174" s="261"/>
      <c r="E174" s="262"/>
      <c r="F174" s="263"/>
      <c r="G174" s="264"/>
      <c r="H174" s="177"/>
      <c r="I174" s="177"/>
      <c r="J174" s="177"/>
      <c r="K174" s="177"/>
      <c r="L174" s="177"/>
      <c r="M174" s="177"/>
      <c r="N174" s="164"/>
      <c r="O174" s="164"/>
      <c r="P174" s="164"/>
      <c r="Q174" s="164"/>
      <c r="R174" s="164"/>
      <c r="S174" s="164"/>
      <c r="T174" s="165"/>
      <c r="U174" s="16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 t="s">
        <v>238</v>
      </c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7" t="str">
        <f>C174</f>
        <v xml:space="preserve">  rozhodujících technických parametrů</v>
      </c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162"/>
      <c r="C175" s="260" t="s">
        <v>398</v>
      </c>
      <c r="D175" s="261"/>
      <c r="E175" s="262"/>
      <c r="F175" s="263"/>
      <c r="G175" s="264"/>
      <c r="H175" s="177"/>
      <c r="I175" s="177"/>
      <c r="J175" s="177"/>
      <c r="K175" s="177"/>
      <c r="L175" s="177"/>
      <c r="M175" s="177"/>
      <c r="N175" s="164"/>
      <c r="O175" s="164"/>
      <c r="P175" s="164"/>
      <c r="Q175" s="164"/>
      <c r="R175" s="164"/>
      <c r="S175" s="164"/>
      <c r="T175" s="165"/>
      <c r="U175" s="16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 t="s">
        <v>238</v>
      </c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7" t="str">
        <f>C175</f>
        <v>- malta s trassem</v>
      </c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55"/>
      <c r="B176" s="162"/>
      <c r="C176" s="199" t="s">
        <v>41</v>
      </c>
      <c r="D176" s="166"/>
      <c r="E176" s="172"/>
      <c r="F176" s="177"/>
      <c r="G176" s="177"/>
      <c r="H176" s="177"/>
      <c r="I176" s="177"/>
      <c r="J176" s="177"/>
      <c r="K176" s="177"/>
      <c r="L176" s="177"/>
      <c r="M176" s="177"/>
      <c r="N176" s="164"/>
      <c r="O176" s="164"/>
      <c r="P176" s="164"/>
      <c r="Q176" s="164"/>
      <c r="R176" s="164"/>
      <c r="S176" s="164"/>
      <c r="T176" s="165"/>
      <c r="U176" s="16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 t="s">
        <v>219</v>
      </c>
      <c r="AF176" s="154">
        <v>0</v>
      </c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162"/>
      <c r="C177" s="199" t="s">
        <v>399</v>
      </c>
      <c r="D177" s="166"/>
      <c r="E177" s="172">
        <v>1.2</v>
      </c>
      <c r="F177" s="177"/>
      <c r="G177" s="177"/>
      <c r="H177" s="177"/>
      <c r="I177" s="177"/>
      <c r="J177" s="177"/>
      <c r="K177" s="177"/>
      <c r="L177" s="177"/>
      <c r="M177" s="177"/>
      <c r="N177" s="164"/>
      <c r="O177" s="164"/>
      <c r="P177" s="164"/>
      <c r="Q177" s="164"/>
      <c r="R177" s="164"/>
      <c r="S177" s="164"/>
      <c r="T177" s="165"/>
      <c r="U177" s="16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 t="s">
        <v>219</v>
      </c>
      <c r="AF177" s="154">
        <v>0</v>
      </c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55"/>
      <c r="B178" s="162"/>
      <c r="C178" s="199" t="s">
        <v>400</v>
      </c>
      <c r="D178" s="166"/>
      <c r="E178" s="172">
        <v>6.6</v>
      </c>
      <c r="F178" s="177"/>
      <c r="G178" s="177"/>
      <c r="H178" s="177"/>
      <c r="I178" s="177"/>
      <c r="J178" s="177"/>
      <c r="K178" s="177"/>
      <c r="L178" s="177"/>
      <c r="M178" s="177"/>
      <c r="N178" s="164"/>
      <c r="O178" s="164"/>
      <c r="P178" s="164"/>
      <c r="Q178" s="164"/>
      <c r="R178" s="164"/>
      <c r="S178" s="164"/>
      <c r="T178" s="165"/>
      <c r="U178" s="16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 t="s">
        <v>219</v>
      </c>
      <c r="AF178" s="154">
        <v>0</v>
      </c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162"/>
      <c r="C179" s="199" t="s">
        <v>401</v>
      </c>
      <c r="D179" s="166"/>
      <c r="E179" s="172">
        <v>5.4</v>
      </c>
      <c r="F179" s="177"/>
      <c r="G179" s="177"/>
      <c r="H179" s="177"/>
      <c r="I179" s="177"/>
      <c r="J179" s="177"/>
      <c r="K179" s="177"/>
      <c r="L179" s="177"/>
      <c r="M179" s="177"/>
      <c r="N179" s="164"/>
      <c r="O179" s="164"/>
      <c r="P179" s="164"/>
      <c r="Q179" s="164"/>
      <c r="R179" s="164"/>
      <c r="S179" s="164"/>
      <c r="T179" s="165"/>
      <c r="U179" s="16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 t="s">
        <v>219</v>
      </c>
      <c r="AF179" s="154">
        <v>0</v>
      </c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55"/>
      <c r="B180" s="162"/>
      <c r="C180" s="200" t="s">
        <v>222</v>
      </c>
      <c r="D180" s="167"/>
      <c r="E180" s="173">
        <v>13.2</v>
      </c>
      <c r="F180" s="177"/>
      <c r="G180" s="177"/>
      <c r="H180" s="177"/>
      <c r="I180" s="177"/>
      <c r="J180" s="177"/>
      <c r="K180" s="177"/>
      <c r="L180" s="177"/>
      <c r="M180" s="177"/>
      <c r="N180" s="164"/>
      <c r="O180" s="164"/>
      <c r="P180" s="164"/>
      <c r="Q180" s="164"/>
      <c r="R180" s="164"/>
      <c r="S180" s="164"/>
      <c r="T180" s="165"/>
      <c r="U180" s="16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 t="s">
        <v>219</v>
      </c>
      <c r="AF180" s="154">
        <v>1</v>
      </c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/>
      <c r="B181" s="162"/>
      <c r="C181" s="199" t="s">
        <v>402</v>
      </c>
      <c r="D181" s="166"/>
      <c r="E181" s="172">
        <v>4.8</v>
      </c>
      <c r="F181" s="177"/>
      <c r="G181" s="177"/>
      <c r="H181" s="177"/>
      <c r="I181" s="177"/>
      <c r="J181" s="177"/>
      <c r="K181" s="177"/>
      <c r="L181" s="177"/>
      <c r="M181" s="177"/>
      <c r="N181" s="164"/>
      <c r="O181" s="164"/>
      <c r="P181" s="164"/>
      <c r="Q181" s="164"/>
      <c r="R181" s="164"/>
      <c r="S181" s="164"/>
      <c r="T181" s="165"/>
      <c r="U181" s="16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 t="s">
        <v>219</v>
      </c>
      <c r="AF181" s="154">
        <v>0</v>
      </c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55"/>
      <c r="B182" s="162"/>
      <c r="C182" s="200" t="s">
        <v>222</v>
      </c>
      <c r="D182" s="167"/>
      <c r="E182" s="173">
        <v>4.8</v>
      </c>
      <c r="F182" s="177"/>
      <c r="G182" s="177"/>
      <c r="H182" s="177"/>
      <c r="I182" s="177"/>
      <c r="J182" s="177"/>
      <c r="K182" s="177"/>
      <c r="L182" s="177"/>
      <c r="M182" s="177"/>
      <c r="N182" s="164"/>
      <c r="O182" s="164"/>
      <c r="P182" s="164"/>
      <c r="Q182" s="164"/>
      <c r="R182" s="164"/>
      <c r="S182" s="164"/>
      <c r="T182" s="165"/>
      <c r="U182" s="16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 t="s">
        <v>219</v>
      </c>
      <c r="AF182" s="154">
        <v>1</v>
      </c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">
      <c r="A183" s="155"/>
      <c r="B183" s="162"/>
      <c r="C183" s="199" t="s">
        <v>403</v>
      </c>
      <c r="D183" s="166"/>
      <c r="E183" s="172"/>
      <c r="F183" s="177"/>
      <c r="G183" s="177"/>
      <c r="H183" s="177"/>
      <c r="I183" s="177"/>
      <c r="J183" s="177"/>
      <c r="K183" s="177"/>
      <c r="L183" s="177"/>
      <c r="M183" s="177"/>
      <c r="N183" s="164"/>
      <c r="O183" s="164"/>
      <c r="P183" s="164"/>
      <c r="Q183" s="164"/>
      <c r="R183" s="164"/>
      <c r="S183" s="164"/>
      <c r="T183" s="165"/>
      <c r="U183" s="16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 t="s">
        <v>219</v>
      </c>
      <c r="AF183" s="154">
        <v>0</v>
      </c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55"/>
      <c r="B184" s="162"/>
      <c r="C184" s="199" t="s">
        <v>404</v>
      </c>
      <c r="D184" s="166"/>
      <c r="E184" s="172">
        <v>15.1</v>
      </c>
      <c r="F184" s="177"/>
      <c r="G184" s="177"/>
      <c r="H184" s="177"/>
      <c r="I184" s="177"/>
      <c r="J184" s="177"/>
      <c r="K184" s="177"/>
      <c r="L184" s="177"/>
      <c r="M184" s="177"/>
      <c r="N184" s="164"/>
      <c r="O184" s="164"/>
      <c r="P184" s="164"/>
      <c r="Q184" s="164"/>
      <c r="R184" s="164"/>
      <c r="S184" s="164"/>
      <c r="T184" s="165"/>
      <c r="U184" s="16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 t="s">
        <v>219</v>
      </c>
      <c r="AF184" s="154">
        <v>0</v>
      </c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">
      <c r="A185" s="155"/>
      <c r="B185" s="162"/>
      <c r="C185" s="200" t="s">
        <v>222</v>
      </c>
      <c r="D185" s="167"/>
      <c r="E185" s="173">
        <v>15.1</v>
      </c>
      <c r="F185" s="177"/>
      <c r="G185" s="177"/>
      <c r="H185" s="177"/>
      <c r="I185" s="177"/>
      <c r="J185" s="177"/>
      <c r="K185" s="177"/>
      <c r="L185" s="177"/>
      <c r="M185" s="177"/>
      <c r="N185" s="164"/>
      <c r="O185" s="164"/>
      <c r="P185" s="164"/>
      <c r="Q185" s="164"/>
      <c r="R185" s="164"/>
      <c r="S185" s="164"/>
      <c r="T185" s="165"/>
      <c r="U185" s="16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 t="s">
        <v>219</v>
      </c>
      <c r="AF185" s="154">
        <v>1</v>
      </c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55"/>
      <c r="B186" s="162"/>
      <c r="C186" s="199" t="s">
        <v>405</v>
      </c>
      <c r="D186" s="166"/>
      <c r="E186" s="172"/>
      <c r="F186" s="177"/>
      <c r="G186" s="177"/>
      <c r="H186" s="177"/>
      <c r="I186" s="177"/>
      <c r="J186" s="177"/>
      <c r="K186" s="177"/>
      <c r="L186" s="177"/>
      <c r="M186" s="177"/>
      <c r="N186" s="164"/>
      <c r="O186" s="164"/>
      <c r="P186" s="164"/>
      <c r="Q186" s="164"/>
      <c r="R186" s="164"/>
      <c r="S186" s="164"/>
      <c r="T186" s="165"/>
      <c r="U186" s="16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 t="s">
        <v>219</v>
      </c>
      <c r="AF186" s="154">
        <v>0</v>
      </c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162"/>
      <c r="C187" s="199" t="s">
        <v>406</v>
      </c>
      <c r="D187" s="166"/>
      <c r="E187" s="172">
        <v>10.8</v>
      </c>
      <c r="F187" s="177"/>
      <c r="G187" s="177"/>
      <c r="H187" s="177"/>
      <c r="I187" s="177"/>
      <c r="J187" s="177"/>
      <c r="K187" s="177"/>
      <c r="L187" s="177"/>
      <c r="M187" s="177"/>
      <c r="N187" s="164"/>
      <c r="O187" s="164"/>
      <c r="P187" s="164"/>
      <c r="Q187" s="164"/>
      <c r="R187" s="164"/>
      <c r="S187" s="164"/>
      <c r="T187" s="165"/>
      <c r="U187" s="16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 t="s">
        <v>219</v>
      </c>
      <c r="AF187" s="154">
        <v>0</v>
      </c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55"/>
      <c r="B188" s="162"/>
      <c r="C188" s="199" t="s">
        <v>407</v>
      </c>
      <c r="D188" s="166"/>
      <c r="E188" s="172">
        <v>10.199999999999999</v>
      </c>
      <c r="F188" s="177"/>
      <c r="G188" s="177"/>
      <c r="H188" s="177"/>
      <c r="I188" s="177"/>
      <c r="J188" s="177"/>
      <c r="K188" s="177"/>
      <c r="L188" s="177"/>
      <c r="M188" s="177"/>
      <c r="N188" s="164"/>
      <c r="O188" s="164"/>
      <c r="P188" s="164"/>
      <c r="Q188" s="164"/>
      <c r="R188" s="164"/>
      <c r="S188" s="164"/>
      <c r="T188" s="165"/>
      <c r="U188" s="16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 t="s">
        <v>219</v>
      </c>
      <c r="AF188" s="154">
        <v>0</v>
      </c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/>
      <c r="B189" s="162"/>
      <c r="C189" s="200" t="s">
        <v>222</v>
      </c>
      <c r="D189" s="167"/>
      <c r="E189" s="173">
        <v>21</v>
      </c>
      <c r="F189" s="177"/>
      <c r="G189" s="177"/>
      <c r="H189" s="177"/>
      <c r="I189" s="177"/>
      <c r="J189" s="177"/>
      <c r="K189" s="177"/>
      <c r="L189" s="177"/>
      <c r="M189" s="177"/>
      <c r="N189" s="164"/>
      <c r="O189" s="164"/>
      <c r="P189" s="164"/>
      <c r="Q189" s="164"/>
      <c r="R189" s="164"/>
      <c r="S189" s="164"/>
      <c r="T189" s="165"/>
      <c r="U189" s="16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 t="s">
        <v>219</v>
      </c>
      <c r="AF189" s="154">
        <v>1</v>
      </c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55"/>
      <c r="B190" s="162"/>
      <c r="C190" s="199" t="s">
        <v>408</v>
      </c>
      <c r="D190" s="166"/>
      <c r="E190" s="172">
        <v>4.8</v>
      </c>
      <c r="F190" s="177"/>
      <c r="G190" s="177"/>
      <c r="H190" s="177"/>
      <c r="I190" s="177"/>
      <c r="J190" s="177"/>
      <c r="K190" s="177"/>
      <c r="L190" s="177"/>
      <c r="M190" s="177"/>
      <c r="N190" s="164"/>
      <c r="O190" s="164"/>
      <c r="P190" s="164"/>
      <c r="Q190" s="164"/>
      <c r="R190" s="164"/>
      <c r="S190" s="164"/>
      <c r="T190" s="165"/>
      <c r="U190" s="16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 t="s">
        <v>219</v>
      </c>
      <c r="AF190" s="154">
        <v>0</v>
      </c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162"/>
      <c r="C191" s="200" t="s">
        <v>222</v>
      </c>
      <c r="D191" s="167"/>
      <c r="E191" s="173">
        <v>4.8</v>
      </c>
      <c r="F191" s="177"/>
      <c r="G191" s="177"/>
      <c r="H191" s="177"/>
      <c r="I191" s="177"/>
      <c r="J191" s="177"/>
      <c r="K191" s="177"/>
      <c r="L191" s="177"/>
      <c r="M191" s="177"/>
      <c r="N191" s="164"/>
      <c r="O191" s="164"/>
      <c r="P191" s="164"/>
      <c r="Q191" s="164"/>
      <c r="R191" s="164"/>
      <c r="S191" s="164"/>
      <c r="T191" s="165"/>
      <c r="U191" s="16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 t="s">
        <v>219</v>
      </c>
      <c r="AF191" s="154">
        <v>1</v>
      </c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55"/>
      <c r="B192" s="162"/>
      <c r="C192" s="199" t="s">
        <v>187</v>
      </c>
      <c r="D192" s="166"/>
      <c r="E192" s="172"/>
      <c r="F192" s="177"/>
      <c r="G192" s="177"/>
      <c r="H192" s="177"/>
      <c r="I192" s="177"/>
      <c r="J192" s="177"/>
      <c r="K192" s="177"/>
      <c r="L192" s="177"/>
      <c r="M192" s="177"/>
      <c r="N192" s="164"/>
      <c r="O192" s="164"/>
      <c r="P192" s="164"/>
      <c r="Q192" s="164"/>
      <c r="R192" s="164"/>
      <c r="S192" s="164"/>
      <c r="T192" s="165"/>
      <c r="U192" s="16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 t="s">
        <v>219</v>
      </c>
      <c r="AF192" s="154">
        <v>0</v>
      </c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/>
      <c r="B193" s="162"/>
      <c r="C193" s="199" t="s">
        <v>409</v>
      </c>
      <c r="D193" s="166"/>
      <c r="E193" s="172">
        <v>9.6</v>
      </c>
      <c r="F193" s="177"/>
      <c r="G193" s="177"/>
      <c r="H193" s="177"/>
      <c r="I193" s="177"/>
      <c r="J193" s="177"/>
      <c r="K193" s="177"/>
      <c r="L193" s="177"/>
      <c r="M193" s="177"/>
      <c r="N193" s="164"/>
      <c r="O193" s="164"/>
      <c r="P193" s="164"/>
      <c r="Q193" s="164"/>
      <c r="R193" s="164"/>
      <c r="S193" s="164"/>
      <c r="T193" s="165"/>
      <c r="U193" s="16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 t="s">
        <v>219</v>
      </c>
      <c r="AF193" s="154">
        <v>0</v>
      </c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">
      <c r="A194" s="155"/>
      <c r="B194" s="162"/>
      <c r="C194" s="199" t="s">
        <v>410</v>
      </c>
      <c r="D194" s="166"/>
      <c r="E194" s="172">
        <v>8</v>
      </c>
      <c r="F194" s="177"/>
      <c r="G194" s="177"/>
      <c r="H194" s="177"/>
      <c r="I194" s="177"/>
      <c r="J194" s="177"/>
      <c r="K194" s="177"/>
      <c r="L194" s="177"/>
      <c r="M194" s="177"/>
      <c r="N194" s="164"/>
      <c r="O194" s="164"/>
      <c r="P194" s="164"/>
      <c r="Q194" s="164"/>
      <c r="R194" s="164"/>
      <c r="S194" s="164"/>
      <c r="T194" s="165"/>
      <c r="U194" s="16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 t="s">
        <v>219</v>
      </c>
      <c r="AF194" s="154">
        <v>0</v>
      </c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">
      <c r="A195" s="155"/>
      <c r="B195" s="162"/>
      <c r="C195" s="199" t="s">
        <v>411</v>
      </c>
      <c r="D195" s="166"/>
      <c r="E195" s="172">
        <v>-2.3519999999999999</v>
      </c>
      <c r="F195" s="177"/>
      <c r="G195" s="177"/>
      <c r="H195" s="177"/>
      <c r="I195" s="177"/>
      <c r="J195" s="177"/>
      <c r="K195" s="177"/>
      <c r="L195" s="177"/>
      <c r="M195" s="177"/>
      <c r="N195" s="164"/>
      <c r="O195" s="164"/>
      <c r="P195" s="164"/>
      <c r="Q195" s="164"/>
      <c r="R195" s="164"/>
      <c r="S195" s="164"/>
      <c r="T195" s="165"/>
      <c r="U195" s="16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 t="s">
        <v>219</v>
      </c>
      <c r="AF195" s="154">
        <v>0</v>
      </c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55"/>
      <c r="B196" s="162"/>
      <c r="C196" s="200" t="s">
        <v>222</v>
      </c>
      <c r="D196" s="167"/>
      <c r="E196" s="173">
        <v>15.247999999999999</v>
      </c>
      <c r="F196" s="177"/>
      <c r="G196" s="177"/>
      <c r="H196" s="177"/>
      <c r="I196" s="177"/>
      <c r="J196" s="177"/>
      <c r="K196" s="177"/>
      <c r="L196" s="177"/>
      <c r="M196" s="177"/>
      <c r="N196" s="164"/>
      <c r="O196" s="164"/>
      <c r="P196" s="164"/>
      <c r="Q196" s="164"/>
      <c r="R196" s="164"/>
      <c r="S196" s="164"/>
      <c r="T196" s="165"/>
      <c r="U196" s="16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54" t="s">
        <v>219</v>
      </c>
      <c r="AF196" s="154">
        <v>1</v>
      </c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162"/>
      <c r="C197" s="199" t="s">
        <v>412</v>
      </c>
      <c r="D197" s="166"/>
      <c r="E197" s="172">
        <v>4.8</v>
      </c>
      <c r="F197" s="177"/>
      <c r="G197" s="177"/>
      <c r="H197" s="177"/>
      <c r="I197" s="177"/>
      <c r="J197" s="177"/>
      <c r="K197" s="177"/>
      <c r="L197" s="177"/>
      <c r="M197" s="177"/>
      <c r="N197" s="164"/>
      <c r="O197" s="164"/>
      <c r="P197" s="164"/>
      <c r="Q197" s="164"/>
      <c r="R197" s="164"/>
      <c r="S197" s="164"/>
      <c r="T197" s="165"/>
      <c r="U197" s="16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 t="s">
        <v>219</v>
      </c>
      <c r="AF197" s="154">
        <v>0</v>
      </c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">
      <c r="A198" s="155"/>
      <c r="B198" s="162"/>
      <c r="C198" s="200" t="s">
        <v>222</v>
      </c>
      <c r="D198" s="167"/>
      <c r="E198" s="173">
        <v>4.8</v>
      </c>
      <c r="F198" s="177"/>
      <c r="G198" s="177"/>
      <c r="H198" s="177"/>
      <c r="I198" s="177"/>
      <c r="J198" s="177"/>
      <c r="K198" s="177"/>
      <c r="L198" s="177"/>
      <c r="M198" s="177"/>
      <c r="N198" s="164"/>
      <c r="O198" s="164"/>
      <c r="P198" s="164"/>
      <c r="Q198" s="164"/>
      <c r="R198" s="164"/>
      <c r="S198" s="164"/>
      <c r="T198" s="165"/>
      <c r="U198" s="16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 t="s">
        <v>219</v>
      </c>
      <c r="AF198" s="154">
        <v>1</v>
      </c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162"/>
      <c r="C199" s="199" t="s">
        <v>413</v>
      </c>
      <c r="D199" s="166"/>
      <c r="E199" s="172">
        <v>5.2000000000006701E-2</v>
      </c>
      <c r="F199" s="177"/>
      <c r="G199" s="177"/>
      <c r="H199" s="177"/>
      <c r="I199" s="177"/>
      <c r="J199" s="177"/>
      <c r="K199" s="177"/>
      <c r="L199" s="177"/>
      <c r="M199" s="177"/>
      <c r="N199" s="164"/>
      <c r="O199" s="164"/>
      <c r="P199" s="164"/>
      <c r="Q199" s="164"/>
      <c r="R199" s="164"/>
      <c r="S199" s="164"/>
      <c r="T199" s="165"/>
      <c r="U199" s="164"/>
      <c r="V199" s="154"/>
      <c r="W199" s="154"/>
      <c r="X199" s="154"/>
      <c r="Y199" s="154"/>
      <c r="Z199" s="154"/>
      <c r="AA199" s="154"/>
      <c r="AB199" s="154"/>
      <c r="AC199" s="154"/>
      <c r="AD199" s="154"/>
      <c r="AE199" s="154" t="s">
        <v>219</v>
      </c>
      <c r="AF199" s="154">
        <v>0</v>
      </c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ht="22.5" outlineLevel="1" x14ac:dyDescent="0.2">
      <c r="A200" s="155">
        <v>38</v>
      </c>
      <c r="B200" s="162" t="s">
        <v>396</v>
      </c>
      <c r="C200" s="198" t="s">
        <v>414</v>
      </c>
      <c r="D200" s="164" t="s">
        <v>267</v>
      </c>
      <c r="E200" s="171">
        <v>105</v>
      </c>
      <c r="F200" s="176"/>
      <c r="G200" s="177">
        <f>ROUND(E200*F200,2)</f>
        <v>0</v>
      </c>
      <c r="H200" s="176"/>
      <c r="I200" s="177">
        <f>ROUND(E200*H200,2)</f>
        <v>0</v>
      </c>
      <c r="J200" s="176"/>
      <c r="K200" s="177">
        <f>ROUND(E200*J200,2)</f>
        <v>0</v>
      </c>
      <c r="L200" s="177">
        <v>21</v>
      </c>
      <c r="M200" s="177">
        <f>G200*(1+L200/100)</f>
        <v>0</v>
      </c>
      <c r="N200" s="164">
        <v>5.7230000000000003E-2</v>
      </c>
      <c r="O200" s="164">
        <f>ROUND(E200*N200,5)</f>
        <v>6.00915</v>
      </c>
      <c r="P200" s="164">
        <v>0</v>
      </c>
      <c r="Q200" s="164">
        <f>ROUND(E200*P200,5)</f>
        <v>0</v>
      </c>
      <c r="R200" s="164"/>
      <c r="S200" s="164"/>
      <c r="T200" s="165">
        <v>0.73243999999999998</v>
      </c>
      <c r="U200" s="164">
        <f>ROUND(E200*T200,2)</f>
        <v>76.91</v>
      </c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 t="s">
        <v>217</v>
      </c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">
      <c r="A201" s="155"/>
      <c r="B201" s="162"/>
      <c r="C201" s="260" t="s">
        <v>369</v>
      </c>
      <c r="D201" s="261"/>
      <c r="E201" s="262"/>
      <c r="F201" s="263"/>
      <c r="G201" s="264"/>
      <c r="H201" s="177"/>
      <c r="I201" s="177"/>
      <c r="J201" s="177"/>
      <c r="K201" s="177"/>
      <c r="L201" s="177"/>
      <c r="M201" s="177"/>
      <c r="N201" s="164"/>
      <c r="O201" s="164"/>
      <c r="P201" s="164"/>
      <c r="Q201" s="164"/>
      <c r="R201" s="164"/>
      <c r="S201" s="164"/>
      <c r="T201" s="165"/>
      <c r="U201" s="16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154" t="s">
        <v>238</v>
      </c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7" t="str">
        <f>C201</f>
        <v>- obchodní název Premix, je uveden z důvodu rozpočtu,</v>
      </c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55"/>
      <c r="B202" s="162"/>
      <c r="C202" s="260" t="s">
        <v>370</v>
      </c>
      <c r="D202" s="261"/>
      <c r="E202" s="262"/>
      <c r="F202" s="263"/>
      <c r="G202" s="264"/>
      <c r="H202" s="177"/>
      <c r="I202" s="177"/>
      <c r="J202" s="177"/>
      <c r="K202" s="177"/>
      <c r="L202" s="177"/>
      <c r="M202" s="177"/>
      <c r="N202" s="164"/>
      <c r="O202" s="164"/>
      <c r="P202" s="164"/>
      <c r="Q202" s="164"/>
      <c r="R202" s="164"/>
      <c r="S202" s="164"/>
      <c r="T202" s="165"/>
      <c r="U202" s="164"/>
      <c r="V202" s="154"/>
      <c r="W202" s="154"/>
      <c r="X202" s="154"/>
      <c r="Y202" s="154"/>
      <c r="Z202" s="154"/>
      <c r="AA202" s="154"/>
      <c r="AB202" s="154"/>
      <c r="AC202" s="154"/>
      <c r="AD202" s="154"/>
      <c r="AE202" s="154" t="s">
        <v>238</v>
      </c>
      <c r="AF202" s="154"/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7" t="str">
        <f>C202</f>
        <v xml:space="preserve">  je referenční, obecně určující standart, technické parametry a požadované vlastnosti</v>
      </c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162"/>
      <c r="C203" s="260" t="s">
        <v>76</v>
      </c>
      <c r="D203" s="261"/>
      <c r="E203" s="262"/>
      <c r="F203" s="263"/>
      <c r="G203" s="264"/>
      <c r="H203" s="177"/>
      <c r="I203" s="177"/>
      <c r="J203" s="177"/>
      <c r="K203" s="177"/>
      <c r="L203" s="177"/>
      <c r="M203" s="177"/>
      <c r="N203" s="164"/>
      <c r="O203" s="164"/>
      <c r="P203" s="164"/>
      <c r="Q203" s="164"/>
      <c r="R203" s="164"/>
      <c r="S203" s="164"/>
      <c r="T203" s="165"/>
      <c r="U203" s="16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 t="s">
        <v>238</v>
      </c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7" t="str">
        <f>C203</f>
        <v xml:space="preserve">  a lze je nahradit produkty jiného výrobce, při zachování srovnatelných nebo lepších</v>
      </c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55"/>
      <c r="B204" s="162"/>
      <c r="C204" s="260" t="s">
        <v>77</v>
      </c>
      <c r="D204" s="261"/>
      <c r="E204" s="262"/>
      <c r="F204" s="263"/>
      <c r="G204" s="264"/>
      <c r="H204" s="177"/>
      <c r="I204" s="177"/>
      <c r="J204" s="177"/>
      <c r="K204" s="177"/>
      <c r="L204" s="177"/>
      <c r="M204" s="177"/>
      <c r="N204" s="164"/>
      <c r="O204" s="164"/>
      <c r="P204" s="164"/>
      <c r="Q204" s="164"/>
      <c r="R204" s="164"/>
      <c r="S204" s="164"/>
      <c r="T204" s="165"/>
      <c r="U204" s="16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 t="s">
        <v>238</v>
      </c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7" t="str">
        <f>C204</f>
        <v xml:space="preserve">  rozhodujících technických parametrů</v>
      </c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162"/>
      <c r="C205" s="260" t="s">
        <v>398</v>
      </c>
      <c r="D205" s="261"/>
      <c r="E205" s="262"/>
      <c r="F205" s="263"/>
      <c r="G205" s="264"/>
      <c r="H205" s="177"/>
      <c r="I205" s="177"/>
      <c r="J205" s="177"/>
      <c r="K205" s="177"/>
      <c r="L205" s="177"/>
      <c r="M205" s="177"/>
      <c r="N205" s="164"/>
      <c r="O205" s="164"/>
      <c r="P205" s="164"/>
      <c r="Q205" s="164"/>
      <c r="R205" s="164"/>
      <c r="S205" s="164"/>
      <c r="T205" s="165"/>
      <c r="U205" s="16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 t="s">
        <v>238</v>
      </c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7" t="str">
        <f>C205</f>
        <v>- malta s trassem</v>
      </c>
      <c r="BB205" s="154"/>
      <c r="BC205" s="154"/>
      <c r="BD205" s="154"/>
      <c r="BE205" s="154"/>
      <c r="BF205" s="154"/>
      <c r="BG205" s="154"/>
      <c r="BH205" s="154"/>
    </row>
    <row r="206" spans="1:60" ht="22.5" outlineLevel="1" x14ac:dyDescent="0.2">
      <c r="A206" s="155">
        <v>39</v>
      </c>
      <c r="B206" s="162" t="s">
        <v>415</v>
      </c>
      <c r="C206" s="198" t="s">
        <v>416</v>
      </c>
      <c r="D206" s="164" t="s">
        <v>267</v>
      </c>
      <c r="E206" s="171">
        <v>90.5</v>
      </c>
      <c r="F206" s="176"/>
      <c r="G206" s="177">
        <f>ROUND(E206*F206,2)</f>
        <v>0</v>
      </c>
      <c r="H206" s="176"/>
      <c r="I206" s="177">
        <f>ROUND(E206*H206,2)</f>
        <v>0</v>
      </c>
      <c r="J206" s="176"/>
      <c r="K206" s="177">
        <f>ROUND(E206*J206,2)</f>
        <v>0</v>
      </c>
      <c r="L206" s="177">
        <v>21</v>
      </c>
      <c r="M206" s="177">
        <f>G206*(1+L206/100)</f>
        <v>0</v>
      </c>
      <c r="N206" s="164">
        <v>1.7930000000000001E-2</v>
      </c>
      <c r="O206" s="164">
        <f>ROUND(E206*N206,5)</f>
        <v>1.6226700000000001</v>
      </c>
      <c r="P206" s="164">
        <v>0</v>
      </c>
      <c r="Q206" s="164">
        <f>ROUND(E206*P206,5)</f>
        <v>0</v>
      </c>
      <c r="R206" s="164"/>
      <c r="S206" s="164"/>
      <c r="T206" s="165">
        <v>0.61165000000000003</v>
      </c>
      <c r="U206" s="164">
        <f>ROUND(E206*T206,2)</f>
        <v>55.35</v>
      </c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 t="s">
        <v>217</v>
      </c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162"/>
      <c r="C207" s="199" t="s">
        <v>417</v>
      </c>
      <c r="D207" s="166"/>
      <c r="E207" s="172">
        <v>90.5</v>
      </c>
      <c r="F207" s="177"/>
      <c r="G207" s="177"/>
      <c r="H207" s="177"/>
      <c r="I207" s="177"/>
      <c r="J207" s="177"/>
      <c r="K207" s="177"/>
      <c r="L207" s="177"/>
      <c r="M207" s="177"/>
      <c r="N207" s="164"/>
      <c r="O207" s="164"/>
      <c r="P207" s="164"/>
      <c r="Q207" s="164"/>
      <c r="R207" s="164"/>
      <c r="S207" s="164"/>
      <c r="T207" s="165"/>
      <c r="U207" s="16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 t="s">
        <v>219</v>
      </c>
      <c r="AF207" s="154">
        <v>0</v>
      </c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55">
        <v>40</v>
      </c>
      <c r="B208" s="162" t="s">
        <v>418</v>
      </c>
      <c r="C208" s="198" t="s">
        <v>419</v>
      </c>
      <c r="D208" s="164" t="s">
        <v>267</v>
      </c>
      <c r="E208" s="171">
        <v>3.6</v>
      </c>
      <c r="F208" s="176"/>
      <c r="G208" s="177">
        <f>ROUND(E208*F208,2)</f>
        <v>0</v>
      </c>
      <c r="H208" s="176"/>
      <c r="I208" s="177">
        <f>ROUND(E208*H208,2)</f>
        <v>0</v>
      </c>
      <c r="J208" s="176"/>
      <c r="K208" s="177">
        <f>ROUND(E208*J208,2)</f>
        <v>0</v>
      </c>
      <c r="L208" s="177">
        <v>21</v>
      </c>
      <c r="M208" s="177">
        <f>G208*(1+L208/100)</f>
        <v>0</v>
      </c>
      <c r="N208" s="164">
        <v>4.8169999999999998E-2</v>
      </c>
      <c r="O208" s="164">
        <f>ROUND(E208*N208,5)</f>
        <v>0.17341000000000001</v>
      </c>
      <c r="P208" s="164">
        <v>0</v>
      </c>
      <c r="Q208" s="164">
        <f>ROUND(E208*P208,5)</f>
        <v>0</v>
      </c>
      <c r="R208" s="164"/>
      <c r="S208" s="164"/>
      <c r="T208" s="165">
        <v>1.363</v>
      </c>
      <c r="U208" s="164">
        <f>ROUND(E208*T208,2)</f>
        <v>4.91</v>
      </c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 t="s">
        <v>217</v>
      </c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162"/>
      <c r="C209" s="199" t="s">
        <v>420</v>
      </c>
      <c r="D209" s="166"/>
      <c r="E209" s="172"/>
      <c r="F209" s="177"/>
      <c r="G209" s="177"/>
      <c r="H209" s="177"/>
      <c r="I209" s="177"/>
      <c r="J209" s="177"/>
      <c r="K209" s="177"/>
      <c r="L209" s="177"/>
      <c r="M209" s="177"/>
      <c r="N209" s="164"/>
      <c r="O209" s="164"/>
      <c r="P209" s="164"/>
      <c r="Q209" s="164"/>
      <c r="R209" s="164"/>
      <c r="S209" s="164"/>
      <c r="T209" s="165"/>
      <c r="U209" s="16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 t="s">
        <v>219</v>
      </c>
      <c r="AF209" s="154">
        <v>0</v>
      </c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55"/>
      <c r="B210" s="162"/>
      <c r="C210" s="199" t="s">
        <v>421</v>
      </c>
      <c r="D210" s="166"/>
      <c r="E210" s="172">
        <v>3.6</v>
      </c>
      <c r="F210" s="177"/>
      <c r="G210" s="177"/>
      <c r="H210" s="177"/>
      <c r="I210" s="177"/>
      <c r="J210" s="177"/>
      <c r="K210" s="177"/>
      <c r="L210" s="177"/>
      <c r="M210" s="177"/>
      <c r="N210" s="164"/>
      <c r="O210" s="164"/>
      <c r="P210" s="164"/>
      <c r="Q210" s="164"/>
      <c r="R210" s="164"/>
      <c r="S210" s="164"/>
      <c r="T210" s="165"/>
      <c r="U210" s="16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 t="s">
        <v>219</v>
      </c>
      <c r="AF210" s="154">
        <v>0</v>
      </c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55">
        <v>41</v>
      </c>
      <c r="B211" s="162" t="s">
        <v>422</v>
      </c>
      <c r="C211" s="198" t="s">
        <v>423</v>
      </c>
      <c r="D211" s="164" t="s">
        <v>273</v>
      </c>
      <c r="E211" s="171">
        <v>2.8</v>
      </c>
      <c r="F211" s="176"/>
      <c r="G211" s="177">
        <f>ROUND(E211*F211,2)</f>
        <v>0</v>
      </c>
      <c r="H211" s="176"/>
      <c r="I211" s="177">
        <f>ROUND(E211*H211,2)</f>
        <v>0</v>
      </c>
      <c r="J211" s="176"/>
      <c r="K211" s="177">
        <f>ROUND(E211*J211,2)</f>
        <v>0</v>
      </c>
      <c r="L211" s="177">
        <v>21</v>
      </c>
      <c r="M211" s="177">
        <f>G211*(1+L211/100)</f>
        <v>0</v>
      </c>
      <c r="N211" s="164">
        <v>0.08</v>
      </c>
      <c r="O211" s="164">
        <f>ROUND(E211*N211,5)</f>
        <v>0.224</v>
      </c>
      <c r="P211" s="164">
        <v>0</v>
      </c>
      <c r="Q211" s="164">
        <f>ROUND(E211*P211,5)</f>
        <v>0</v>
      </c>
      <c r="R211" s="164"/>
      <c r="S211" s="164"/>
      <c r="T211" s="165">
        <v>0</v>
      </c>
      <c r="U211" s="164">
        <f>ROUND(E211*T211,2)</f>
        <v>0</v>
      </c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 t="s">
        <v>217</v>
      </c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55"/>
      <c r="B212" s="162"/>
      <c r="C212" s="199" t="s">
        <v>424</v>
      </c>
      <c r="D212" s="166"/>
      <c r="E212" s="172">
        <v>2.8</v>
      </c>
      <c r="F212" s="177"/>
      <c r="G212" s="177"/>
      <c r="H212" s="177"/>
      <c r="I212" s="177"/>
      <c r="J212" s="177"/>
      <c r="K212" s="177"/>
      <c r="L212" s="177"/>
      <c r="M212" s="177"/>
      <c r="N212" s="164"/>
      <c r="O212" s="164"/>
      <c r="P212" s="164"/>
      <c r="Q212" s="164"/>
      <c r="R212" s="164"/>
      <c r="S212" s="164"/>
      <c r="T212" s="165"/>
      <c r="U212" s="16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 t="s">
        <v>219</v>
      </c>
      <c r="AF212" s="154">
        <v>0</v>
      </c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>
        <v>42</v>
      </c>
      <c r="B213" s="162" t="s">
        <v>425</v>
      </c>
      <c r="C213" s="198" t="s">
        <v>426</v>
      </c>
      <c r="D213" s="164" t="s">
        <v>273</v>
      </c>
      <c r="E213" s="171">
        <v>11.2</v>
      </c>
      <c r="F213" s="176"/>
      <c r="G213" s="177">
        <f>ROUND(E213*F213,2)</f>
        <v>0</v>
      </c>
      <c r="H213" s="176"/>
      <c r="I213" s="177">
        <f>ROUND(E213*H213,2)</f>
        <v>0</v>
      </c>
      <c r="J213" s="176"/>
      <c r="K213" s="177">
        <f>ROUND(E213*J213,2)</f>
        <v>0</v>
      </c>
      <c r="L213" s="177">
        <v>21</v>
      </c>
      <c r="M213" s="177">
        <f>G213*(1+L213/100)</f>
        <v>0</v>
      </c>
      <c r="N213" s="164">
        <v>0.06</v>
      </c>
      <c r="O213" s="164">
        <f>ROUND(E213*N213,5)</f>
        <v>0.67200000000000004</v>
      </c>
      <c r="P213" s="164">
        <v>0</v>
      </c>
      <c r="Q213" s="164">
        <f>ROUND(E213*P213,5)</f>
        <v>0</v>
      </c>
      <c r="R213" s="164"/>
      <c r="S213" s="164"/>
      <c r="T213" s="165">
        <v>0</v>
      </c>
      <c r="U213" s="164">
        <f>ROUND(E213*T213,2)</f>
        <v>0</v>
      </c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 t="s">
        <v>217</v>
      </c>
      <c r="AF213" s="154"/>
      <c r="AG213" s="154"/>
      <c r="AH213" s="154"/>
      <c r="AI213" s="154"/>
      <c r="AJ213" s="154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55"/>
      <c r="B214" s="162"/>
      <c r="C214" s="260" t="s">
        <v>427</v>
      </c>
      <c r="D214" s="261"/>
      <c r="E214" s="262"/>
      <c r="F214" s="263"/>
      <c r="G214" s="264"/>
      <c r="H214" s="177"/>
      <c r="I214" s="177"/>
      <c r="J214" s="177"/>
      <c r="K214" s="177"/>
      <c r="L214" s="177"/>
      <c r="M214" s="177"/>
      <c r="N214" s="164"/>
      <c r="O214" s="164"/>
      <c r="P214" s="164"/>
      <c r="Q214" s="164"/>
      <c r="R214" s="164"/>
      <c r="S214" s="164"/>
      <c r="T214" s="165"/>
      <c r="U214" s="164"/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 t="s">
        <v>238</v>
      </c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7" t="str">
        <f>C214</f>
        <v>- dle domu hrobníka</v>
      </c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162"/>
      <c r="C215" s="199" t="s">
        <v>187</v>
      </c>
      <c r="D215" s="166"/>
      <c r="E215" s="172"/>
      <c r="F215" s="177"/>
      <c r="G215" s="177"/>
      <c r="H215" s="177"/>
      <c r="I215" s="177"/>
      <c r="J215" s="177"/>
      <c r="K215" s="177"/>
      <c r="L215" s="177"/>
      <c r="M215" s="177"/>
      <c r="N215" s="164"/>
      <c r="O215" s="164"/>
      <c r="P215" s="164"/>
      <c r="Q215" s="164"/>
      <c r="R215" s="164"/>
      <c r="S215" s="164"/>
      <c r="T215" s="165"/>
      <c r="U215" s="164"/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154" t="s">
        <v>219</v>
      </c>
      <c r="AF215" s="154">
        <v>0</v>
      </c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55"/>
      <c r="B216" s="162"/>
      <c r="C216" s="199" t="s">
        <v>428</v>
      </c>
      <c r="D216" s="166"/>
      <c r="E216" s="172">
        <v>11.2</v>
      </c>
      <c r="F216" s="177"/>
      <c r="G216" s="177"/>
      <c r="H216" s="177"/>
      <c r="I216" s="177"/>
      <c r="J216" s="177"/>
      <c r="K216" s="177"/>
      <c r="L216" s="177"/>
      <c r="M216" s="177"/>
      <c r="N216" s="164"/>
      <c r="O216" s="164"/>
      <c r="P216" s="164"/>
      <c r="Q216" s="164"/>
      <c r="R216" s="164"/>
      <c r="S216" s="164"/>
      <c r="T216" s="165"/>
      <c r="U216" s="16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 t="s">
        <v>219</v>
      </c>
      <c r="AF216" s="154">
        <v>0</v>
      </c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>
        <v>43</v>
      </c>
      <c r="B217" s="162" t="s">
        <v>429</v>
      </c>
      <c r="C217" s="198" t="s">
        <v>430</v>
      </c>
      <c r="D217" s="164" t="s">
        <v>273</v>
      </c>
      <c r="E217" s="171">
        <v>2.5</v>
      </c>
      <c r="F217" s="176"/>
      <c r="G217" s="177">
        <f>ROUND(E217*F217,2)</f>
        <v>0</v>
      </c>
      <c r="H217" s="176"/>
      <c r="I217" s="177">
        <f>ROUND(E217*H217,2)</f>
        <v>0</v>
      </c>
      <c r="J217" s="176"/>
      <c r="K217" s="177">
        <f>ROUND(E217*J217,2)</f>
        <v>0</v>
      </c>
      <c r="L217" s="177">
        <v>21</v>
      </c>
      <c r="M217" s="177">
        <f>G217*(1+L217/100)</f>
        <v>0</v>
      </c>
      <c r="N217" s="164">
        <v>1.4999999999999999E-2</v>
      </c>
      <c r="O217" s="164">
        <f>ROUND(E217*N217,5)</f>
        <v>3.7499999999999999E-2</v>
      </c>
      <c r="P217" s="164">
        <v>0</v>
      </c>
      <c r="Q217" s="164">
        <f>ROUND(E217*P217,5)</f>
        <v>0</v>
      </c>
      <c r="R217" s="164"/>
      <c r="S217" s="164"/>
      <c r="T217" s="165">
        <v>0</v>
      </c>
      <c r="U217" s="164">
        <f>ROUND(E217*T217,2)</f>
        <v>0</v>
      </c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 t="s">
        <v>217</v>
      </c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55"/>
      <c r="B218" s="162"/>
      <c r="C218" s="260" t="s">
        <v>427</v>
      </c>
      <c r="D218" s="261"/>
      <c r="E218" s="262"/>
      <c r="F218" s="263"/>
      <c r="G218" s="264"/>
      <c r="H218" s="177"/>
      <c r="I218" s="177"/>
      <c r="J218" s="177"/>
      <c r="K218" s="177"/>
      <c r="L218" s="177"/>
      <c r="M218" s="177"/>
      <c r="N218" s="164"/>
      <c r="O218" s="164"/>
      <c r="P218" s="164"/>
      <c r="Q218" s="164"/>
      <c r="R218" s="164"/>
      <c r="S218" s="164"/>
      <c r="T218" s="165"/>
      <c r="U218" s="16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 t="s">
        <v>238</v>
      </c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7" t="str">
        <f>C218</f>
        <v>- dle domu hrobníka</v>
      </c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162"/>
      <c r="C219" s="199" t="s">
        <v>187</v>
      </c>
      <c r="D219" s="166"/>
      <c r="E219" s="172"/>
      <c r="F219" s="177"/>
      <c r="G219" s="177"/>
      <c r="H219" s="177"/>
      <c r="I219" s="177"/>
      <c r="J219" s="177"/>
      <c r="K219" s="177"/>
      <c r="L219" s="177"/>
      <c r="M219" s="177"/>
      <c r="N219" s="164"/>
      <c r="O219" s="164"/>
      <c r="P219" s="164"/>
      <c r="Q219" s="164"/>
      <c r="R219" s="164"/>
      <c r="S219" s="164"/>
      <c r="T219" s="165"/>
      <c r="U219" s="16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 t="s">
        <v>219</v>
      </c>
      <c r="AF219" s="154">
        <v>0</v>
      </c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55"/>
      <c r="B220" s="162"/>
      <c r="C220" s="199" t="s">
        <v>431</v>
      </c>
      <c r="D220" s="166"/>
      <c r="E220" s="172">
        <v>2.5</v>
      </c>
      <c r="F220" s="177"/>
      <c r="G220" s="177"/>
      <c r="H220" s="177"/>
      <c r="I220" s="177"/>
      <c r="J220" s="177"/>
      <c r="K220" s="177"/>
      <c r="L220" s="177"/>
      <c r="M220" s="177"/>
      <c r="N220" s="164"/>
      <c r="O220" s="164"/>
      <c r="P220" s="164"/>
      <c r="Q220" s="164"/>
      <c r="R220" s="164"/>
      <c r="S220" s="164"/>
      <c r="T220" s="165"/>
      <c r="U220" s="16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 t="s">
        <v>219</v>
      </c>
      <c r="AF220" s="154">
        <v>0</v>
      </c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>
        <v>44</v>
      </c>
      <c r="B221" s="162" t="s">
        <v>432</v>
      </c>
      <c r="C221" s="198" t="s">
        <v>433</v>
      </c>
      <c r="D221" s="164" t="s">
        <v>267</v>
      </c>
      <c r="E221" s="171">
        <v>0.4</v>
      </c>
      <c r="F221" s="176"/>
      <c r="G221" s="177">
        <f>ROUND(E221*F221,2)</f>
        <v>0</v>
      </c>
      <c r="H221" s="176"/>
      <c r="I221" s="177">
        <f>ROUND(E221*H221,2)</f>
        <v>0</v>
      </c>
      <c r="J221" s="176"/>
      <c r="K221" s="177">
        <f>ROUND(E221*J221,2)</f>
        <v>0</v>
      </c>
      <c r="L221" s="177">
        <v>21</v>
      </c>
      <c r="M221" s="177">
        <f>G221*(1+L221/100)</f>
        <v>0</v>
      </c>
      <c r="N221" s="164">
        <v>3.5E-4</v>
      </c>
      <c r="O221" s="164">
        <f>ROUND(E221*N221,5)</f>
        <v>1.3999999999999999E-4</v>
      </c>
      <c r="P221" s="164">
        <v>0</v>
      </c>
      <c r="Q221" s="164">
        <f>ROUND(E221*P221,5)</f>
        <v>0</v>
      </c>
      <c r="R221" s="164"/>
      <c r="S221" s="164"/>
      <c r="T221" s="165">
        <v>8.5999999999999993E-2</v>
      </c>
      <c r="U221" s="164">
        <f>ROUND(E221*T221,2)</f>
        <v>0.03</v>
      </c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 t="s">
        <v>217</v>
      </c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55"/>
      <c r="B222" s="162"/>
      <c r="C222" s="199" t="s">
        <v>434</v>
      </c>
      <c r="D222" s="166"/>
      <c r="E222" s="172"/>
      <c r="F222" s="177"/>
      <c r="G222" s="177"/>
      <c r="H222" s="177"/>
      <c r="I222" s="177"/>
      <c r="J222" s="177"/>
      <c r="K222" s="177"/>
      <c r="L222" s="177"/>
      <c r="M222" s="177"/>
      <c r="N222" s="164"/>
      <c r="O222" s="164"/>
      <c r="P222" s="164"/>
      <c r="Q222" s="164"/>
      <c r="R222" s="164"/>
      <c r="S222" s="164"/>
      <c r="T222" s="165"/>
      <c r="U222" s="16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 t="s">
        <v>219</v>
      </c>
      <c r="AF222" s="154">
        <v>0</v>
      </c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162"/>
      <c r="C223" s="199" t="s">
        <v>187</v>
      </c>
      <c r="D223" s="166"/>
      <c r="E223" s="172"/>
      <c r="F223" s="177"/>
      <c r="G223" s="177"/>
      <c r="H223" s="177"/>
      <c r="I223" s="177"/>
      <c r="J223" s="177"/>
      <c r="K223" s="177"/>
      <c r="L223" s="177"/>
      <c r="M223" s="177"/>
      <c r="N223" s="164"/>
      <c r="O223" s="164"/>
      <c r="P223" s="164"/>
      <c r="Q223" s="164"/>
      <c r="R223" s="164"/>
      <c r="S223" s="164"/>
      <c r="T223" s="165"/>
      <c r="U223" s="16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 t="s">
        <v>219</v>
      </c>
      <c r="AF223" s="154">
        <v>0</v>
      </c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">
      <c r="A224" s="155"/>
      <c r="B224" s="162"/>
      <c r="C224" s="199" t="s">
        <v>435</v>
      </c>
      <c r="D224" s="166"/>
      <c r="E224" s="172">
        <v>0.4</v>
      </c>
      <c r="F224" s="177"/>
      <c r="G224" s="177"/>
      <c r="H224" s="177"/>
      <c r="I224" s="177"/>
      <c r="J224" s="177"/>
      <c r="K224" s="177"/>
      <c r="L224" s="177"/>
      <c r="M224" s="177"/>
      <c r="N224" s="164"/>
      <c r="O224" s="164"/>
      <c r="P224" s="164"/>
      <c r="Q224" s="164"/>
      <c r="R224" s="164"/>
      <c r="S224" s="164"/>
      <c r="T224" s="165"/>
      <c r="U224" s="16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 t="s">
        <v>219</v>
      </c>
      <c r="AF224" s="154">
        <v>0</v>
      </c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>
        <v>45</v>
      </c>
      <c r="B225" s="162" t="s">
        <v>436</v>
      </c>
      <c r="C225" s="198" t="s">
        <v>437</v>
      </c>
      <c r="D225" s="164" t="s">
        <v>267</v>
      </c>
      <c r="E225" s="171">
        <v>173.1</v>
      </c>
      <c r="F225" s="176"/>
      <c r="G225" s="177">
        <f>ROUND(E225*F225,2)</f>
        <v>0</v>
      </c>
      <c r="H225" s="176"/>
      <c r="I225" s="177">
        <f>ROUND(E225*H225,2)</f>
        <v>0</v>
      </c>
      <c r="J225" s="176"/>
      <c r="K225" s="177">
        <f>ROUND(E225*J225,2)</f>
        <v>0</v>
      </c>
      <c r="L225" s="177">
        <v>21</v>
      </c>
      <c r="M225" s="177">
        <f>G225*(1+L225/100)</f>
        <v>0</v>
      </c>
      <c r="N225" s="164">
        <v>7.2000000000000005E-4</v>
      </c>
      <c r="O225" s="164">
        <f>ROUND(E225*N225,5)</f>
        <v>0.12463</v>
      </c>
      <c r="P225" s="164">
        <v>0</v>
      </c>
      <c r="Q225" s="164">
        <f>ROUND(E225*P225,5)</f>
        <v>0</v>
      </c>
      <c r="R225" s="164"/>
      <c r="S225" s="164"/>
      <c r="T225" s="165">
        <v>0.24199999999999999</v>
      </c>
      <c r="U225" s="164">
        <f>ROUND(E225*T225,2)</f>
        <v>41.89</v>
      </c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 t="s">
        <v>217</v>
      </c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55"/>
      <c r="B226" s="162"/>
      <c r="C226" s="199" t="s">
        <v>438</v>
      </c>
      <c r="D226" s="166"/>
      <c r="E226" s="172">
        <v>169.5</v>
      </c>
      <c r="F226" s="177"/>
      <c r="G226" s="177"/>
      <c r="H226" s="177"/>
      <c r="I226" s="177"/>
      <c r="J226" s="177"/>
      <c r="K226" s="177"/>
      <c r="L226" s="177"/>
      <c r="M226" s="177"/>
      <c r="N226" s="164"/>
      <c r="O226" s="164"/>
      <c r="P226" s="164"/>
      <c r="Q226" s="164"/>
      <c r="R226" s="164"/>
      <c r="S226" s="164"/>
      <c r="T226" s="165"/>
      <c r="U226" s="16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 t="s">
        <v>219</v>
      </c>
      <c r="AF226" s="154">
        <v>0</v>
      </c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162"/>
      <c r="C227" s="199" t="s">
        <v>439</v>
      </c>
      <c r="D227" s="166"/>
      <c r="E227" s="172">
        <v>3.6</v>
      </c>
      <c r="F227" s="177"/>
      <c r="G227" s="177"/>
      <c r="H227" s="177"/>
      <c r="I227" s="177"/>
      <c r="J227" s="177"/>
      <c r="K227" s="177"/>
      <c r="L227" s="177"/>
      <c r="M227" s="177"/>
      <c r="N227" s="164"/>
      <c r="O227" s="164"/>
      <c r="P227" s="164"/>
      <c r="Q227" s="164"/>
      <c r="R227" s="164"/>
      <c r="S227" s="164"/>
      <c r="T227" s="165"/>
      <c r="U227" s="16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 t="s">
        <v>219</v>
      </c>
      <c r="AF227" s="154">
        <v>0</v>
      </c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55">
        <v>46</v>
      </c>
      <c r="B228" s="162" t="s">
        <v>436</v>
      </c>
      <c r="C228" s="198" t="s">
        <v>440</v>
      </c>
      <c r="D228" s="164" t="s">
        <v>267</v>
      </c>
      <c r="E228" s="171">
        <v>105</v>
      </c>
      <c r="F228" s="176"/>
      <c r="G228" s="177">
        <f>ROUND(E228*F228,2)</f>
        <v>0</v>
      </c>
      <c r="H228" s="176"/>
      <c r="I228" s="177">
        <f>ROUND(E228*H228,2)</f>
        <v>0</v>
      </c>
      <c r="J228" s="176"/>
      <c r="K228" s="177">
        <f>ROUND(E228*J228,2)</f>
        <v>0</v>
      </c>
      <c r="L228" s="177">
        <v>21</v>
      </c>
      <c r="M228" s="177">
        <f>G228*(1+L228/100)</f>
        <v>0</v>
      </c>
      <c r="N228" s="164">
        <v>7.2000000000000005E-4</v>
      </c>
      <c r="O228" s="164">
        <f>ROUND(E228*N228,5)</f>
        <v>7.5600000000000001E-2</v>
      </c>
      <c r="P228" s="164">
        <v>0</v>
      </c>
      <c r="Q228" s="164">
        <f>ROUND(E228*P228,5)</f>
        <v>0</v>
      </c>
      <c r="R228" s="164"/>
      <c r="S228" s="164"/>
      <c r="T228" s="165">
        <v>0.24199999999999999</v>
      </c>
      <c r="U228" s="164">
        <f>ROUND(E228*T228,2)</f>
        <v>25.41</v>
      </c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 t="s">
        <v>217</v>
      </c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x14ac:dyDescent="0.2">
      <c r="A229" s="156" t="s">
        <v>212</v>
      </c>
      <c r="B229" s="163" t="s">
        <v>139</v>
      </c>
      <c r="C229" s="201" t="s">
        <v>140</v>
      </c>
      <c r="D229" s="168"/>
      <c r="E229" s="174"/>
      <c r="F229" s="178"/>
      <c r="G229" s="178">
        <f>SUMIF(AE230:AE267,"&lt;&gt;NOR",G230:G267)</f>
        <v>0</v>
      </c>
      <c r="H229" s="178"/>
      <c r="I229" s="178">
        <f>SUM(I230:I267)</f>
        <v>0</v>
      </c>
      <c r="J229" s="178"/>
      <c r="K229" s="178">
        <f>SUM(K230:K267)</f>
        <v>0</v>
      </c>
      <c r="L229" s="178"/>
      <c r="M229" s="178">
        <f>SUM(M230:M267)</f>
        <v>0</v>
      </c>
      <c r="N229" s="168"/>
      <c r="O229" s="168">
        <f>SUM(O230:O267)</f>
        <v>21.707350000000002</v>
      </c>
      <c r="P229" s="168"/>
      <c r="Q229" s="168">
        <f>SUM(Q230:Q267)</f>
        <v>0</v>
      </c>
      <c r="R229" s="168"/>
      <c r="S229" s="168"/>
      <c r="T229" s="169"/>
      <c r="U229" s="168">
        <f>SUM(U230:U267)</f>
        <v>26.77</v>
      </c>
      <c r="AE229" t="s">
        <v>213</v>
      </c>
    </row>
    <row r="230" spans="1:60" outlineLevel="1" x14ac:dyDescent="0.2">
      <c r="A230" s="155">
        <v>47</v>
      </c>
      <c r="B230" s="162" t="s">
        <v>441</v>
      </c>
      <c r="C230" s="198" t="s">
        <v>442</v>
      </c>
      <c r="D230" s="164" t="s">
        <v>216</v>
      </c>
      <c r="E230" s="171">
        <v>4.9000000000000004</v>
      </c>
      <c r="F230" s="176"/>
      <c r="G230" s="177">
        <f>ROUND(E230*F230,2)</f>
        <v>0</v>
      </c>
      <c r="H230" s="176"/>
      <c r="I230" s="177">
        <f>ROUND(E230*H230,2)</f>
        <v>0</v>
      </c>
      <c r="J230" s="176"/>
      <c r="K230" s="177">
        <f>ROUND(E230*J230,2)</f>
        <v>0</v>
      </c>
      <c r="L230" s="177">
        <v>21</v>
      </c>
      <c r="M230" s="177">
        <f>G230*(1+L230/100)</f>
        <v>0</v>
      </c>
      <c r="N230" s="164">
        <v>1.837</v>
      </c>
      <c r="O230" s="164">
        <f>ROUND(E230*N230,5)</f>
        <v>9.0013000000000005</v>
      </c>
      <c r="P230" s="164">
        <v>0</v>
      </c>
      <c r="Q230" s="164">
        <f>ROUND(E230*P230,5)</f>
        <v>0</v>
      </c>
      <c r="R230" s="164"/>
      <c r="S230" s="164"/>
      <c r="T230" s="165">
        <v>1.8360000000000001</v>
      </c>
      <c r="U230" s="164">
        <f>ROUND(E230*T230,2)</f>
        <v>9</v>
      </c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 t="s">
        <v>217</v>
      </c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162"/>
      <c r="C231" s="199" t="s">
        <v>443</v>
      </c>
      <c r="D231" s="166"/>
      <c r="E231" s="172"/>
      <c r="F231" s="177"/>
      <c r="G231" s="177"/>
      <c r="H231" s="177"/>
      <c r="I231" s="177"/>
      <c r="J231" s="177"/>
      <c r="K231" s="177"/>
      <c r="L231" s="177"/>
      <c r="M231" s="177"/>
      <c r="N231" s="164"/>
      <c r="O231" s="164"/>
      <c r="P231" s="164"/>
      <c r="Q231" s="164"/>
      <c r="R231" s="164"/>
      <c r="S231" s="164"/>
      <c r="T231" s="165"/>
      <c r="U231" s="16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 t="s">
        <v>219</v>
      </c>
      <c r="AF231" s="154">
        <v>0</v>
      </c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">
      <c r="A232" s="155"/>
      <c r="B232" s="162"/>
      <c r="C232" s="199" t="s">
        <v>444</v>
      </c>
      <c r="D232" s="166"/>
      <c r="E232" s="172">
        <v>0.34399999999999997</v>
      </c>
      <c r="F232" s="177"/>
      <c r="G232" s="177"/>
      <c r="H232" s="177"/>
      <c r="I232" s="177"/>
      <c r="J232" s="177"/>
      <c r="K232" s="177"/>
      <c r="L232" s="177"/>
      <c r="M232" s="177"/>
      <c r="N232" s="164"/>
      <c r="O232" s="164"/>
      <c r="P232" s="164"/>
      <c r="Q232" s="164"/>
      <c r="R232" s="164"/>
      <c r="S232" s="164"/>
      <c r="T232" s="165"/>
      <c r="U232" s="16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 t="s">
        <v>219</v>
      </c>
      <c r="AF232" s="154">
        <v>0</v>
      </c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162"/>
      <c r="C233" s="199" t="s">
        <v>445</v>
      </c>
      <c r="D233" s="166"/>
      <c r="E233" s="172"/>
      <c r="F233" s="177"/>
      <c r="G233" s="177"/>
      <c r="H233" s="177"/>
      <c r="I233" s="177"/>
      <c r="J233" s="177"/>
      <c r="K233" s="177"/>
      <c r="L233" s="177"/>
      <c r="M233" s="177"/>
      <c r="N233" s="164"/>
      <c r="O233" s="164"/>
      <c r="P233" s="164"/>
      <c r="Q233" s="164"/>
      <c r="R233" s="164"/>
      <c r="S233" s="164"/>
      <c r="T233" s="165"/>
      <c r="U233" s="164"/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 t="s">
        <v>219</v>
      </c>
      <c r="AF233" s="154">
        <v>0</v>
      </c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">
      <c r="A234" s="155"/>
      <c r="B234" s="162"/>
      <c r="C234" s="199" t="s">
        <v>446</v>
      </c>
      <c r="D234" s="166"/>
      <c r="E234" s="172">
        <v>0.312</v>
      </c>
      <c r="F234" s="177"/>
      <c r="G234" s="177"/>
      <c r="H234" s="177"/>
      <c r="I234" s="177"/>
      <c r="J234" s="177"/>
      <c r="K234" s="177"/>
      <c r="L234" s="177"/>
      <c r="M234" s="177"/>
      <c r="N234" s="164"/>
      <c r="O234" s="164"/>
      <c r="P234" s="164"/>
      <c r="Q234" s="164"/>
      <c r="R234" s="164"/>
      <c r="S234" s="164"/>
      <c r="T234" s="165"/>
      <c r="U234" s="16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 t="s">
        <v>219</v>
      </c>
      <c r="AF234" s="154">
        <v>0</v>
      </c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162"/>
      <c r="C235" s="199" t="s">
        <v>447</v>
      </c>
      <c r="D235" s="166"/>
      <c r="E235" s="172"/>
      <c r="F235" s="177"/>
      <c r="G235" s="177"/>
      <c r="H235" s="177"/>
      <c r="I235" s="177"/>
      <c r="J235" s="177"/>
      <c r="K235" s="177"/>
      <c r="L235" s="177"/>
      <c r="M235" s="177"/>
      <c r="N235" s="164"/>
      <c r="O235" s="164"/>
      <c r="P235" s="164"/>
      <c r="Q235" s="164"/>
      <c r="R235" s="164"/>
      <c r="S235" s="164"/>
      <c r="T235" s="165"/>
      <c r="U235" s="16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 t="s">
        <v>219</v>
      </c>
      <c r="AF235" s="154">
        <v>0</v>
      </c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">
      <c r="A236" s="155"/>
      <c r="B236" s="162"/>
      <c r="C236" s="199" t="s">
        <v>448</v>
      </c>
      <c r="D236" s="166"/>
      <c r="E236" s="172">
        <v>1.024</v>
      </c>
      <c r="F236" s="177"/>
      <c r="G236" s="177"/>
      <c r="H236" s="177"/>
      <c r="I236" s="177"/>
      <c r="J236" s="177"/>
      <c r="K236" s="177"/>
      <c r="L236" s="177"/>
      <c r="M236" s="177"/>
      <c r="N236" s="164"/>
      <c r="O236" s="164"/>
      <c r="P236" s="164"/>
      <c r="Q236" s="164"/>
      <c r="R236" s="164"/>
      <c r="S236" s="164"/>
      <c r="T236" s="165"/>
      <c r="U236" s="16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 t="s">
        <v>219</v>
      </c>
      <c r="AF236" s="154">
        <v>0</v>
      </c>
      <c r="AG236" s="154"/>
      <c r="AH236" s="154"/>
      <c r="AI236" s="154"/>
      <c r="AJ236" s="154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162"/>
      <c r="C237" s="199" t="s">
        <v>449</v>
      </c>
      <c r="D237" s="166"/>
      <c r="E237" s="172"/>
      <c r="F237" s="177"/>
      <c r="G237" s="177"/>
      <c r="H237" s="177"/>
      <c r="I237" s="177"/>
      <c r="J237" s="177"/>
      <c r="K237" s="177"/>
      <c r="L237" s="177"/>
      <c r="M237" s="177"/>
      <c r="N237" s="164"/>
      <c r="O237" s="164"/>
      <c r="P237" s="164"/>
      <c r="Q237" s="164"/>
      <c r="R237" s="164"/>
      <c r="S237" s="164"/>
      <c r="T237" s="165"/>
      <c r="U237" s="16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 t="s">
        <v>219</v>
      </c>
      <c r="AF237" s="154">
        <v>0</v>
      </c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55"/>
      <c r="B238" s="162"/>
      <c r="C238" s="199" t="s">
        <v>450</v>
      </c>
      <c r="D238" s="166"/>
      <c r="E238" s="172">
        <v>1.36</v>
      </c>
      <c r="F238" s="177"/>
      <c r="G238" s="177"/>
      <c r="H238" s="177"/>
      <c r="I238" s="177"/>
      <c r="J238" s="177"/>
      <c r="K238" s="177"/>
      <c r="L238" s="177"/>
      <c r="M238" s="177"/>
      <c r="N238" s="164"/>
      <c r="O238" s="164"/>
      <c r="P238" s="164"/>
      <c r="Q238" s="164"/>
      <c r="R238" s="164"/>
      <c r="S238" s="164"/>
      <c r="T238" s="165"/>
      <c r="U238" s="16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 t="s">
        <v>219</v>
      </c>
      <c r="AF238" s="154">
        <v>0</v>
      </c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162"/>
      <c r="C239" s="199" t="s">
        <v>451</v>
      </c>
      <c r="D239" s="166"/>
      <c r="E239" s="172">
        <v>0.94399999999999995</v>
      </c>
      <c r="F239" s="177"/>
      <c r="G239" s="177"/>
      <c r="H239" s="177"/>
      <c r="I239" s="177"/>
      <c r="J239" s="177"/>
      <c r="K239" s="177"/>
      <c r="L239" s="177"/>
      <c r="M239" s="177"/>
      <c r="N239" s="164"/>
      <c r="O239" s="164"/>
      <c r="P239" s="164"/>
      <c r="Q239" s="164"/>
      <c r="R239" s="164"/>
      <c r="S239" s="164"/>
      <c r="T239" s="165"/>
      <c r="U239" s="164"/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 t="s">
        <v>219</v>
      </c>
      <c r="AF239" s="154">
        <v>0</v>
      </c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55"/>
      <c r="B240" s="162"/>
      <c r="C240" s="199" t="s">
        <v>452</v>
      </c>
      <c r="D240" s="166"/>
      <c r="E240" s="172">
        <v>0.872</v>
      </c>
      <c r="F240" s="177"/>
      <c r="G240" s="177"/>
      <c r="H240" s="177"/>
      <c r="I240" s="177"/>
      <c r="J240" s="177"/>
      <c r="K240" s="177"/>
      <c r="L240" s="177"/>
      <c r="M240" s="177"/>
      <c r="N240" s="164"/>
      <c r="O240" s="164"/>
      <c r="P240" s="164"/>
      <c r="Q240" s="164"/>
      <c r="R240" s="164"/>
      <c r="S240" s="164"/>
      <c r="T240" s="165"/>
      <c r="U240" s="16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 t="s">
        <v>219</v>
      </c>
      <c r="AF240" s="154">
        <v>0</v>
      </c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162"/>
      <c r="C241" s="200" t="s">
        <v>222</v>
      </c>
      <c r="D241" s="167"/>
      <c r="E241" s="173">
        <v>4.8559999999999999</v>
      </c>
      <c r="F241" s="177"/>
      <c r="G241" s="177"/>
      <c r="H241" s="177"/>
      <c r="I241" s="177"/>
      <c r="J241" s="177"/>
      <c r="K241" s="177"/>
      <c r="L241" s="177"/>
      <c r="M241" s="177"/>
      <c r="N241" s="164"/>
      <c r="O241" s="164"/>
      <c r="P241" s="164"/>
      <c r="Q241" s="164"/>
      <c r="R241" s="164"/>
      <c r="S241" s="164"/>
      <c r="T241" s="165"/>
      <c r="U241" s="16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 t="s">
        <v>219</v>
      </c>
      <c r="AF241" s="154">
        <v>1</v>
      </c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">
      <c r="A242" s="155"/>
      <c r="B242" s="162"/>
      <c r="C242" s="199" t="s">
        <v>453</v>
      </c>
      <c r="D242" s="166"/>
      <c r="E242" s="172">
        <v>4.4000000000000497E-2</v>
      </c>
      <c r="F242" s="177"/>
      <c r="G242" s="177"/>
      <c r="H242" s="177"/>
      <c r="I242" s="177"/>
      <c r="J242" s="177"/>
      <c r="K242" s="177"/>
      <c r="L242" s="177"/>
      <c r="M242" s="177"/>
      <c r="N242" s="164"/>
      <c r="O242" s="164"/>
      <c r="P242" s="164"/>
      <c r="Q242" s="164"/>
      <c r="R242" s="164"/>
      <c r="S242" s="164"/>
      <c r="T242" s="165"/>
      <c r="U242" s="16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 t="s">
        <v>219</v>
      </c>
      <c r="AF242" s="154">
        <v>0</v>
      </c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>
        <v>48</v>
      </c>
      <c r="B243" s="162" t="s">
        <v>454</v>
      </c>
      <c r="C243" s="198" t="s">
        <v>455</v>
      </c>
      <c r="D243" s="164" t="s">
        <v>216</v>
      </c>
      <c r="E243" s="171">
        <v>3.9</v>
      </c>
      <c r="F243" s="176"/>
      <c r="G243" s="177">
        <f>ROUND(E243*F243,2)</f>
        <v>0</v>
      </c>
      <c r="H243" s="176"/>
      <c r="I243" s="177">
        <f>ROUND(E243*H243,2)</f>
        <v>0</v>
      </c>
      <c r="J243" s="176"/>
      <c r="K243" s="177">
        <f>ROUND(E243*J243,2)</f>
        <v>0</v>
      </c>
      <c r="L243" s="177">
        <v>21</v>
      </c>
      <c r="M243" s="177">
        <f>G243*(1+L243/100)</f>
        <v>0</v>
      </c>
      <c r="N243" s="164">
        <v>2.5249999999999999</v>
      </c>
      <c r="O243" s="164">
        <f>ROUND(E243*N243,5)</f>
        <v>9.8475000000000001</v>
      </c>
      <c r="P243" s="164">
        <v>0</v>
      </c>
      <c r="Q243" s="164">
        <f>ROUND(E243*P243,5)</f>
        <v>0</v>
      </c>
      <c r="R243" s="164"/>
      <c r="S243" s="164"/>
      <c r="T243" s="165">
        <v>3.2130000000000001</v>
      </c>
      <c r="U243" s="164">
        <f>ROUND(E243*T243,2)</f>
        <v>12.53</v>
      </c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 t="s">
        <v>217</v>
      </c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55"/>
      <c r="B244" s="162"/>
      <c r="C244" s="199" t="s">
        <v>456</v>
      </c>
      <c r="D244" s="166"/>
      <c r="E244" s="172"/>
      <c r="F244" s="177"/>
      <c r="G244" s="177"/>
      <c r="H244" s="177"/>
      <c r="I244" s="177"/>
      <c r="J244" s="177"/>
      <c r="K244" s="177"/>
      <c r="L244" s="177"/>
      <c r="M244" s="177"/>
      <c r="N244" s="164"/>
      <c r="O244" s="164"/>
      <c r="P244" s="164"/>
      <c r="Q244" s="164"/>
      <c r="R244" s="164"/>
      <c r="S244" s="164"/>
      <c r="T244" s="165"/>
      <c r="U244" s="16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 t="s">
        <v>219</v>
      </c>
      <c r="AF244" s="154">
        <v>0</v>
      </c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162"/>
      <c r="C245" s="199" t="s">
        <v>457</v>
      </c>
      <c r="D245" s="166"/>
      <c r="E245" s="172">
        <v>1.02</v>
      </c>
      <c r="F245" s="177"/>
      <c r="G245" s="177"/>
      <c r="H245" s="177"/>
      <c r="I245" s="177"/>
      <c r="J245" s="177"/>
      <c r="K245" s="177"/>
      <c r="L245" s="177"/>
      <c r="M245" s="177"/>
      <c r="N245" s="164"/>
      <c r="O245" s="164"/>
      <c r="P245" s="164"/>
      <c r="Q245" s="164"/>
      <c r="R245" s="164"/>
      <c r="S245" s="164"/>
      <c r="T245" s="165"/>
      <c r="U245" s="16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 t="s">
        <v>219</v>
      </c>
      <c r="AF245" s="154">
        <v>0</v>
      </c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">
      <c r="A246" s="155"/>
      <c r="B246" s="162"/>
      <c r="C246" s="199" t="s">
        <v>458</v>
      </c>
      <c r="D246" s="166"/>
      <c r="E246" s="172">
        <v>0.70799999999999996</v>
      </c>
      <c r="F246" s="177"/>
      <c r="G246" s="177"/>
      <c r="H246" s="177"/>
      <c r="I246" s="177"/>
      <c r="J246" s="177"/>
      <c r="K246" s="177"/>
      <c r="L246" s="177"/>
      <c r="M246" s="177"/>
      <c r="N246" s="164"/>
      <c r="O246" s="164"/>
      <c r="P246" s="164"/>
      <c r="Q246" s="164"/>
      <c r="R246" s="164"/>
      <c r="S246" s="164"/>
      <c r="T246" s="165"/>
      <c r="U246" s="16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 t="s">
        <v>219</v>
      </c>
      <c r="AF246" s="154">
        <v>0</v>
      </c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">
      <c r="A247" s="155"/>
      <c r="B247" s="162"/>
      <c r="C247" s="199" t="s">
        <v>459</v>
      </c>
      <c r="D247" s="166"/>
      <c r="E247" s="172">
        <v>0.65400000000000003</v>
      </c>
      <c r="F247" s="177"/>
      <c r="G247" s="177"/>
      <c r="H247" s="177"/>
      <c r="I247" s="177"/>
      <c r="J247" s="177"/>
      <c r="K247" s="177"/>
      <c r="L247" s="177"/>
      <c r="M247" s="177"/>
      <c r="N247" s="164"/>
      <c r="O247" s="164"/>
      <c r="P247" s="164"/>
      <c r="Q247" s="164"/>
      <c r="R247" s="164"/>
      <c r="S247" s="164"/>
      <c r="T247" s="165"/>
      <c r="U247" s="16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 t="s">
        <v>219</v>
      </c>
      <c r="AF247" s="154">
        <v>0</v>
      </c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outlineLevel="1" x14ac:dyDescent="0.2">
      <c r="A248" s="155"/>
      <c r="B248" s="162"/>
      <c r="C248" s="199" t="s">
        <v>460</v>
      </c>
      <c r="D248" s="166"/>
      <c r="E248" s="172">
        <v>1.7999999999999801E-2</v>
      </c>
      <c r="F248" s="177"/>
      <c r="G248" s="177"/>
      <c r="H248" s="177"/>
      <c r="I248" s="177"/>
      <c r="J248" s="177"/>
      <c r="K248" s="177"/>
      <c r="L248" s="177"/>
      <c r="M248" s="177"/>
      <c r="N248" s="164"/>
      <c r="O248" s="164"/>
      <c r="P248" s="164"/>
      <c r="Q248" s="164"/>
      <c r="R248" s="164"/>
      <c r="S248" s="164"/>
      <c r="T248" s="165"/>
      <c r="U248" s="16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 t="s">
        <v>219</v>
      </c>
      <c r="AF248" s="154">
        <v>0</v>
      </c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162"/>
      <c r="C249" s="200" t="s">
        <v>222</v>
      </c>
      <c r="D249" s="167"/>
      <c r="E249" s="173">
        <v>2.4</v>
      </c>
      <c r="F249" s="177"/>
      <c r="G249" s="177"/>
      <c r="H249" s="177"/>
      <c r="I249" s="177"/>
      <c r="J249" s="177"/>
      <c r="K249" s="177"/>
      <c r="L249" s="177"/>
      <c r="M249" s="177"/>
      <c r="N249" s="164"/>
      <c r="O249" s="164"/>
      <c r="P249" s="164"/>
      <c r="Q249" s="164"/>
      <c r="R249" s="164"/>
      <c r="S249" s="164"/>
      <c r="T249" s="165"/>
      <c r="U249" s="16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 t="s">
        <v>219</v>
      </c>
      <c r="AF249" s="154">
        <v>1</v>
      </c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">
      <c r="A250" s="155"/>
      <c r="B250" s="162"/>
      <c r="C250" s="199" t="s">
        <v>461</v>
      </c>
      <c r="D250" s="166"/>
      <c r="E250" s="172"/>
      <c r="F250" s="177"/>
      <c r="G250" s="177"/>
      <c r="H250" s="177"/>
      <c r="I250" s="177"/>
      <c r="J250" s="177"/>
      <c r="K250" s="177"/>
      <c r="L250" s="177"/>
      <c r="M250" s="177"/>
      <c r="N250" s="164"/>
      <c r="O250" s="164"/>
      <c r="P250" s="164"/>
      <c r="Q250" s="164"/>
      <c r="R250" s="164"/>
      <c r="S250" s="164"/>
      <c r="T250" s="165"/>
      <c r="U250" s="16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 t="s">
        <v>219</v>
      </c>
      <c r="AF250" s="154">
        <v>0</v>
      </c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">
      <c r="A251" s="155"/>
      <c r="B251" s="162"/>
      <c r="C251" s="199" t="s">
        <v>462</v>
      </c>
      <c r="D251" s="166"/>
      <c r="E251" s="172">
        <v>0.85</v>
      </c>
      <c r="F251" s="177"/>
      <c r="G251" s="177"/>
      <c r="H251" s="177"/>
      <c r="I251" s="177"/>
      <c r="J251" s="177"/>
      <c r="K251" s="177"/>
      <c r="L251" s="177"/>
      <c r="M251" s="177"/>
      <c r="N251" s="164"/>
      <c r="O251" s="164"/>
      <c r="P251" s="164"/>
      <c r="Q251" s="164"/>
      <c r="R251" s="164"/>
      <c r="S251" s="164"/>
      <c r="T251" s="165"/>
      <c r="U251" s="16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 t="s">
        <v>219</v>
      </c>
      <c r="AF251" s="154">
        <v>0</v>
      </c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55"/>
      <c r="B252" s="162"/>
      <c r="C252" s="199" t="s">
        <v>463</v>
      </c>
      <c r="D252" s="166"/>
      <c r="E252" s="172">
        <v>0.59</v>
      </c>
      <c r="F252" s="177"/>
      <c r="G252" s="177"/>
      <c r="H252" s="177"/>
      <c r="I252" s="177"/>
      <c r="J252" s="177"/>
      <c r="K252" s="177"/>
      <c r="L252" s="177"/>
      <c r="M252" s="177"/>
      <c r="N252" s="164"/>
      <c r="O252" s="164"/>
      <c r="P252" s="164"/>
      <c r="Q252" s="164"/>
      <c r="R252" s="164"/>
      <c r="S252" s="164"/>
      <c r="T252" s="165"/>
      <c r="U252" s="16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 t="s">
        <v>219</v>
      </c>
      <c r="AF252" s="154">
        <v>0</v>
      </c>
      <c r="AG252" s="154"/>
      <c r="AH252" s="154"/>
      <c r="AI252" s="154"/>
      <c r="AJ252" s="154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162"/>
      <c r="C253" s="199" t="s">
        <v>464</v>
      </c>
      <c r="D253" s="166"/>
      <c r="E253" s="172">
        <v>6.0000000000000102E-2</v>
      </c>
      <c r="F253" s="177"/>
      <c r="G253" s="177"/>
      <c r="H253" s="177"/>
      <c r="I253" s="177"/>
      <c r="J253" s="177"/>
      <c r="K253" s="177"/>
      <c r="L253" s="177"/>
      <c r="M253" s="177"/>
      <c r="N253" s="164"/>
      <c r="O253" s="164"/>
      <c r="P253" s="164"/>
      <c r="Q253" s="164"/>
      <c r="R253" s="164"/>
      <c r="S253" s="164"/>
      <c r="T253" s="165"/>
      <c r="U253" s="16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 t="s">
        <v>219</v>
      </c>
      <c r="AF253" s="154">
        <v>0</v>
      </c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">
      <c r="A254" s="155"/>
      <c r="B254" s="162"/>
      <c r="C254" s="200" t="s">
        <v>222</v>
      </c>
      <c r="D254" s="167"/>
      <c r="E254" s="173">
        <v>1.5</v>
      </c>
      <c r="F254" s="177"/>
      <c r="G254" s="177"/>
      <c r="H254" s="177"/>
      <c r="I254" s="177"/>
      <c r="J254" s="177"/>
      <c r="K254" s="177"/>
      <c r="L254" s="177"/>
      <c r="M254" s="177"/>
      <c r="N254" s="164"/>
      <c r="O254" s="164"/>
      <c r="P254" s="164"/>
      <c r="Q254" s="164"/>
      <c r="R254" s="164"/>
      <c r="S254" s="164"/>
      <c r="T254" s="165"/>
      <c r="U254" s="16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 t="s">
        <v>219</v>
      </c>
      <c r="AF254" s="154">
        <v>1</v>
      </c>
      <c r="AG254" s="154"/>
      <c r="AH254" s="154"/>
      <c r="AI254" s="154"/>
      <c r="AJ254" s="154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">
      <c r="A255" s="155">
        <v>49</v>
      </c>
      <c r="B255" s="162" t="s">
        <v>465</v>
      </c>
      <c r="C255" s="198" t="s">
        <v>466</v>
      </c>
      <c r="D255" s="164" t="s">
        <v>216</v>
      </c>
      <c r="E255" s="171">
        <v>2.4</v>
      </c>
      <c r="F255" s="176"/>
      <c r="G255" s="177">
        <f>ROUND(E255*F255,2)</f>
        <v>0</v>
      </c>
      <c r="H255" s="176"/>
      <c r="I255" s="177">
        <f>ROUND(E255*H255,2)</f>
        <v>0</v>
      </c>
      <c r="J255" s="176"/>
      <c r="K255" s="177">
        <f>ROUND(E255*J255,2)</f>
        <v>0</v>
      </c>
      <c r="L255" s="177">
        <v>21</v>
      </c>
      <c r="M255" s="177">
        <f>G255*(1+L255/100)</f>
        <v>0</v>
      </c>
      <c r="N255" s="164">
        <v>0</v>
      </c>
      <c r="O255" s="164">
        <f>ROUND(E255*N255,5)</f>
        <v>0</v>
      </c>
      <c r="P255" s="164">
        <v>0</v>
      </c>
      <c r="Q255" s="164">
        <f>ROUND(E255*P255,5)</f>
        <v>0</v>
      </c>
      <c r="R255" s="164"/>
      <c r="S255" s="164"/>
      <c r="T255" s="165">
        <v>0.82</v>
      </c>
      <c r="U255" s="164">
        <f>ROUND(E255*T255,2)</f>
        <v>1.97</v>
      </c>
      <c r="V255" s="154"/>
      <c r="W255" s="154"/>
      <c r="X255" s="154"/>
      <c r="Y255" s="154"/>
      <c r="Z255" s="154"/>
      <c r="AA255" s="154"/>
      <c r="AB255" s="154"/>
      <c r="AC255" s="154"/>
      <c r="AD255" s="154"/>
      <c r="AE255" s="154" t="s">
        <v>217</v>
      </c>
      <c r="AF255" s="154"/>
      <c r="AG255" s="154"/>
      <c r="AH255" s="154"/>
      <c r="AI255" s="154"/>
      <c r="AJ255" s="154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ht="22.5" outlineLevel="1" x14ac:dyDescent="0.2">
      <c r="A256" s="155">
        <v>50</v>
      </c>
      <c r="B256" s="162" t="s">
        <v>467</v>
      </c>
      <c r="C256" s="198" t="s">
        <v>468</v>
      </c>
      <c r="D256" s="164" t="s">
        <v>310</v>
      </c>
      <c r="E256" s="171">
        <v>8.3997000000000002E-2</v>
      </c>
      <c r="F256" s="176"/>
      <c r="G256" s="177">
        <f>ROUND(E256*F256,2)</f>
        <v>0</v>
      </c>
      <c r="H256" s="176"/>
      <c r="I256" s="177">
        <f>ROUND(E256*H256,2)</f>
        <v>0</v>
      </c>
      <c r="J256" s="176"/>
      <c r="K256" s="177">
        <f>ROUND(E256*J256,2)</f>
        <v>0</v>
      </c>
      <c r="L256" s="177">
        <v>21</v>
      </c>
      <c r="M256" s="177">
        <f>G256*(1+L256/100)</f>
        <v>0</v>
      </c>
      <c r="N256" s="164">
        <v>1.0662499999999999</v>
      </c>
      <c r="O256" s="164">
        <f>ROUND(E256*N256,5)</f>
        <v>8.9560000000000001E-2</v>
      </c>
      <c r="P256" s="164">
        <v>0</v>
      </c>
      <c r="Q256" s="164">
        <f>ROUND(E256*P256,5)</f>
        <v>0</v>
      </c>
      <c r="R256" s="164"/>
      <c r="S256" s="164"/>
      <c r="T256" s="165">
        <v>15.231</v>
      </c>
      <c r="U256" s="164">
        <f>ROUND(E256*T256,2)</f>
        <v>1.28</v>
      </c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 t="s">
        <v>217</v>
      </c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">
      <c r="A257" s="155"/>
      <c r="B257" s="162"/>
      <c r="C257" s="199" t="s">
        <v>469</v>
      </c>
      <c r="D257" s="166"/>
      <c r="E257" s="172">
        <v>8.3766999999999994E-2</v>
      </c>
      <c r="F257" s="177"/>
      <c r="G257" s="177"/>
      <c r="H257" s="177"/>
      <c r="I257" s="177"/>
      <c r="J257" s="177"/>
      <c r="K257" s="177"/>
      <c r="L257" s="177"/>
      <c r="M257" s="177"/>
      <c r="N257" s="164"/>
      <c r="O257" s="164"/>
      <c r="P257" s="164"/>
      <c r="Q257" s="164"/>
      <c r="R257" s="164"/>
      <c r="S257" s="164"/>
      <c r="T257" s="165"/>
      <c r="U257" s="16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 t="s">
        <v>219</v>
      </c>
      <c r="AF257" s="154">
        <v>0</v>
      </c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outlineLevel="1" x14ac:dyDescent="0.2">
      <c r="A258" s="155"/>
      <c r="B258" s="162"/>
      <c r="C258" s="199" t="s">
        <v>470</v>
      </c>
      <c r="D258" s="166"/>
      <c r="E258" s="172">
        <v>2.30000000000008E-4</v>
      </c>
      <c r="F258" s="177"/>
      <c r="G258" s="177"/>
      <c r="H258" s="177"/>
      <c r="I258" s="177"/>
      <c r="J258" s="177"/>
      <c r="K258" s="177"/>
      <c r="L258" s="177"/>
      <c r="M258" s="177"/>
      <c r="N258" s="164"/>
      <c r="O258" s="164"/>
      <c r="P258" s="164"/>
      <c r="Q258" s="164"/>
      <c r="R258" s="164"/>
      <c r="S258" s="164"/>
      <c r="T258" s="165"/>
      <c r="U258" s="16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 t="s">
        <v>219</v>
      </c>
      <c r="AF258" s="154">
        <v>0</v>
      </c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</row>
    <row r="259" spans="1:60" ht="22.5" outlineLevel="1" x14ac:dyDescent="0.2">
      <c r="A259" s="155">
        <v>51</v>
      </c>
      <c r="B259" s="162" t="s">
        <v>471</v>
      </c>
      <c r="C259" s="198" t="s">
        <v>472</v>
      </c>
      <c r="D259" s="164" t="s">
        <v>267</v>
      </c>
      <c r="E259" s="171">
        <v>28.8</v>
      </c>
      <c r="F259" s="176"/>
      <c r="G259" s="177">
        <f>ROUND(E259*F259,2)</f>
        <v>0</v>
      </c>
      <c r="H259" s="176"/>
      <c r="I259" s="177">
        <f>ROUND(E259*H259,2)</f>
        <v>0</v>
      </c>
      <c r="J259" s="176"/>
      <c r="K259" s="177">
        <f>ROUND(E259*J259,2)</f>
        <v>0</v>
      </c>
      <c r="L259" s="177">
        <v>21</v>
      </c>
      <c r="M259" s="177">
        <f>G259*(1+L259/100)</f>
        <v>0</v>
      </c>
      <c r="N259" s="164">
        <v>0.01</v>
      </c>
      <c r="O259" s="164">
        <f>ROUND(E259*N259,5)</f>
        <v>0.28799999999999998</v>
      </c>
      <c r="P259" s="164">
        <v>0</v>
      </c>
      <c r="Q259" s="164">
        <f>ROUND(E259*P259,5)</f>
        <v>0</v>
      </c>
      <c r="R259" s="164"/>
      <c r="S259" s="164"/>
      <c r="T259" s="165">
        <v>0</v>
      </c>
      <c r="U259" s="164">
        <f>ROUND(E259*T259,2)</f>
        <v>0</v>
      </c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 t="s">
        <v>217</v>
      </c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</row>
    <row r="260" spans="1:60" outlineLevel="1" x14ac:dyDescent="0.2">
      <c r="A260" s="155"/>
      <c r="B260" s="162"/>
      <c r="C260" s="260" t="s">
        <v>473</v>
      </c>
      <c r="D260" s="261"/>
      <c r="E260" s="262"/>
      <c r="F260" s="263"/>
      <c r="G260" s="264"/>
      <c r="H260" s="177"/>
      <c r="I260" s="177"/>
      <c r="J260" s="177"/>
      <c r="K260" s="177"/>
      <c r="L260" s="177"/>
      <c r="M260" s="177"/>
      <c r="N260" s="164"/>
      <c r="O260" s="164"/>
      <c r="P260" s="164"/>
      <c r="Q260" s="164"/>
      <c r="R260" s="164"/>
      <c r="S260" s="164"/>
      <c r="T260" s="165"/>
      <c r="U260" s="16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 t="s">
        <v>238</v>
      </c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7" t="str">
        <f>C260</f>
        <v>- montáž a dodávka tvarovek IGLU výšky 200mm</v>
      </c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">
      <c r="A261" s="155"/>
      <c r="B261" s="162"/>
      <c r="C261" s="199" t="s">
        <v>474</v>
      </c>
      <c r="D261" s="166"/>
      <c r="E261" s="172">
        <v>17</v>
      </c>
      <c r="F261" s="177"/>
      <c r="G261" s="177"/>
      <c r="H261" s="177"/>
      <c r="I261" s="177"/>
      <c r="J261" s="177"/>
      <c r="K261" s="177"/>
      <c r="L261" s="177"/>
      <c r="M261" s="177"/>
      <c r="N261" s="164"/>
      <c r="O261" s="164"/>
      <c r="P261" s="164"/>
      <c r="Q261" s="164"/>
      <c r="R261" s="164"/>
      <c r="S261" s="164"/>
      <c r="T261" s="165"/>
      <c r="U261" s="16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 t="s">
        <v>219</v>
      </c>
      <c r="AF261" s="154">
        <v>0</v>
      </c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">
      <c r="A262" s="155"/>
      <c r="B262" s="162"/>
      <c r="C262" s="199" t="s">
        <v>475</v>
      </c>
      <c r="D262" s="166"/>
      <c r="E262" s="172">
        <v>11.8</v>
      </c>
      <c r="F262" s="177"/>
      <c r="G262" s="177"/>
      <c r="H262" s="177"/>
      <c r="I262" s="177"/>
      <c r="J262" s="177"/>
      <c r="K262" s="177"/>
      <c r="L262" s="177"/>
      <c r="M262" s="177"/>
      <c r="N262" s="164"/>
      <c r="O262" s="164"/>
      <c r="P262" s="164"/>
      <c r="Q262" s="164"/>
      <c r="R262" s="164"/>
      <c r="S262" s="164"/>
      <c r="T262" s="165"/>
      <c r="U262" s="16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 t="s">
        <v>219</v>
      </c>
      <c r="AF262" s="154">
        <v>0</v>
      </c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ht="22.5" outlineLevel="1" x14ac:dyDescent="0.2">
      <c r="A263" s="155">
        <v>52</v>
      </c>
      <c r="B263" s="162" t="s">
        <v>476</v>
      </c>
      <c r="C263" s="198" t="s">
        <v>477</v>
      </c>
      <c r="D263" s="164" t="s">
        <v>267</v>
      </c>
      <c r="E263" s="171">
        <v>10.9</v>
      </c>
      <c r="F263" s="176"/>
      <c r="G263" s="177">
        <f>ROUND(E263*F263,2)</f>
        <v>0</v>
      </c>
      <c r="H263" s="176"/>
      <c r="I263" s="177">
        <f>ROUND(E263*H263,2)</f>
        <v>0</v>
      </c>
      <c r="J263" s="176"/>
      <c r="K263" s="177">
        <f>ROUND(E263*J263,2)</f>
        <v>0</v>
      </c>
      <c r="L263" s="177">
        <v>21</v>
      </c>
      <c r="M263" s="177">
        <f>G263*(1+L263/100)</f>
        <v>0</v>
      </c>
      <c r="N263" s="164">
        <v>1.2E-2</v>
      </c>
      <c r="O263" s="164">
        <f>ROUND(E263*N263,5)</f>
        <v>0.1308</v>
      </c>
      <c r="P263" s="164">
        <v>0</v>
      </c>
      <c r="Q263" s="164">
        <f>ROUND(E263*P263,5)</f>
        <v>0</v>
      </c>
      <c r="R263" s="164"/>
      <c r="S263" s="164"/>
      <c r="T263" s="165">
        <v>0</v>
      </c>
      <c r="U263" s="164">
        <f>ROUND(E263*T263,2)</f>
        <v>0</v>
      </c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 t="s">
        <v>217</v>
      </c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</row>
    <row r="264" spans="1:60" outlineLevel="1" x14ac:dyDescent="0.2">
      <c r="A264" s="155"/>
      <c r="B264" s="162"/>
      <c r="C264" s="260" t="s">
        <v>478</v>
      </c>
      <c r="D264" s="261"/>
      <c r="E264" s="262"/>
      <c r="F264" s="263"/>
      <c r="G264" s="264"/>
      <c r="H264" s="177"/>
      <c r="I264" s="177"/>
      <c r="J264" s="177"/>
      <c r="K264" s="177"/>
      <c r="L264" s="177"/>
      <c r="M264" s="177"/>
      <c r="N264" s="164"/>
      <c r="O264" s="164"/>
      <c r="P264" s="164"/>
      <c r="Q264" s="164"/>
      <c r="R264" s="164"/>
      <c r="S264" s="164"/>
      <c r="T264" s="165"/>
      <c r="U264" s="16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 t="s">
        <v>238</v>
      </c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7" t="str">
        <f>C264</f>
        <v>- montáž a dodávka tvarovek IGLU výšky 270mm</v>
      </c>
      <c r="BB264" s="154"/>
      <c r="BC264" s="154"/>
      <c r="BD264" s="154"/>
      <c r="BE264" s="154"/>
      <c r="BF264" s="154"/>
      <c r="BG264" s="154"/>
      <c r="BH264" s="154"/>
    </row>
    <row r="265" spans="1:60" outlineLevel="1" x14ac:dyDescent="0.2">
      <c r="A265" s="155"/>
      <c r="B265" s="162"/>
      <c r="C265" s="199" t="s">
        <v>479</v>
      </c>
      <c r="D265" s="166"/>
      <c r="E265" s="172">
        <v>10.9</v>
      </c>
      <c r="F265" s="177"/>
      <c r="G265" s="177"/>
      <c r="H265" s="177"/>
      <c r="I265" s="177"/>
      <c r="J265" s="177"/>
      <c r="K265" s="177"/>
      <c r="L265" s="177"/>
      <c r="M265" s="177"/>
      <c r="N265" s="164"/>
      <c r="O265" s="164"/>
      <c r="P265" s="164"/>
      <c r="Q265" s="164"/>
      <c r="R265" s="164"/>
      <c r="S265" s="164"/>
      <c r="T265" s="165"/>
      <c r="U265" s="16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 t="s">
        <v>219</v>
      </c>
      <c r="AF265" s="154">
        <v>0</v>
      </c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ht="22.5" outlineLevel="1" x14ac:dyDescent="0.2">
      <c r="A266" s="155">
        <v>53</v>
      </c>
      <c r="B266" s="162" t="s">
        <v>480</v>
      </c>
      <c r="C266" s="198" t="s">
        <v>481</v>
      </c>
      <c r="D266" s="164" t="s">
        <v>273</v>
      </c>
      <c r="E266" s="171">
        <v>18.8</v>
      </c>
      <c r="F266" s="176"/>
      <c r="G266" s="177">
        <f>ROUND(E266*F266,2)</f>
        <v>0</v>
      </c>
      <c r="H266" s="176"/>
      <c r="I266" s="177">
        <f>ROUND(E266*H266,2)</f>
        <v>0</v>
      </c>
      <c r="J266" s="176"/>
      <c r="K266" s="177">
        <f>ROUND(E266*J266,2)</f>
        <v>0</v>
      </c>
      <c r="L266" s="177">
        <v>21</v>
      </c>
      <c r="M266" s="177">
        <f>G266*(1+L266/100)</f>
        <v>0</v>
      </c>
      <c r="N266" s="164">
        <v>0.12501000000000001</v>
      </c>
      <c r="O266" s="164">
        <f>ROUND(E266*N266,5)</f>
        <v>2.35019</v>
      </c>
      <c r="P266" s="164">
        <v>0</v>
      </c>
      <c r="Q266" s="164">
        <f>ROUND(E266*P266,5)</f>
        <v>0</v>
      </c>
      <c r="R266" s="164"/>
      <c r="S266" s="164"/>
      <c r="T266" s="165">
        <v>0.106</v>
      </c>
      <c r="U266" s="164">
        <f>ROUND(E266*T266,2)</f>
        <v>1.99</v>
      </c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 t="s">
        <v>217</v>
      </c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">
      <c r="A267" s="155"/>
      <c r="B267" s="162"/>
      <c r="C267" s="199" t="s">
        <v>482</v>
      </c>
      <c r="D267" s="166"/>
      <c r="E267" s="172">
        <v>18.8</v>
      </c>
      <c r="F267" s="177"/>
      <c r="G267" s="177"/>
      <c r="H267" s="177"/>
      <c r="I267" s="177"/>
      <c r="J267" s="177"/>
      <c r="K267" s="177"/>
      <c r="L267" s="177"/>
      <c r="M267" s="177"/>
      <c r="N267" s="164"/>
      <c r="O267" s="164"/>
      <c r="P267" s="164"/>
      <c r="Q267" s="164"/>
      <c r="R267" s="164"/>
      <c r="S267" s="164"/>
      <c r="T267" s="165"/>
      <c r="U267" s="16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 t="s">
        <v>219</v>
      </c>
      <c r="AF267" s="154">
        <v>0</v>
      </c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x14ac:dyDescent="0.2">
      <c r="A268" s="156" t="s">
        <v>212</v>
      </c>
      <c r="B268" s="163" t="s">
        <v>141</v>
      </c>
      <c r="C268" s="201" t="s">
        <v>142</v>
      </c>
      <c r="D268" s="168"/>
      <c r="E268" s="174"/>
      <c r="F268" s="178"/>
      <c r="G268" s="178">
        <f>SUMIF(AE269:AE300,"&lt;&gt;NOR",G269:G300)</f>
        <v>0</v>
      </c>
      <c r="H268" s="178"/>
      <c r="I268" s="178">
        <f>SUM(I269:I300)</f>
        <v>0</v>
      </c>
      <c r="J268" s="178"/>
      <c r="K268" s="178">
        <f>SUM(K269:K300)</f>
        <v>0</v>
      </c>
      <c r="L268" s="178"/>
      <c r="M268" s="178">
        <f>SUM(M269:M300)</f>
        <v>0</v>
      </c>
      <c r="N268" s="168"/>
      <c r="O268" s="168">
        <f>SUM(O269:O300)</f>
        <v>26.536129999999996</v>
      </c>
      <c r="P268" s="168"/>
      <c r="Q268" s="168">
        <f>SUM(Q269:Q300)</f>
        <v>0</v>
      </c>
      <c r="R268" s="168"/>
      <c r="S268" s="168"/>
      <c r="T268" s="169"/>
      <c r="U268" s="168">
        <f>SUM(U269:U300)</f>
        <v>86.96</v>
      </c>
      <c r="AE268" t="s">
        <v>213</v>
      </c>
    </row>
    <row r="269" spans="1:60" ht="22.5" outlineLevel="1" x14ac:dyDescent="0.2">
      <c r="A269" s="155">
        <v>54</v>
      </c>
      <c r="B269" s="162" t="s">
        <v>483</v>
      </c>
      <c r="C269" s="198" t="s">
        <v>484</v>
      </c>
      <c r="D269" s="164" t="s">
        <v>273</v>
      </c>
      <c r="E269" s="171">
        <v>5.3</v>
      </c>
      <c r="F269" s="176"/>
      <c r="G269" s="177">
        <f>ROUND(E269*F269,2)</f>
        <v>0</v>
      </c>
      <c r="H269" s="176"/>
      <c r="I269" s="177">
        <f>ROUND(E269*H269,2)</f>
        <v>0</v>
      </c>
      <c r="J269" s="176"/>
      <c r="K269" s="177">
        <f>ROUND(E269*J269,2)</f>
        <v>0</v>
      </c>
      <c r="L269" s="177">
        <v>21</v>
      </c>
      <c r="M269" s="177">
        <f>G269*(1+L269/100)</f>
        <v>0</v>
      </c>
      <c r="N269" s="164">
        <v>0.46866000000000002</v>
      </c>
      <c r="O269" s="164">
        <f>ROUND(E269*N269,5)</f>
        <v>2.4839000000000002</v>
      </c>
      <c r="P269" s="164">
        <v>0</v>
      </c>
      <c r="Q269" s="164">
        <f>ROUND(E269*P269,5)</f>
        <v>0</v>
      </c>
      <c r="R269" s="164"/>
      <c r="S269" s="164"/>
      <c r="T269" s="165">
        <v>2.0483500000000001</v>
      </c>
      <c r="U269" s="164">
        <f>ROUND(E269*T269,2)</f>
        <v>10.86</v>
      </c>
      <c r="V269" s="154"/>
      <c r="W269" s="154"/>
      <c r="X269" s="154"/>
      <c r="Y269" s="154"/>
      <c r="Z269" s="154"/>
      <c r="AA269" s="154"/>
      <c r="AB269" s="154"/>
      <c r="AC269" s="154"/>
      <c r="AD269" s="154"/>
      <c r="AE269" s="154" t="s">
        <v>268</v>
      </c>
      <c r="AF269" s="154"/>
      <c r="AG269" s="154"/>
      <c r="AH269" s="154"/>
      <c r="AI269" s="154"/>
      <c r="AJ269" s="154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">
      <c r="A270" s="155"/>
      <c r="B270" s="162"/>
      <c r="C270" s="260" t="s">
        <v>485</v>
      </c>
      <c r="D270" s="261"/>
      <c r="E270" s="262"/>
      <c r="F270" s="263"/>
      <c r="G270" s="264"/>
      <c r="H270" s="177"/>
      <c r="I270" s="177"/>
      <c r="J270" s="177"/>
      <c r="K270" s="177"/>
      <c r="L270" s="177"/>
      <c r="M270" s="177"/>
      <c r="N270" s="164"/>
      <c r="O270" s="164"/>
      <c r="P270" s="164"/>
      <c r="Q270" s="164"/>
      <c r="R270" s="164"/>
      <c r="S270" s="164"/>
      <c r="T270" s="165"/>
      <c r="U270" s="164"/>
      <c r="V270" s="154"/>
      <c r="W270" s="154"/>
      <c r="X270" s="154"/>
      <c r="Y270" s="154"/>
      <c r="Z270" s="154"/>
      <c r="AA270" s="154"/>
      <c r="AB270" s="154"/>
      <c r="AC270" s="154"/>
      <c r="AD270" s="154"/>
      <c r="AE270" s="154" t="s">
        <v>238</v>
      </c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7" t="str">
        <f t="shared" ref="BA270:BA275" si="0">C270</f>
        <v>včetně</v>
      </c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">
      <c r="A271" s="155"/>
      <c r="B271" s="162"/>
      <c r="C271" s="260" t="s">
        <v>486</v>
      </c>
      <c r="D271" s="261"/>
      <c r="E271" s="262"/>
      <c r="F271" s="263"/>
      <c r="G271" s="264"/>
      <c r="H271" s="177"/>
      <c r="I271" s="177"/>
      <c r="J271" s="177"/>
      <c r="K271" s="177"/>
      <c r="L271" s="177"/>
      <c r="M271" s="177"/>
      <c r="N271" s="164"/>
      <c r="O271" s="164"/>
      <c r="P271" s="164"/>
      <c r="Q271" s="164"/>
      <c r="R271" s="164"/>
      <c r="S271" s="164"/>
      <c r="T271" s="165"/>
      <c r="U271" s="164"/>
      <c r="V271" s="154"/>
      <c r="W271" s="154"/>
      <c r="X271" s="154"/>
      <c r="Y271" s="154"/>
      <c r="Z271" s="154"/>
      <c r="AA271" s="154"/>
      <c r="AB271" s="154"/>
      <c r="AC271" s="154"/>
      <c r="AD271" s="154"/>
      <c r="AE271" s="154" t="s">
        <v>238</v>
      </c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7" t="str">
        <f t="shared" si="0"/>
        <v>- zemních prací v hornině 3</v>
      </c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">
      <c r="A272" s="155"/>
      <c r="B272" s="162"/>
      <c r="C272" s="260" t="s">
        <v>487</v>
      </c>
      <c r="D272" s="261"/>
      <c r="E272" s="262"/>
      <c r="F272" s="263"/>
      <c r="G272" s="264"/>
      <c r="H272" s="177"/>
      <c r="I272" s="177"/>
      <c r="J272" s="177"/>
      <c r="K272" s="177"/>
      <c r="L272" s="177"/>
      <c r="M272" s="177"/>
      <c r="N272" s="164"/>
      <c r="O272" s="164"/>
      <c r="P272" s="164"/>
      <c r="Q272" s="164"/>
      <c r="R272" s="164"/>
      <c r="S272" s="164"/>
      <c r="T272" s="165"/>
      <c r="U272" s="16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 t="s">
        <v>238</v>
      </c>
      <c r="AF272" s="154"/>
      <c r="AG272" s="154"/>
      <c r="AH272" s="154"/>
      <c r="AI272" s="154"/>
      <c r="AJ272" s="154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7" t="str">
        <f t="shared" si="0"/>
        <v>- pažení a rozepření rýh</v>
      </c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">
      <c r="A273" s="155"/>
      <c r="B273" s="162"/>
      <c r="C273" s="260" t="s">
        <v>488</v>
      </c>
      <c r="D273" s="261"/>
      <c r="E273" s="262"/>
      <c r="F273" s="263"/>
      <c r="G273" s="264"/>
      <c r="H273" s="177"/>
      <c r="I273" s="177"/>
      <c r="J273" s="177"/>
      <c r="K273" s="177"/>
      <c r="L273" s="177"/>
      <c r="M273" s="177"/>
      <c r="N273" s="164"/>
      <c r="O273" s="164"/>
      <c r="P273" s="164"/>
      <c r="Q273" s="164"/>
      <c r="R273" s="164"/>
      <c r="S273" s="164"/>
      <c r="T273" s="165"/>
      <c r="U273" s="164"/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 t="s">
        <v>238</v>
      </c>
      <c r="AF273" s="154"/>
      <c r="AG273" s="154"/>
      <c r="AH273" s="154"/>
      <c r="AI273" s="154"/>
      <c r="AJ273" s="154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7" t="str">
        <f t="shared" si="0"/>
        <v>- lože pro potrubí a obsypu potrubí z písku a štěrkopísku</v>
      </c>
      <c r="BB273" s="154"/>
      <c r="BC273" s="154"/>
      <c r="BD273" s="154"/>
      <c r="BE273" s="154"/>
      <c r="BF273" s="154"/>
      <c r="BG273" s="154"/>
      <c r="BH273" s="154"/>
    </row>
    <row r="274" spans="1:60" outlineLevel="1" x14ac:dyDescent="0.2">
      <c r="A274" s="155"/>
      <c r="B274" s="162"/>
      <c r="C274" s="260" t="s">
        <v>489</v>
      </c>
      <c r="D274" s="261"/>
      <c r="E274" s="262"/>
      <c r="F274" s="263"/>
      <c r="G274" s="264"/>
      <c r="H274" s="177"/>
      <c r="I274" s="177"/>
      <c r="J274" s="177"/>
      <c r="K274" s="177"/>
      <c r="L274" s="177"/>
      <c r="M274" s="177"/>
      <c r="N274" s="164"/>
      <c r="O274" s="164"/>
      <c r="P274" s="164"/>
      <c r="Q274" s="164"/>
      <c r="R274" s="164"/>
      <c r="S274" s="164"/>
      <c r="T274" s="165"/>
      <c r="U274" s="164"/>
      <c r="V274" s="154"/>
      <c r="W274" s="154"/>
      <c r="X274" s="154"/>
      <c r="Y274" s="154"/>
      <c r="Z274" s="154"/>
      <c r="AA274" s="154"/>
      <c r="AB274" s="154"/>
      <c r="AC274" s="154"/>
      <c r="AD274" s="154"/>
      <c r="AE274" s="154" t="s">
        <v>238</v>
      </c>
      <c r="AF274" s="154"/>
      <c r="AG274" s="154"/>
      <c r="AH274" s="154"/>
      <c r="AI274" s="154"/>
      <c r="AJ274" s="154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7" t="str">
        <f t="shared" si="0"/>
        <v>- dodávky a montáže potrubí, kolen, odboček</v>
      </c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">
      <c r="A275" s="155"/>
      <c r="B275" s="162"/>
      <c r="C275" s="260" t="s">
        <v>490</v>
      </c>
      <c r="D275" s="261"/>
      <c r="E275" s="262"/>
      <c r="F275" s="263"/>
      <c r="G275" s="264"/>
      <c r="H275" s="177"/>
      <c r="I275" s="177"/>
      <c r="J275" s="177"/>
      <c r="K275" s="177"/>
      <c r="L275" s="177"/>
      <c r="M275" s="177"/>
      <c r="N275" s="164"/>
      <c r="O275" s="164"/>
      <c r="P275" s="164"/>
      <c r="Q275" s="164"/>
      <c r="R275" s="164"/>
      <c r="S275" s="164"/>
      <c r="T275" s="165"/>
      <c r="U275" s="164"/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4" t="s">
        <v>238</v>
      </c>
      <c r="AF275" s="154"/>
      <c r="AG275" s="154"/>
      <c r="AH275" s="154"/>
      <c r="AI275" s="154"/>
      <c r="AJ275" s="154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7" t="str">
        <f t="shared" si="0"/>
        <v>- odvozu přebytečné zeminy do 6 km a uložení na skládku</v>
      </c>
      <c r="BB275" s="154"/>
      <c r="BC275" s="154"/>
      <c r="BD275" s="154"/>
      <c r="BE275" s="154"/>
      <c r="BF275" s="154"/>
      <c r="BG275" s="154"/>
      <c r="BH275" s="154"/>
    </row>
    <row r="276" spans="1:60" outlineLevel="1" x14ac:dyDescent="0.2">
      <c r="A276" s="155"/>
      <c r="B276" s="162"/>
      <c r="C276" s="199" t="s">
        <v>491</v>
      </c>
      <c r="D276" s="166"/>
      <c r="E276" s="172">
        <v>1.3</v>
      </c>
      <c r="F276" s="177"/>
      <c r="G276" s="177"/>
      <c r="H276" s="177"/>
      <c r="I276" s="177"/>
      <c r="J276" s="177"/>
      <c r="K276" s="177"/>
      <c r="L276" s="177"/>
      <c r="M276" s="177"/>
      <c r="N276" s="164"/>
      <c r="O276" s="164"/>
      <c r="P276" s="164"/>
      <c r="Q276" s="164"/>
      <c r="R276" s="164"/>
      <c r="S276" s="164"/>
      <c r="T276" s="165"/>
      <c r="U276" s="16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 t="s">
        <v>219</v>
      </c>
      <c r="AF276" s="154">
        <v>0</v>
      </c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">
      <c r="A277" s="155"/>
      <c r="B277" s="162"/>
      <c r="C277" s="199" t="s">
        <v>492</v>
      </c>
      <c r="D277" s="166"/>
      <c r="E277" s="172">
        <v>1.6</v>
      </c>
      <c r="F277" s="177"/>
      <c r="G277" s="177"/>
      <c r="H277" s="177"/>
      <c r="I277" s="177"/>
      <c r="J277" s="177"/>
      <c r="K277" s="177"/>
      <c r="L277" s="177"/>
      <c r="M277" s="177"/>
      <c r="N277" s="164"/>
      <c r="O277" s="164"/>
      <c r="P277" s="164"/>
      <c r="Q277" s="164"/>
      <c r="R277" s="164"/>
      <c r="S277" s="164"/>
      <c r="T277" s="165"/>
      <c r="U277" s="16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 t="s">
        <v>219</v>
      </c>
      <c r="AF277" s="154">
        <v>0</v>
      </c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">
      <c r="A278" s="155"/>
      <c r="B278" s="162"/>
      <c r="C278" s="199" t="s">
        <v>493</v>
      </c>
      <c r="D278" s="166"/>
      <c r="E278" s="172">
        <v>2.4</v>
      </c>
      <c r="F278" s="177"/>
      <c r="G278" s="177"/>
      <c r="H278" s="177"/>
      <c r="I278" s="177"/>
      <c r="J278" s="177"/>
      <c r="K278" s="177"/>
      <c r="L278" s="177"/>
      <c r="M278" s="177"/>
      <c r="N278" s="164"/>
      <c r="O278" s="164"/>
      <c r="P278" s="164"/>
      <c r="Q278" s="164"/>
      <c r="R278" s="164"/>
      <c r="S278" s="164"/>
      <c r="T278" s="165"/>
      <c r="U278" s="16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 t="s">
        <v>219</v>
      </c>
      <c r="AF278" s="154">
        <v>0</v>
      </c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ht="22.5" outlineLevel="1" x14ac:dyDescent="0.2">
      <c r="A279" s="155">
        <v>55</v>
      </c>
      <c r="B279" s="162" t="s">
        <v>494</v>
      </c>
      <c r="C279" s="198" t="s">
        <v>495</v>
      </c>
      <c r="D279" s="164" t="s">
        <v>273</v>
      </c>
      <c r="E279" s="171">
        <v>19.5</v>
      </c>
      <c r="F279" s="176"/>
      <c r="G279" s="177">
        <f>ROUND(E279*F279,2)</f>
        <v>0</v>
      </c>
      <c r="H279" s="176"/>
      <c r="I279" s="177">
        <f>ROUND(E279*H279,2)</f>
        <v>0</v>
      </c>
      <c r="J279" s="176"/>
      <c r="K279" s="177">
        <f>ROUND(E279*J279,2)</f>
        <v>0</v>
      </c>
      <c r="L279" s="177">
        <v>21</v>
      </c>
      <c r="M279" s="177">
        <f>G279*(1+L279/100)</f>
        <v>0</v>
      </c>
      <c r="N279" s="164">
        <v>0.90803</v>
      </c>
      <c r="O279" s="164">
        <f>ROUND(E279*N279,5)</f>
        <v>17.706589999999998</v>
      </c>
      <c r="P279" s="164">
        <v>0</v>
      </c>
      <c r="Q279" s="164">
        <f>ROUND(E279*P279,5)</f>
        <v>0</v>
      </c>
      <c r="R279" s="164"/>
      <c r="S279" s="164"/>
      <c r="T279" s="165">
        <v>2.8350599999999999</v>
      </c>
      <c r="U279" s="164">
        <f>ROUND(E279*T279,2)</f>
        <v>55.28</v>
      </c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 t="s">
        <v>268</v>
      </c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outlineLevel="1" x14ac:dyDescent="0.2">
      <c r="A280" s="155"/>
      <c r="B280" s="162"/>
      <c r="C280" s="260" t="s">
        <v>485</v>
      </c>
      <c r="D280" s="261"/>
      <c r="E280" s="262"/>
      <c r="F280" s="263"/>
      <c r="G280" s="264"/>
      <c r="H280" s="177"/>
      <c r="I280" s="177"/>
      <c r="J280" s="177"/>
      <c r="K280" s="177"/>
      <c r="L280" s="177"/>
      <c r="M280" s="177"/>
      <c r="N280" s="164"/>
      <c r="O280" s="164"/>
      <c r="P280" s="164"/>
      <c r="Q280" s="164"/>
      <c r="R280" s="164"/>
      <c r="S280" s="164"/>
      <c r="T280" s="165"/>
      <c r="U280" s="16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 t="s">
        <v>238</v>
      </c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7" t="str">
        <f t="shared" ref="BA280:BA285" si="1">C280</f>
        <v>včetně</v>
      </c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">
      <c r="A281" s="155"/>
      <c r="B281" s="162"/>
      <c r="C281" s="260" t="s">
        <v>486</v>
      </c>
      <c r="D281" s="261"/>
      <c r="E281" s="262"/>
      <c r="F281" s="263"/>
      <c r="G281" s="264"/>
      <c r="H281" s="177"/>
      <c r="I281" s="177"/>
      <c r="J281" s="177"/>
      <c r="K281" s="177"/>
      <c r="L281" s="177"/>
      <c r="M281" s="177"/>
      <c r="N281" s="164"/>
      <c r="O281" s="164"/>
      <c r="P281" s="164"/>
      <c r="Q281" s="164"/>
      <c r="R281" s="164"/>
      <c r="S281" s="164"/>
      <c r="T281" s="165"/>
      <c r="U281" s="16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 t="s">
        <v>238</v>
      </c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7" t="str">
        <f t="shared" si="1"/>
        <v>- zemních prací v hornině 3</v>
      </c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">
      <c r="A282" s="155"/>
      <c r="B282" s="162"/>
      <c r="C282" s="260" t="s">
        <v>487</v>
      </c>
      <c r="D282" s="261"/>
      <c r="E282" s="262"/>
      <c r="F282" s="263"/>
      <c r="G282" s="264"/>
      <c r="H282" s="177"/>
      <c r="I282" s="177"/>
      <c r="J282" s="177"/>
      <c r="K282" s="177"/>
      <c r="L282" s="177"/>
      <c r="M282" s="177"/>
      <c r="N282" s="164"/>
      <c r="O282" s="164"/>
      <c r="P282" s="164"/>
      <c r="Q282" s="164"/>
      <c r="R282" s="164"/>
      <c r="S282" s="164"/>
      <c r="T282" s="165"/>
      <c r="U282" s="16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 t="s">
        <v>238</v>
      </c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7" t="str">
        <f t="shared" si="1"/>
        <v>- pažení a rozepření rýh</v>
      </c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">
      <c r="A283" s="155"/>
      <c r="B283" s="162"/>
      <c r="C283" s="260" t="s">
        <v>488</v>
      </c>
      <c r="D283" s="261"/>
      <c r="E283" s="262"/>
      <c r="F283" s="263"/>
      <c r="G283" s="264"/>
      <c r="H283" s="177"/>
      <c r="I283" s="177"/>
      <c r="J283" s="177"/>
      <c r="K283" s="177"/>
      <c r="L283" s="177"/>
      <c r="M283" s="177"/>
      <c r="N283" s="164"/>
      <c r="O283" s="164"/>
      <c r="P283" s="164"/>
      <c r="Q283" s="164"/>
      <c r="R283" s="164"/>
      <c r="S283" s="164"/>
      <c r="T283" s="165"/>
      <c r="U283" s="16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 t="s">
        <v>238</v>
      </c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7" t="str">
        <f t="shared" si="1"/>
        <v>- lože pro potrubí a obsypu potrubí z písku a štěrkopísku</v>
      </c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">
      <c r="A284" s="155"/>
      <c r="B284" s="162"/>
      <c r="C284" s="260" t="s">
        <v>489</v>
      </c>
      <c r="D284" s="261"/>
      <c r="E284" s="262"/>
      <c r="F284" s="263"/>
      <c r="G284" s="264"/>
      <c r="H284" s="177"/>
      <c r="I284" s="177"/>
      <c r="J284" s="177"/>
      <c r="K284" s="177"/>
      <c r="L284" s="177"/>
      <c r="M284" s="177"/>
      <c r="N284" s="164"/>
      <c r="O284" s="164"/>
      <c r="P284" s="164"/>
      <c r="Q284" s="164"/>
      <c r="R284" s="164"/>
      <c r="S284" s="164"/>
      <c r="T284" s="165"/>
      <c r="U284" s="16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 t="s">
        <v>238</v>
      </c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7" t="str">
        <f t="shared" si="1"/>
        <v>- dodávky a montáže potrubí, kolen, odboček</v>
      </c>
      <c r="BB284" s="154"/>
      <c r="BC284" s="154"/>
      <c r="BD284" s="154"/>
      <c r="BE284" s="154"/>
      <c r="BF284" s="154"/>
      <c r="BG284" s="154"/>
      <c r="BH284" s="154"/>
    </row>
    <row r="285" spans="1:60" outlineLevel="1" x14ac:dyDescent="0.2">
      <c r="A285" s="155"/>
      <c r="B285" s="162"/>
      <c r="C285" s="260" t="s">
        <v>490</v>
      </c>
      <c r="D285" s="261"/>
      <c r="E285" s="262"/>
      <c r="F285" s="263"/>
      <c r="G285" s="264"/>
      <c r="H285" s="177"/>
      <c r="I285" s="177"/>
      <c r="J285" s="177"/>
      <c r="K285" s="177"/>
      <c r="L285" s="177"/>
      <c r="M285" s="177"/>
      <c r="N285" s="164"/>
      <c r="O285" s="164"/>
      <c r="P285" s="164"/>
      <c r="Q285" s="164"/>
      <c r="R285" s="164"/>
      <c r="S285" s="164"/>
      <c r="T285" s="165"/>
      <c r="U285" s="164"/>
      <c r="V285" s="154"/>
      <c r="W285" s="154"/>
      <c r="X285" s="154"/>
      <c r="Y285" s="154"/>
      <c r="Z285" s="154"/>
      <c r="AA285" s="154"/>
      <c r="AB285" s="154"/>
      <c r="AC285" s="154"/>
      <c r="AD285" s="154"/>
      <c r="AE285" s="154" t="s">
        <v>238</v>
      </c>
      <c r="AF285" s="154"/>
      <c r="AG285" s="154"/>
      <c r="AH285" s="154"/>
      <c r="AI285" s="154"/>
      <c r="AJ285" s="154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7" t="str">
        <f t="shared" si="1"/>
        <v>- odvozu přebytečné zeminy do 6 km a uložení na skládku</v>
      </c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">
      <c r="A286" s="155"/>
      <c r="B286" s="162"/>
      <c r="C286" s="199" t="s">
        <v>496</v>
      </c>
      <c r="D286" s="166"/>
      <c r="E286" s="172">
        <v>11.5</v>
      </c>
      <c r="F286" s="177"/>
      <c r="G286" s="177"/>
      <c r="H286" s="177"/>
      <c r="I286" s="177"/>
      <c r="J286" s="177"/>
      <c r="K286" s="177"/>
      <c r="L286" s="177"/>
      <c r="M286" s="177"/>
      <c r="N286" s="164"/>
      <c r="O286" s="164"/>
      <c r="P286" s="164"/>
      <c r="Q286" s="164"/>
      <c r="R286" s="164"/>
      <c r="S286" s="164"/>
      <c r="T286" s="165"/>
      <c r="U286" s="16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 t="s">
        <v>219</v>
      </c>
      <c r="AF286" s="154">
        <v>0</v>
      </c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">
      <c r="A287" s="155"/>
      <c r="B287" s="162"/>
      <c r="C287" s="199" t="s">
        <v>497</v>
      </c>
      <c r="D287" s="166"/>
      <c r="E287" s="172">
        <v>8</v>
      </c>
      <c r="F287" s="177"/>
      <c r="G287" s="177"/>
      <c r="H287" s="177"/>
      <c r="I287" s="177"/>
      <c r="J287" s="177"/>
      <c r="K287" s="177"/>
      <c r="L287" s="177"/>
      <c r="M287" s="177"/>
      <c r="N287" s="164"/>
      <c r="O287" s="164"/>
      <c r="P287" s="164"/>
      <c r="Q287" s="164"/>
      <c r="R287" s="164"/>
      <c r="S287" s="164"/>
      <c r="T287" s="165"/>
      <c r="U287" s="16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 t="s">
        <v>219</v>
      </c>
      <c r="AF287" s="154">
        <v>0</v>
      </c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ht="22.5" outlineLevel="1" x14ac:dyDescent="0.2">
      <c r="A288" s="155">
        <v>56</v>
      </c>
      <c r="B288" s="162" t="s">
        <v>498</v>
      </c>
      <c r="C288" s="198" t="s">
        <v>499</v>
      </c>
      <c r="D288" s="164" t="s">
        <v>273</v>
      </c>
      <c r="E288" s="171">
        <v>6.5</v>
      </c>
      <c r="F288" s="176"/>
      <c r="G288" s="177">
        <f>ROUND(E288*F288,2)</f>
        <v>0</v>
      </c>
      <c r="H288" s="176"/>
      <c r="I288" s="177">
        <f>ROUND(E288*H288,2)</f>
        <v>0</v>
      </c>
      <c r="J288" s="176"/>
      <c r="K288" s="177">
        <f>ROUND(E288*J288,2)</f>
        <v>0</v>
      </c>
      <c r="L288" s="177">
        <v>21</v>
      </c>
      <c r="M288" s="177">
        <f>G288*(1+L288/100)</f>
        <v>0</v>
      </c>
      <c r="N288" s="164">
        <v>0.96763999999999994</v>
      </c>
      <c r="O288" s="164">
        <f>ROUND(E288*N288,5)</f>
        <v>6.2896599999999996</v>
      </c>
      <c r="P288" s="164">
        <v>0</v>
      </c>
      <c r="Q288" s="164">
        <f>ROUND(E288*P288,5)</f>
        <v>0</v>
      </c>
      <c r="R288" s="164"/>
      <c r="S288" s="164"/>
      <c r="T288" s="165">
        <v>2.90408</v>
      </c>
      <c r="U288" s="164">
        <f>ROUND(E288*T288,2)</f>
        <v>18.88</v>
      </c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 t="s">
        <v>268</v>
      </c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">
      <c r="A289" s="155"/>
      <c r="B289" s="162"/>
      <c r="C289" s="260" t="s">
        <v>485</v>
      </c>
      <c r="D289" s="261"/>
      <c r="E289" s="262"/>
      <c r="F289" s="263"/>
      <c r="G289" s="264"/>
      <c r="H289" s="177"/>
      <c r="I289" s="177"/>
      <c r="J289" s="177"/>
      <c r="K289" s="177"/>
      <c r="L289" s="177"/>
      <c r="M289" s="177"/>
      <c r="N289" s="164"/>
      <c r="O289" s="164"/>
      <c r="P289" s="164"/>
      <c r="Q289" s="164"/>
      <c r="R289" s="164"/>
      <c r="S289" s="164"/>
      <c r="T289" s="165"/>
      <c r="U289" s="164"/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 t="s">
        <v>238</v>
      </c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7" t="str">
        <f t="shared" ref="BA289:BA294" si="2">C289</f>
        <v>včetně</v>
      </c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">
      <c r="A290" s="155"/>
      <c r="B290" s="162"/>
      <c r="C290" s="260" t="s">
        <v>486</v>
      </c>
      <c r="D290" s="261"/>
      <c r="E290" s="262"/>
      <c r="F290" s="263"/>
      <c r="G290" s="264"/>
      <c r="H290" s="177"/>
      <c r="I290" s="177"/>
      <c r="J290" s="177"/>
      <c r="K290" s="177"/>
      <c r="L290" s="177"/>
      <c r="M290" s="177"/>
      <c r="N290" s="164"/>
      <c r="O290" s="164"/>
      <c r="P290" s="164"/>
      <c r="Q290" s="164"/>
      <c r="R290" s="164"/>
      <c r="S290" s="164"/>
      <c r="T290" s="165"/>
      <c r="U290" s="164"/>
      <c r="V290" s="154"/>
      <c r="W290" s="154"/>
      <c r="X290" s="154"/>
      <c r="Y290" s="154"/>
      <c r="Z290" s="154"/>
      <c r="AA290" s="154"/>
      <c r="AB290" s="154"/>
      <c r="AC290" s="154"/>
      <c r="AD290" s="154"/>
      <c r="AE290" s="154" t="s">
        <v>238</v>
      </c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7" t="str">
        <f t="shared" si="2"/>
        <v>- zemních prací v hornině 3</v>
      </c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">
      <c r="A291" s="155"/>
      <c r="B291" s="162"/>
      <c r="C291" s="260" t="s">
        <v>487</v>
      </c>
      <c r="D291" s="261"/>
      <c r="E291" s="262"/>
      <c r="F291" s="263"/>
      <c r="G291" s="264"/>
      <c r="H291" s="177"/>
      <c r="I291" s="177"/>
      <c r="J291" s="177"/>
      <c r="K291" s="177"/>
      <c r="L291" s="177"/>
      <c r="M291" s="177"/>
      <c r="N291" s="164"/>
      <c r="O291" s="164"/>
      <c r="P291" s="164"/>
      <c r="Q291" s="164"/>
      <c r="R291" s="164"/>
      <c r="S291" s="164"/>
      <c r="T291" s="165"/>
      <c r="U291" s="164"/>
      <c r="V291" s="154"/>
      <c r="W291" s="154"/>
      <c r="X291" s="154"/>
      <c r="Y291" s="154"/>
      <c r="Z291" s="154"/>
      <c r="AA291" s="154"/>
      <c r="AB291" s="154"/>
      <c r="AC291" s="154"/>
      <c r="AD291" s="154"/>
      <c r="AE291" s="154" t="s">
        <v>238</v>
      </c>
      <c r="AF291" s="154"/>
      <c r="AG291" s="154"/>
      <c r="AH291" s="154"/>
      <c r="AI291" s="154"/>
      <c r="AJ291" s="154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7" t="str">
        <f t="shared" si="2"/>
        <v>- pažení a rozepření rýh</v>
      </c>
      <c r="BB291" s="154"/>
      <c r="BC291" s="154"/>
      <c r="BD291" s="154"/>
      <c r="BE291" s="154"/>
      <c r="BF291" s="154"/>
      <c r="BG291" s="154"/>
      <c r="BH291" s="154"/>
    </row>
    <row r="292" spans="1:60" outlineLevel="1" x14ac:dyDescent="0.2">
      <c r="A292" s="155"/>
      <c r="B292" s="162"/>
      <c r="C292" s="260" t="s">
        <v>488</v>
      </c>
      <c r="D292" s="261"/>
      <c r="E292" s="262"/>
      <c r="F292" s="263"/>
      <c r="G292" s="264"/>
      <c r="H292" s="177"/>
      <c r="I292" s="177"/>
      <c r="J292" s="177"/>
      <c r="K292" s="177"/>
      <c r="L292" s="177"/>
      <c r="M292" s="177"/>
      <c r="N292" s="164"/>
      <c r="O292" s="164"/>
      <c r="P292" s="164"/>
      <c r="Q292" s="164"/>
      <c r="R292" s="164"/>
      <c r="S292" s="164"/>
      <c r="T292" s="165"/>
      <c r="U292" s="164"/>
      <c r="V292" s="154"/>
      <c r="W292" s="154"/>
      <c r="X292" s="154"/>
      <c r="Y292" s="154"/>
      <c r="Z292" s="154"/>
      <c r="AA292" s="154"/>
      <c r="AB292" s="154"/>
      <c r="AC292" s="154"/>
      <c r="AD292" s="154"/>
      <c r="AE292" s="154" t="s">
        <v>238</v>
      </c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7" t="str">
        <f t="shared" si="2"/>
        <v>- lože pro potrubí a obsypu potrubí z písku a štěrkopísku</v>
      </c>
      <c r="BB292" s="154"/>
      <c r="BC292" s="154"/>
      <c r="BD292" s="154"/>
      <c r="BE292" s="154"/>
      <c r="BF292" s="154"/>
      <c r="BG292" s="154"/>
      <c r="BH292" s="154"/>
    </row>
    <row r="293" spans="1:60" outlineLevel="1" x14ac:dyDescent="0.2">
      <c r="A293" s="155"/>
      <c r="B293" s="162"/>
      <c r="C293" s="260" t="s">
        <v>489</v>
      </c>
      <c r="D293" s="261"/>
      <c r="E293" s="262"/>
      <c r="F293" s="263"/>
      <c r="G293" s="264"/>
      <c r="H293" s="177"/>
      <c r="I293" s="177"/>
      <c r="J293" s="177"/>
      <c r="K293" s="177"/>
      <c r="L293" s="177"/>
      <c r="M293" s="177"/>
      <c r="N293" s="164"/>
      <c r="O293" s="164"/>
      <c r="P293" s="164"/>
      <c r="Q293" s="164"/>
      <c r="R293" s="164"/>
      <c r="S293" s="164"/>
      <c r="T293" s="165"/>
      <c r="U293" s="164"/>
      <c r="V293" s="154"/>
      <c r="W293" s="154"/>
      <c r="X293" s="154"/>
      <c r="Y293" s="154"/>
      <c r="Z293" s="154"/>
      <c r="AA293" s="154"/>
      <c r="AB293" s="154"/>
      <c r="AC293" s="154"/>
      <c r="AD293" s="154"/>
      <c r="AE293" s="154" t="s">
        <v>238</v>
      </c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7" t="str">
        <f t="shared" si="2"/>
        <v>- dodávky a montáže potrubí, kolen, odboček</v>
      </c>
      <c r="BB293" s="154"/>
      <c r="BC293" s="154"/>
      <c r="BD293" s="154"/>
      <c r="BE293" s="154"/>
      <c r="BF293" s="154"/>
      <c r="BG293" s="154"/>
      <c r="BH293" s="154"/>
    </row>
    <row r="294" spans="1:60" outlineLevel="1" x14ac:dyDescent="0.2">
      <c r="A294" s="155"/>
      <c r="B294" s="162"/>
      <c r="C294" s="260" t="s">
        <v>490</v>
      </c>
      <c r="D294" s="261"/>
      <c r="E294" s="262"/>
      <c r="F294" s="263"/>
      <c r="G294" s="264"/>
      <c r="H294" s="177"/>
      <c r="I294" s="177"/>
      <c r="J294" s="177"/>
      <c r="K294" s="177"/>
      <c r="L294" s="177"/>
      <c r="M294" s="177"/>
      <c r="N294" s="164"/>
      <c r="O294" s="164"/>
      <c r="P294" s="164"/>
      <c r="Q294" s="164"/>
      <c r="R294" s="164"/>
      <c r="S294" s="164"/>
      <c r="T294" s="165"/>
      <c r="U294" s="16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 t="s">
        <v>238</v>
      </c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7" t="str">
        <f t="shared" si="2"/>
        <v>- odvozu přebytečné zeminy do 6 km a uložení na skládku</v>
      </c>
      <c r="BB294" s="154"/>
      <c r="BC294" s="154"/>
      <c r="BD294" s="154"/>
      <c r="BE294" s="154"/>
      <c r="BF294" s="154"/>
      <c r="BG294" s="154"/>
      <c r="BH294" s="154"/>
    </row>
    <row r="295" spans="1:60" ht="22.5" outlineLevel="1" x14ac:dyDescent="0.2">
      <c r="A295" s="155">
        <v>57</v>
      </c>
      <c r="B295" s="162" t="s">
        <v>500</v>
      </c>
      <c r="C295" s="198" t="s">
        <v>501</v>
      </c>
      <c r="D295" s="164" t="s">
        <v>339</v>
      </c>
      <c r="E295" s="171">
        <v>1</v>
      </c>
      <c r="F295" s="176"/>
      <c r="G295" s="177">
        <f>ROUND(E295*F295,2)</f>
        <v>0</v>
      </c>
      <c r="H295" s="176"/>
      <c r="I295" s="177">
        <f>ROUND(E295*H295,2)</f>
        <v>0</v>
      </c>
      <c r="J295" s="176"/>
      <c r="K295" s="177">
        <f>ROUND(E295*J295,2)</f>
        <v>0</v>
      </c>
      <c r="L295" s="177">
        <v>21</v>
      </c>
      <c r="M295" s="177">
        <f>G295*(1+L295/100)</f>
        <v>0</v>
      </c>
      <c r="N295" s="164">
        <v>5.5980000000000002E-2</v>
      </c>
      <c r="O295" s="164">
        <f>ROUND(E295*N295,5)</f>
        <v>5.5980000000000002E-2</v>
      </c>
      <c r="P295" s="164">
        <v>0</v>
      </c>
      <c r="Q295" s="164">
        <f>ROUND(E295*P295,5)</f>
        <v>0</v>
      </c>
      <c r="R295" s="164"/>
      <c r="S295" s="164"/>
      <c r="T295" s="165">
        <v>1.9418299999999999</v>
      </c>
      <c r="U295" s="164">
        <f>ROUND(E295*T295,2)</f>
        <v>1.94</v>
      </c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 t="s">
        <v>217</v>
      </c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">
      <c r="A296" s="155"/>
      <c r="B296" s="162"/>
      <c r="C296" s="260" t="s">
        <v>502</v>
      </c>
      <c r="D296" s="261"/>
      <c r="E296" s="262"/>
      <c r="F296" s="263"/>
      <c r="G296" s="264"/>
      <c r="H296" s="177"/>
      <c r="I296" s="177"/>
      <c r="J296" s="177"/>
      <c r="K296" s="177"/>
      <c r="L296" s="177"/>
      <c r="M296" s="177"/>
      <c r="N296" s="164"/>
      <c r="O296" s="164"/>
      <c r="P296" s="164"/>
      <c r="Q296" s="164"/>
      <c r="R296" s="164"/>
      <c r="S296" s="164"/>
      <c r="T296" s="165"/>
      <c r="U296" s="16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 t="s">
        <v>238</v>
      </c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7" t="str">
        <f>C296</f>
        <v>- revizní šachta dešťové kanalizace DN 630mm (například PIPE LIFE)</v>
      </c>
      <c r="BB296" s="154"/>
      <c r="BC296" s="154"/>
      <c r="BD296" s="154"/>
      <c r="BE296" s="154"/>
      <c r="BF296" s="154"/>
      <c r="BG296" s="154"/>
      <c r="BH296" s="154"/>
    </row>
    <row r="297" spans="1:60" outlineLevel="1" x14ac:dyDescent="0.2">
      <c r="A297" s="155"/>
      <c r="B297" s="162"/>
      <c r="C297" s="260" t="s">
        <v>503</v>
      </c>
      <c r="D297" s="261"/>
      <c r="E297" s="262"/>
      <c r="F297" s="263"/>
      <c r="G297" s="264"/>
      <c r="H297" s="177"/>
      <c r="I297" s="177"/>
      <c r="J297" s="177"/>
      <c r="K297" s="177"/>
      <c r="L297" s="177"/>
      <c r="M297" s="177"/>
      <c r="N297" s="164"/>
      <c r="O297" s="164"/>
      <c r="P297" s="164"/>
      <c r="Q297" s="164"/>
      <c r="R297" s="164"/>
      <c r="S297" s="164"/>
      <c r="T297" s="165"/>
      <c r="U297" s="16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 t="s">
        <v>238</v>
      </c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7" t="str">
        <f>C297</f>
        <v xml:space="preserve">  s plastovým teleskopickým poklopem</v>
      </c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">
      <c r="A298" s="155"/>
      <c r="B298" s="162"/>
      <c r="C298" s="260" t="s">
        <v>504</v>
      </c>
      <c r="D298" s="261"/>
      <c r="E298" s="262"/>
      <c r="F298" s="263"/>
      <c r="G298" s="264"/>
      <c r="H298" s="177"/>
      <c r="I298" s="177"/>
      <c r="J298" s="177"/>
      <c r="K298" s="177"/>
      <c r="L298" s="177"/>
      <c r="M298" s="177"/>
      <c r="N298" s="164"/>
      <c r="O298" s="164"/>
      <c r="P298" s="164"/>
      <c r="Q298" s="164"/>
      <c r="R298" s="164"/>
      <c r="S298" s="164"/>
      <c r="T298" s="165"/>
      <c r="U298" s="16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 t="s">
        <v>238</v>
      </c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7" t="str">
        <f>C298</f>
        <v>- třídy A15</v>
      </c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">
      <c r="A299" s="155"/>
      <c r="B299" s="162"/>
      <c r="C299" s="260" t="s">
        <v>505</v>
      </c>
      <c r="D299" s="261"/>
      <c r="E299" s="262"/>
      <c r="F299" s="263"/>
      <c r="G299" s="264"/>
      <c r="H299" s="177"/>
      <c r="I299" s="177"/>
      <c r="J299" s="177"/>
      <c r="K299" s="177"/>
      <c r="L299" s="177"/>
      <c r="M299" s="177"/>
      <c r="N299" s="164"/>
      <c r="O299" s="164"/>
      <c r="P299" s="164"/>
      <c r="Q299" s="164"/>
      <c r="R299" s="164"/>
      <c r="S299" s="164"/>
      <c r="T299" s="165"/>
      <c r="U299" s="16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 t="s">
        <v>238</v>
      </c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7" t="str">
        <f>C299</f>
        <v>- kompletní kce</v>
      </c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">
      <c r="A300" s="155">
        <v>58</v>
      </c>
      <c r="B300" s="162" t="s">
        <v>506</v>
      </c>
      <c r="C300" s="198" t="s">
        <v>507</v>
      </c>
      <c r="D300" s="164" t="s">
        <v>508</v>
      </c>
      <c r="E300" s="171">
        <v>1</v>
      </c>
      <c r="F300" s="176"/>
      <c r="G300" s="177">
        <f>ROUND(E300*F300,2)</f>
        <v>0</v>
      </c>
      <c r="H300" s="176"/>
      <c r="I300" s="177">
        <f>ROUND(E300*H300,2)</f>
        <v>0</v>
      </c>
      <c r="J300" s="176"/>
      <c r="K300" s="177">
        <f>ROUND(E300*J300,2)</f>
        <v>0</v>
      </c>
      <c r="L300" s="177">
        <v>21</v>
      </c>
      <c r="M300" s="177">
        <f>G300*(1+L300/100)</f>
        <v>0</v>
      </c>
      <c r="N300" s="164">
        <v>0</v>
      </c>
      <c r="O300" s="164">
        <f>ROUND(E300*N300,5)</f>
        <v>0</v>
      </c>
      <c r="P300" s="164">
        <v>0</v>
      </c>
      <c r="Q300" s="164">
        <f>ROUND(E300*P300,5)</f>
        <v>0</v>
      </c>
      <c r="R300" s="164"/>
      <c r="S300" s="164"/>
      <c r="T300" s="165">
        <v>0</v>
      </c>
      <c r="U300" s="164">
        <f>ROUND(E300*T300,2)</f>
        <v>0</v>
      </c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 t="s">
        <v>217</v>
      </c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x14ac:dyDescent="0.2">
      <c r="A301" s="156" t="s">
        <v>212</v>
      </c>
      <c r="B301" s="163" t="s">
        <v>143</v>
      </c>
      <c r="C301" s="201" t="s">
        <v>144</v>
      </c>
      <c r="D301" s="168"/>
      <c r="E301" s="174"/>
      <c r="F301" s="178"/>
      <c r="G301" s="178">
        <f>SUMIF(AE302:AE305,"&lt;&gt;NOR",G302:G305)</f>
        <v>0</v>
      </c>
      <c r="H301" s="178"/>
      <c r="I301" s="178">
        <f>SUM(I302:I305)</f>
        <v>0</v>
      </c>
      <c r="J301" s="178"/>
      <c r="K301" s="178">
        <f>SUM(K302:K305)</f>
        <v>0</v>
      </c>
      <c r="L301" s="178"/>
      <c r="M301" s="178">
        <f>SUM(M302:M305)</f>
        <v>0</v>
      </c>
      <c r="N301" s="168"/>
      <c r="O301" s="168">
        <f>SUM(O302:O305)</f>
        <v>7.7999999999999999E-4</v>
      </c>
      <c r="P301" s="168"/>
      <c r="Q301" s="168">
        <f>SUM(Q302:Q305)</f>
        <v>0</v>
      </c>
      <c r="R301" s="168"/>
      <c r="S301" s="168"/>
      <c r="T301" s="169"/>
      <c r="U301" s="168">
        <f>SUM(U302:U305)</f>
        <v>0.18</v>
      </c>
      <c r="AE301" t="s">
        <v>213</v>
      </c>
    </row>
    <row r="302" spans="1:60" outlineLevel="1" x14ac:dyDescent="0.2">
      <c r="A302" s="155">
        <v>59</v>
      </c>
      <c r="B302" s="162" t="s">
        <v>509</v>
      </c>
      <c r="C302" s="198" t="s">
        <v>510</v>
      </c>
      <c r="D302" s="164" t="s">
        <v>267</v>
      </c>
      <c r="E302" s="171">
        <v>0.9</v>
      </c>
      <c r="F302" s="176"/>
      <c r="G302" s="177">
        <f>ROUND(E302*F302,2)</f>
        <v>0</v>
      </c>
      <c r="H302" s="176"/>
      <c r="I302" s="177">
        <f>ROUND(E302*H302,2)</f>
        <v>0</v>
      </c>
      <c r="J302" s="176"/>
      <c r="K302" s="177">
        <f>ROUND(E302*J302,2)</f>
        <v>0</v>
      </c>
      <c r="L302" s="177">
        <v>21</v>
      </c>
      <c r="M302" s="177">
        <f>G302*(1+L302/100)</f>
        <v>0</v>
      </c>
      <c r="N302" s="164">
        <v>8.7000000000000001E-4</v>
      </c>
      <c r="O302" s="164">
        <f>ROUND(E302*N302,5)</f>
        <v>7.7999999999999999E-4</v>
      </c>
      <c r="P302" s="164">
        <v>0</v>
      </c>
      <c r="Q302" s="164">
        <f>ROUND(E302*P302,5)</f>
        <v>0</v>
      </c>
      <c r="R302" s="164"/>
      <c r="S302" s="164"/>
      <c r="T302" s="165">
        <v>0.2</v>
      </c>
      <c r="U302" s="164">
        <f>ROUND(E302*T302,2)</f>
        <v>0.18</v>
      </c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 t="s">
        <v>217</v>
      </c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</row>
    <row r="303" spans="1:60" outlineLevel="1" x14ac:dyDescent="0.2">
      <c r="A303" s="155"/>
      <c r="B303" s="162"/>
      <c r="C303" s="260" t="s">
        <v>511</v>
      </c>
      <c r="D303" s="261"/>
      <c r="E303" s="262"/>
      <c r="F303" s="263"/>
      <c r="G303" s="264"/>
      <c r="H303" s="177"/>
      <c r="I303" s="177"/>
      <c r="J303" s="177"/>
      <c r="K303" s="177"/>
      <c r="L303" s="177"/>
      <c r="M303" s="177"/>
      <c r="N303" s="164"/>
      <c r="O303" s="164"/>
      <c r="P303" s="164"/>
      <c r="Q303" s="164"/>
      <c r="R303" s="164"/>
      <c r="S303" s="164"/>
      <c r="T303" s="165"/>
      <c r="U303" s="164"/>
      <c r="V303" s="154"/>
      <c r="W303" s="154"/>
      <c r="X303" s="154"/>
      <c r="Y303" s="154"/>
      <c r="Z303" s="154"/>
      <c r="AA303" s="154"/>
      <c r="AB303" s="154"/>
      <c r="AC303" s="154"/>
      <c r="AD303" s="154"/>
      <c r="AE303" s="154" t="s">
        <v>238</v>
      </c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7" t="str">
        <f>C303</f>
        <v>- plentování svislé části nádechových a výdechových průduchů z interieru</v>
      </c>
      <c r="BB303" s="154"/>
      <c r="BC303" s="154"/>
      <c r="BD303" s="154"/>
      <c r="BE303" s="154"/>
      <c r="BF303" s="154"/>
      <c r="BG303" s="154"/>
      <c r="BH303" s="154"/>
    </row>
    <row r="304" spans="1:60" outlineLevel="1" x14ac:dyDescent="0.2">
      <c r="A304" s="155"/>
      <c r="B304" s="162"/>
      <c r="C304" s="199" t="s">
        <v>512</v>
      </c>
      <c r="D304" s="166"/>
      <c r="E304" s="172">
        <v>0.83199999999999996</v>
      </c>
      <c r="F304" s="177"/>
      <c r="G304" s="177"/>
      <c r="H304" s="177"/>
      <c r="I304" s="177"/>
      <c r="J304" s="177"/>
      <c r="K304" s="177"/>
      <c r="L304" s="177"/>
      <c r="M304" s="177"/>
      <c r="N304" s="164"/>
      <c r="O304" s="164"/>
      <c r="P304" s="164"/>
      <c r="Q304" s="164"/>
      <c r="R304" s="164"/>
      <c r="S304" s="164"/>
      <c r="T304" s="165"/>
      <c r="U304" s="164"/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 t="s">
        <v>219</v>
      </c>
      <c r="AF304" s="154">
        <v>0</v>
      </c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</row>
    <row r="305" spans="1:60" outlineLevel="1" x14ac:dyDescent="0.2">
      <c r="A305" s="155"/>
      <c r="B305" s="162"/>
      <c r="C305" s="199" t="s">
        <v>513</v>
      </c>
      <c r="D305" s="166"/>
      <c r="E305" s="172">
        <v>6.8000000000000102E-2</v>
      </c>
      <c r="F305" s="177"/>
      <c r="G305" s="177"/>
      <c r="H305" s="177"/>
      <c r="I305" s="177"/>
      <c r="J305" s="177"/>
      <c r="K305" s="177"/>
      <c r="L305" s="177"/>
      <c r="M305" s="177"/>
      <c r="N305" s="164"/>
      <c r="O305" s="164"/>
      <c r="P305" s="164"/>
      <c r="Q305" s="164"/>
      <c r="R305" s="164"/>
      <c r="S305" s="164"/>
      <c r="T305" s="165"/>
      <c r="U305" s="16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 t="s">
        <v>219</v>
      </c>
      <c r="AF305" s="154">
        <v>0</v>
      </c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</row>
    <row r="306" spans="1:60" x14ac:dyDescent="0.2">
      <c r="A306" s="156" t="s">
        <v>212</v>
      </c>
      <c r="B306" s="163" t="s">
        <v>145</v>
      </c>
      <c r="C306" s="201" t="s">
        <v>146</v>
      </c>
      <c r="D306" s="168"/>
      <c r="E306" s="174"/>
      <c r="F306" s="178"/>
      <c r="G306" s="178">
        <f>SUMIF(AE307:AE344,"&lt;&gt;NOR",G307:G344)</f>
        <v>0</v>
      </c>
      <c r="H306" s="178"/>
      <c r="I306" s="178">
        <f>SUM(I307:I344)</f>
        <v>0</v>
      </c>
      <c r="J306" s="178"/>
      <c r="K306" s="178">
        <f>SUM(K307:K344)</f>
        <v>0</v>
      </c>
      <c r="L306" s="178"/>
      <c r="M306" s="178">
        <f>SUM(M307:M344)</f>
        <v>0</v>
      </c>
      <c r="N306" s="168"/>
      <c r="O306" s="168">
        <f>SUM(O307:O344)</f>
        <v>10.832490000000004</v>
      </c>
      <c r="P306" s="168"/>
      <c r="Q306" s="168">
        <f>SUM(Q307:Q344)</f>
        <v>0</v>
      </c>
      <c r="R306" s="168"/>
      <c r="S306" s="168"/>
      <c r="T306" s="169"/>
      <c r="U306" s="168">
        <f>SUM(U307:U344)</f>
        <v>138.49999999999997</v>
      </c>
      <c r="AE306" t="s">
        <v>213</v>
      </c>
    </row>
    <row r="307" spans="1:60" ht="22.5" outlineLevel="1" x14ac:dyDescent="0.2">
      <c r="A307" s="155">
        <v>60</v>
      </c>
      <c r="B307" s="162" t="s">
        <v>514</v>
      </c>
      <c r="C307" s="198" t="s">
        <v>515</v>
      </c>
      <c r="D307" s="164" t="s">
        <v>267</v>
      </c>
      <c r="E307" s="171">
        <v>239</v>
      </c>
      <c r="F307" s="176"/>
      <c r="G307" s="177">
        <f>ROUND(E307*F307,2)</f>
        <v>0</v>
      </c>
      <c r="H307" s="176"/>
      <c r="I307" s="177">
        <f>ROUND(E307*H307,2)</f>
        <v>0</v>
      </c>
      <c r="J307" s="176"/>
      <c r="K307" s="177">
        <f>ROUND(E307*J307,2)</f>
        <v>0</v>
      </c>
      <c r="L307" s="177">
        <v>21</v>
      </c>
      <c r="M307" s="177">
        <f>G307*(1+L307/100)</f>
        <v>0</v>
      </c>
      <c r="N307" s="164">
        <v>1.8380000000000001E-2</v>
      </c>
      <c r="O307" s="164">
        <f>ROUND(E307*N307,5)</f>
        <v>4.3928200000000004</v>
      </c>
      <c r="P307" s="164">
        <v>0</v>
      </c>
      <c r="Q307" s="164">
        <f>ROUND(E307*P307,5)</f>
        <v>0</v>
      </c>
      <c r="R307" s="164"/>
      <c r="S307" s="164"/>
      <c r="T307" s="165">
        <v>0.14399999999999999</v>
      </c>
      <c r="U307" s="164">
        <f>ROUND(E307*T307,2)</f>
        <v>34.42</v>
      </c>
      <c r="V307" s="154"/>
      <c r="W307" s="154"/>
      <c r="X307" s="154"/>
      <c r="Y307" s="154"/>
      <c r="Z307" s="154"/>
      <c r="AA307" s="154"/>
      <c r="AB307" s="154"/>
      <c r="AC307" s="154"/>
      <c r="AD307" s="154"/>
      <c r="AE307" s="154" t="s">
        <v>217</v>
      </c>
      <c r="AF307" s="154"/>
      <c r="AG307" s="154"/>
      <c r="AH307" s="154"/>
      <c r="AI307" s="154"/>
      <c r="AJ307" s="154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</row>
    <row r="308" spans="1:60" outlineLevel="1" x14ac:dyDescent="0.2">
      <c r="A308" s="155"/>
      <c r="B308" s="162"/>
      <c r="C308" s="199" t="s">
        <v>41</v>
      </c>
      <c r="D308" s="166"/>
      <c r="E308" s="172"/>
      <c r="F308" s="177"/>
      <c r="G308" s="177"/>
      <c r="H308" s="177"/>
      <c r="I308" s="177"/>
      <c r="J308" s="177"/>
      <c r="K308" s="177"/>
      <c r="L308" s="177"/>
      <c r="M308" s="177"/>
      <c r="N308" s="164"/>
      <c r="O308" s="164"/>
      <c r="P308" s="164"/>
      <c r="Q308" s="164"/>
      <c r="R308" s="164"/>
      <c r="S308" s="164"/>
      <c r="T308" s="165"/>
      <c r="U308" s="164"/>
      <c r="V308" s="154"/>
      <c r="W308" s="154"/>
      <c r="X308" s="154"/>
      <c r="Y308" s="154"/>
      <c r="Z308" s="154"/>
      <c r="AA308" s="154"/>
      <c r="AB308" s="154"/>
      <c r="AC308" s="154"/>
      <c r="AD308" s="154"/>
      <c r="AE308" s="154" t="s">
        <v>219</v>
      </c>
      <c r="AF308" s="154">
        <v>0</v>
      </c>
      <c r="AG308" s="154"/>
      <c r="AH308" s="154"/>
      <c r="AI308" s="154"/>
      <c r="AJ308" s="154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  <c r="BE308" s="154"/>
      <c r="BF308" s="154"/>
      <c r="BG308" s="154"/>
      <c r="BH308" s="154"/>
    </row>
    <row r="309" spans="1:60" outlineLevel="1" x14ac:dyDescent="0.2">
      <c r="A309" s="155"/>
      <c r="B309" s="162"/>
      <c r="C309" s="199" t="s">
        <v>516</v>
      </c>
      <c r="D309" s="166"/>
      <c r="E309" s="172">
        <v>55.4</v>
      </c>
      <c r="F309" s="177"/>
      <c r="G309" s="177"/>
      <c r="H309" s="177"/>
      <c r="I309" s="177"/>
      <c r="J309" s="177"/>
      <c r="K309" s="177"/>
      <c r="L309" s="177"/>
      <c r="M309" s="177"/>
      <c r="N309" s="164"/>
      <c r="O309" s="164"/>
      <c r="P309" s="164"/>
      <c r="Q309" s="164"/>
      <c r="R309" s="164"/>
      <c r="S309" s="164"/>
      <c r="T309" s="165"/>
      <c r="U309" s="16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 t="s">
        <v>219</v>
      </c>
      <c r="AF309" s="154">
        <v>0</v>
      </c>
      <c r="AG309" s="154"/>
      <c r="AH309" s="154"/>
      <c r="AI309" s="154"/>
      <c r="AJ309" s="154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</row>
    <row r="310" spans="1:60" outlineLevel="1" x14ac:dyDescent="0.2">
      <c r="A310" s="155"/>
      <c r="B310" s="162"/>
      <c r="C310" s="199" t="s">
        <v>517</v>
      </c>
      <c r="D310" s="166"/>
      <c r="E310" s="172">
        <v>7.75</v>
      </c>
      <c r="F310" s="177"/>
      <c r="G310" s="177"/>
      <c r="H310" s="177"/>
      <c r="I310" s="177"/>
      <c r="J310" s="177"/>
      <c r="K310" s="177"/>
      <c r="L310" s="177"/>
      <c r="M310" s="177"/>
      <c r="N310" s="164"/>
      <c r="O310" s="164"/>
      <c r="P310" s="164"/>
      <c r="Q310" s="164"/>
      <c r="R310" s="164"/>
      <c r="S310" s="164"/>
      <c r="T310" s="165"/>
      <c r="U310" s="16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 t="s">
        <v>219</v>
      </c>
      <c r="AF310" s="154">
        <v>0</v>
      </c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154"/>
      <c r="BG310" s="154"/>
      <c r="BH310" s="154"/>
    </row>
    <row r="311" spans="1:60" outlineLevel="1" x14ac:dyDescent="0.2">
      <c r="A311" s="155"/>
      <c r="B311" s="162"/>
      <c r="C311" s="199" t="s">
        <v>403</v>
      </c>
      <c r="D311" s="166"/>
      <c r="E311" s="172"/>
      <c r="F311" s="177"/>
      <c r="G311" s="177"/>
      <c r="H311" s="177"/>
      <c r="I311" s="177"/>
      <c r="J311" s="177"/>
      <c r="K311" s="177"/>
      <c r="L311" s="177"/>
      <c r="M311" s="177"/>
      <c r="N311" s="164"/>
      <c r="O311" s="164"/>
      <c r="P311" s="164"/>
      <c r="Q311" s="164"/>
      <c r="R311" s="164"/>
      <c r="S311" s="164"/>
      <c r="T311" s="165"/>
      <c r="U311" s="164"/>
      <c r="V311" s="154"/>
      <c r="W311" s="154"/>
      <c r="X311" s="154"/>
      <c r="Y311" s="154"/>
      <c r="Z311" s="154"/>
      <c r="AA311" s="154"/>
      <c r="AB311" s="154"/>
      <c r="AC311" s="154"/>
      <c r="AD311" s="154"/>
      <c r="AE311" s="154" t="s">
        <v>219</v>
      </c>
      <c r="AF311" s="154">
        <v>0</v>
      </c>
      <c r="AG311" s="154"/>
      <c r="AH311" s="154"/>
      <c r="AI311" s="154"/>
      <c r="AJ311" s="154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4"/>
      <c r="BB311" s="154"/>
      <c r="BC311" s="154"/>
      <c r="BD311" s="154"/>
      <c r="BE311" s="154"/>
      <c r="BF311" s="154"/>
      <c r="BG311" s="154"/>
      <c r="BH311" s="154"/>
    </row>
    <row r="312" spans="1:60" outlineLevel="1" x14ac:dyDescent="0.2">
      <c r="A312" s="155"/>
      <c r="B312" s="162"/>
      <c r="C312" s="199" t="s">
        <v>518</v>
      </c>
      <c r="D312" s="166"/>
      <c r="E312" s="172">
        <v>41.6</v>
      </c>
      <c r="F312" s="177"/>
      <c r="G312" s="177"/>
      <c r="H312" s="177"/>
      <c r="I312" s="177"/>
      <c r="J312" s="177"/>
      <c r="K312" s="177"/>
      <c r="L312" s="177"/>
      <c r="M312" s="177"/>
      <c r="N312" s="164"/>
      <c r="O312" s="164"/>
      <c r="P312" s="164"/>
      <c r="Q312" s="164"/>
      <c r="R312" s="164"/>
      <c r="S312" s="164"/>
      <c r="T312" s="165"/>
      <c r="U312" s="16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 t="s">
        <v>219</v>
      </c>
      <c r="AF312" s="154">
        <v>0</v>
      </c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</row>
    <row r="313" spans="1:60" outlineLevel="1" x14ac:dyDescent="0.2">
      <c r="A313" s="155"/>
      <c r="B313" s="162"/>
      <c r="C313" s="199" t="s">
        <v>405</v>
      </c>
      <c r="D313" s="166"/>
      <c r="E313" s="172"/>
      <c r="F313" s="177"/>
      <c r="G313" s="177"/>
      <c r="H313" s="177"/>
      <c r="I313" s="177"/>
      <c r="J313" s="177"/>
      <c r="K313" s="177"/>
      <c r="L313" s="177"/>
      <c r="M313" s="177"/>
      <c r="N313" s="164"/>
      <c r="O313" s="164"/>
      <c r="P313" s="164"/>
      <c r="Q313" s="164"/>
      <c r="R313" s="164"/>
      <c r="S313" s="164"/>
      <c r="T313" s="165"/>
      <c r="U313" s="16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 t="s">
        <v>219</v>
      </c>
      <c r="AF313" s="154">
        <v>0</v>
      </c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</row>
    <row r="314" spans="1:60" outlineLevel="1" x14ac:dyDescent="0.2">
      <c r="A314" s="155"/>
      <c r="B314" s="162"/>
      <c r="C314" s="199" t="s">
        <v>516</v>
      </c>
      <c r="D314" s="166"/>
      <c r="E314" s="172">
        <v>55.4</v>
      </c>
      <c r="F314" s="177"/>
      <c r="G314" s="177"/>
      <c r="H314" s="177"/>
      <c r="I314" s="177"/>
      <c r="J314" s="177"/>
      <c r="K314" s="177"/>
      <c r="L314" s="177"/>
      <c r="M314" s="177"/>
      <c r="N314" s="164"/>
      <c r="O314" s="164"/>
      <c r="P314" s="164"/>
      <c r="Q314" s="164"/>
      <c r="R314" s="164"/>
      <c r="S314" s="164"/>
      <c r="T314" s="165"/>
      <c r="U314" s="16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 t="s">
        <v>219</v>
      </c>
      <c r="AF314" s="154">
        <v>0</v>
      </c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</row>
    <row r="315" spans="1:60" outlineLevel="1" x14ac:dyDescent="0.2">
      <c r="A315" s="155"/>
      <c r="B315" s="162"/>
      <c r="C315" s="199" t="s">
        <v>519</v>
      </c>
      <c r="D315" s="166"/>
      <c r="E315" s="172">
        <v>20.399999999999999</v>
      </c>
      <c r="F315" s="177"/>
      <c r="G315" s="177"/>
      <c r="H315" s="177"/>
      <c r="I315" s="177"/>
      <c r="J315" s="177"/>
      <c r="K315" s="177"/>
      <c r="L315" s="177"/>
      <c r="M315" s="177"/>
      <c r="N315" s="164"/>
      <c r="O315" s="164"/>
      <c r="P315" s="164"/>
      <c r="Q315" s="164"/>
      <c r="R315" s="164"/>
      <c r="S315" s="164"/>
      <c r="T315" s="165"/>
      <c r="U315" s="16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 t="s">
        <v>219</v>
      </c>
      <c r="AF315" s="154">
        <v>0</v>
      </c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</row>
    <row r="316" spans="1:60" outlineLevel="1" x14ac:dyDescent="0.2">
      <c r="A316" s="155"/>
      <c r="B316" s="162"/>
      <c r="C316" s="199" t="s">
        <v>187</v>
      </c>
      <c r="D316" s="166"/>
      <c r="E316" s="172"/>
      <c r="F316" s="177"/>
      <c r="G316" s="177"/>
      <c r="H316" s="177"/>
      <c r="I316" s="177"/>
      <c r="J316" s="177"/>
      <c r="K316" s="177"/>
      <c r="L316" s="177"/>
      <c r="M316" s="177"/>
      <c r="N316" s="164"/>
      <c r="O316" s="164"/>
      <c r="P316" s="164"/>
      <c r="Q316" s="164"/>
      <c r="R316" s="164"/>
      <c r="S316" s="164"/>
      <c r="T316" s="165"/>
      <c r="U316" s="16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 t="s">
        <v>219</v>
      </c>
      <c r="AF316" s="154">
        <v>0</v>
      </c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</row>
    <row r="317" spans="1:60" outlineLevel="1" x14ac:dyDescent="0.2">
      <c r="A317" s="155"/>
      <c r="B317" s="162"/>
      <c r="C317" s="199" t="s">
        <v>520</v>
      </c>
      <c r="D317" s="166"/>
      <c r="E317" s="172">
        <v>49.6</v>
      </c>
      <c r="F317" s="177"/>
      <c r="G317" s="177"/>
      <c r="H317" s="177"/>
      <c r="I317" s="177"/>
      <c r="J317" s="177"/>
      <c r="K317" s="177"/>
      <c r="L317" s="177"/>
      <c r="M317" s="177"/>
      <c r="N317" s="164"/>
      <c r="O317" s="164"/>
      <c r="P317" s="164"/>
      <c r="Q317" s="164"/>
      <c r="R317" s="164"/>
      <c r="S317" s="164"/>
      <c r="T317" s="165"/>
      <c r="U317" s="16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 t="s">
        <v>219</v>
      </c>
      <c r="AF317" s="154">
        <v>0</v>
      </c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</row>
    <row r="318" spans="1:60" outlineLevel="1" x14ac:dyDescent="0.2">
      <c r="A318" s="155"/>
      <c r="B318" s="162"/>
      <c r="C318" s="199" t="s">
        <v>521</v>
      </c>
      <c r="D318" s="166"/>
      <c r="E318" s="172">
        <v>8.4</v>
      </c>
      <c r="F318" s="177"/>
      <c r="G318" s="177"/>
      <c r="H318" s="177"/>
      <c r="I318" s="177"/>
      <c r="J318" s="177"/>
      <c r="K318" s="177"/>
      <c r="L318" s="177"/>
      <c r="M318" s="177"/>
      <c r="N318" s="164"/>
      <c r="O318" s="164"/>
      <c r="P318" s="164"/>
      <c r="Q318" s="164"/>
      <c r="R318" s="164"/>
      <c r="S318" s="164"/>
      <c r="T318" s="165"/>
      <c r="U318" s="16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 t="s">
        <v>219</v>
      </c>
      <c r="AF318" s="154">
        <v>0</v>
      </c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</row>
    <row r="319" spans="1:60" outlineLevel="1" x14ac:dyDescent="0.2">
      <c r="A319" s="155"/>
      <c r="B319" s="162"/>
      <c r="C319" s="200" t="s">
        <v>222</v>
      </c>
      <c r="D319" s="167"/>
      <c r="E319" s="173">
        <v>238.55</v>
      </c>
      <c r="F319" s="177"/>
      <c r="G319" s="177"/>
      <c r="H319" s="177"/>
      <c r="I319" s="177"/>
      <c r="J319" s="177"/>
      <c r="K319" s="177"/>
      <c r="L319" s="177"/>
      <c r="M319" s="177"/>
      <c r="N319" s="164"/>
      <c r="O319" s="164"/>
      <c r="P319" s="164"/>
      <c r="Q319" s="164"/>
      <c r="R319" s="164"/>
      <c r="S319" s="164"/>
      <c r="T319" s="165"/>
      <c r="U319" s="16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 t="s">
        <v>219</v>
      </c>
      <c r="AF319" s="154">
        <v>1</v>
      </c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</row>
    <row r="320" spans="1:60" outlineLevel="1" x14ac:dyDescent="0.2">
      <c r="A320" s="155"/>
      <c r="B320" s="162"/>
      <c r="C320" s="199" t="s">
        <v>522</v>
      </c>
      <c r="D320" s="166"/>
      <c r="E320" s="172">
        <v>0.44999999999998902</v>
      </c>
      <c r="F320" s="177"/>
      <c r="G320" s="177"/>
      <c r="H320" s="177"/>
      <c r="I320" s="177"/>
      <c r="J320" s="177"/>
      <c r="K320" s="177"/>
      <c r="L320" s="177"/>
      <c r="M320" s="177"/>
      <c r="N320" s="164"/>
      <c r="O320" s="164"/>
      <c r="P320" s="164"/>
      <c r="Q320" s="164"/>
      <c r="R320" s="164"/>
      <c r="S320" s="164"/>
      <c r="T320" s="165"/>
      <c r="U320" s="16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 t="s">
        <v>219</v>
      </c>
      <c r="AF320" s="154">
        <v>0</v>
      </c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</row>
    <row r="321" spans="1:60" ht="22.5" outlineLevel="1" x14ac:dyDescent="0.2">
      <c r="A321" s="155">
        <v>61</v>
      </c>
      <c r="B321" s="162" t="s">
        <v>523</v>
      </c>
      <c r="C321" s="198" t="s">
        <v>524</v>
      </c>
      <c r="D321" s="164" t="s">
        <v>267</v>
      </c>
      <c r="E321" s="171">
        <v>956</v>
      </c>
      <c r="F321" s="176"/>
      <c r="G321" s="177">
        <f>ROUND(E321*F321,2)</f>
        <v>0</v>
      </c>
      <c r="H321" s="176"/>
      <c r="I321" s="177">
        <f>ROUND(E321*H321,2)</f>
        <v>0</v>
      </c>
      <c r="J321" s="176"/>
      <c r="K321" s="177">
        <f>ROUND(E321*J321,2)</f>
        <v>0</v>
      </c>
      <c r="L321" s="177">
        <v>21</v>
      </c>
      <c r="M321" s="177">
        <f>G321*(1+L321/100)</f>
        <v>0</v>
      </c>
      <c r="N321" s="164">
        <v>9.7000000000000005E-4</v>
      </c>
      <c r="O321" s="164">
        <f>ROUND(E321*N321,5)</f>
        <v>0.92732000000000003</v>
      </c>
      <c r="P321" s="164">
        <v>0</v>
      </c>
      <c r="Q321" s="164">
        <f>ROUND(E321*P321,5)</f>
        <v>0</v>
      </c>
      <c r="R321" s="164"/>
      <c r="S321" s="164"/>
      <c r="T321" s="165">
        <v>6.0000000000000001E-3</v>
      </c>
      <c r="U321" s="164">
        <f>ROUND(E321*T321,2)</f>
        <v>5.74</v>
      </c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 t="s">
        <v>217</v>
      </c>
      <c r="AF321" s="154"/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</row>
    <row r="322" spans="1:60" outlineLevel="1" x14ac:dyDescent="0.2">
      <c r="A322" s="155"/>
      <c r="B322" s="162"/>
      <c r="C322" s="199" t="s">
        <v>525</v>
      </c>
      <c r="D322" s="166"/>
      <c r="E322" s="172">
        <v>956</v>
      </c>
      <c r="F322" s="177"/>
      <c r="G322" s="177"/>
      <c r="H322" s="177"/>
      <c r="I322" s="177"/>
      <c r="J322" s="177"/>
      <c r="K322" s="177"/>
      <c r="L322" s="177"/>
      <c r="M322" s="177"/>
      <c r="N322" s="164"/>
      <c r="O322" s="164"/>
      <c r="P322" s="164"/>
      <c r="Q322" s="164"/>
      <c r="R322" s="164"/>
      <c r="S322" s="164"/>
      <c r="T322" s="165"/>
      <c r="U322" s="164"/>
      <c r="V322" s="154"/>
      <c r="W322" s="154"/>
      <c r="X322" s="154"/>
      <c r="Y322" s="154"/>
      <c r="Z322" s="154"/>
      <c r="AA322" s="154"/>
      <c r="AB322" s="154"/>
      <c r="AC322" s="154"/>
      <c r="AD322" s="154"/>
      <c r="AE322" s="154" t="s">
        <v>219</v>
      </c>
      <c r="AF322" s="154">
        <v>0</v>
      </c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</row>
    <row r="323" spans="1:60" ht="22.5" outlineLevel="1" x14ac:dyDescent="0.2">
      <c r="A323" s="155">
        <v>62</v>
      </c>
      <c r="B323" s="162" t="s">
        <v>526</v>
      </c>
      <c r="C323" s="198" t="s">
        <v>527</v>
      </c>
      <c r="D323" s="164" t="s">
        <v>267</v>
      </c>
      <c r="E323" s="171">
        <v>239</v>
      </c>
      <c r="F323" s="176"/>
      <c r="G323" s="177">
        <f>ROUND(E323*F323,2)</f>
        <v>0</v>
      </c>
      <c r="H323" s="176"/>
      <c r="I323" s="177">
        <f>ROUND(E323*H323,2)</f>
        <v>0</v>
      </c>
      <c r="J323" s="176"/>
      <c r="K323" s="177">
        <f>ROUND(E323*J323,2)</f>
        <v>0</v>
      </c>
      <c r="L323" s="177">
        <v>21</v>
      </c>
      <c r="M323" s="177">
        <f>G323*(1+L323/100)</f>
        <v>0</v>
      </c>
      <c r="N323" s="164">
        <v>0</v>
      </c>
      <c r="O323" s="164">
        <f>ROUND(E323*N323,5)</f>
        <v>0</v>
      </c>
      <c r="P323" s="164">
        <v>0</v>
      </c>
      <c r="Q323" s="164">
        <f>ROUND(E323*P323,5)</f>
        <v>0</v>
      </c>
      <c r="R323" s="164"/>
      <c r="S323" s="164"/>
      <c r="T323" s="165">
        <v>0.126</v>
      </c>
      <c r="U323" s="164">
        <f>ROUND(E323*T323,2)</f>
        <v>30.11</v>
      </c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 t="s">
        <v>217</v>
      </c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</row>
    <row r="324" spans="1:60" ht="22.5" outlineLevel="1" x14ac:dyDescent="0.2">
      <c r="A324" s="155">
        <v>63</v>
      </c>
      <c r="B324" s="162" t="s">
        <v>514</v>
      </c>
      <c r="C324" s="198" t="s">
        <v>528</v>
      </c>
      <c r="D324" s="164" t="s">
        <v>267</v>
      </c>
      <c r="E324" s="171">
        <v>156.6</v>
      </c>
      <c r="F324" s="176"/>
      <c r="G324" s="177">
        <f>ROUND(E324*F324,2)</f>
        <v>0</v>
      </c>
      <c r="H324" s="176"/>
      <c r="I324" s="177">
        <f>ROUND(E324*H324,2)</f>
        <v>0</v>
      </c>
      <c r="J324" s="176"/>
      <c r="K324" s="177">
        <f>ROUND(E324*J324,2)</f>
        <v>0</v>
      </c>
      <c r="L324" s="177">
        <v>21</v>
      </c>
      <c r="M324" s="177">
        <f>G324*(1+L324/100)</f>
        <v>0</v>
      </c>
      <c r="N324" s="164">
        <v>1.8380000000000001E-2</v>
      </c>
      <c r="O324" s="164">
        <f>ROUND(E324*N324,5)</f>
        <v>2.8783099999999999</v>
      </c>
      <c r="P324" s="164">
        <v>0</v>
      </c>
      <c r="Q324" s="164">
        <f>ROUND(E324*P324,5)</f>
        <v>0</v>
      </c>
      <c r="R324" s="164"/>
      <c r="S324" s="164"/>
      <c r="T324" s="165">
        <v>0.14399999999999999</v>
      </c>
      <c r="U324" s="164">
        <f>ROUND(E324*T324,2)</f>
        <v>22.55</v>
      </c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 t="s">
        <v>217</v>
      </c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</row>
    <row r="325" spans="1:60" outlineLevel="1" x14ac:dyDescent="0.2">
      <c r="A325" s="155"/>
      <c r="B325" s="162"/>
      <c r="C325" s="199" t="s">
        <v>529</v>
      </c>
      <c r="D325" s="166"/>
      <c r="E325" s="172"/>
      <c r="F325" s="177"/>
      <c r="G325" s="177"/>
      <c r="H325" s="177"/>
      <c r="I325" s="177"/>
      <c r="J325" s="177"/>
      <c r="K325" s="177"/>
      <c r="L325" s="177"/>
      <c r="M325" s="177"/>
      <c r="N325" s="164"/>
      <c r="O325" s="164"/>
      <c r="P325" s="164"/>
      <c r="Q325" s="164"/>
      <c r="R325" s="164"/>
      <c r="S325" s="164"/>
      <c r="T325" s="165"/>
      <c r="U325" s="164"/>
      <c r="V325" s="154"/>
      <c r="W325" s="154"/>
      <c r="X325" s="154"/>
      <c r="Y325" s="154"/>
      <c r="Z325" s="154"/>
      <c r="AA325" s="154"/>
      <c r="AB325" s="154"/>
      <c r="AC325" s="154"/>
      <c r="AD325" s="154"/>
      <c r="AE325" s="154" t="s">
        <v>219</v>
      </c>
      <c r="AF325" s="154">
        <v>0</v>
      </c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</row>
    <row r="326" spans="1:60" outlineLevel="1" x14ac:dyDescent="0.2">
      <c r="A326" s="155"/>
      <c r="B326" s="162"/>
      <c r="C326" s="199" t="s">
        <v>530</v>
      </c>
      <c r="D326" s="166"/>
      <c r="E326" s="172">
        <v>86.1</v>
      </c>
      <c r="F326" s="177"/>
      <c r="G326" s="177"/>
      <c r="H326" s="177"/>
      <c r="I326" s="177"/>
      <c r="J326" s="177"/>
      <c r="K326" s="177"/>
      <c r="L326" s="177"/>
      <c r="M326" s="177"/>
      <c r="N326" s="164"/>
      <c r="O326" s="164"/>
      <c r="P326" s="164"/>
      <c r="Q326" s="164"/>
      <c r="R326" s="164"/>
      <c r="S326" s="164"/>
      <c r="T326" s="165"/>
      <c r="U326" s="164"/>
      <c r="V326" s="154"/>
      <c r="W326" s="154"/>
      <c r="X326" s="154"/>
      <c r="Y326" s="154"/>
      <c r="Z326" s="154"/>
      <c r="AA326" s="154"/>
      <c r="AB326" s="154"/>
      <c r="AC326" s="154"/>
      <c r="AD326" s="154"/>
      <c r="AE326" s="154" t="s">
        <v>219</v>
      </c>
      <c r="AF326" s="154">
        <v>0</v>
      </c>
      <c r="AG326" s="154"/>
      <c r="AH326" s="154"/>
      <c r="AI326" s="154"/>
      <c r="AJ326" s="154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0" outlineLevel="1" x14ac:dyDescent="0.2">
      <c r="A327" s="155"/>
      <c r="B327" s="162"/>
      <c r="C327" s="199" t="s">
        <v>531</v>
      </c>
      <c r="D327" s="166"/>
      <c r="E327" s="172"/>
      <c r="F327" s="177"/>
      <c r="G327" s="177"/>
      <c r="H327" s="177"/>
      <c r="I327" s="177"/>
      <c r="J327" s="177"/>
      <c r="K327" s="177"/>
      <c r="L327" s="177"/>
      <c r="M327" s="177"/>
      <c r="N327" s="164"/>
      <c r="O327" s="164"/>
      <c r="P327" s="164"/>
      <c r="Q327" s="164"/>
      <c r="R327" s="164"/>
      <c r="S327" s="164"/>
      <c r="T327" s="165"/>
      <c r="U327" s="164"/>
      <c r="V327" s="154"/>
      <c r="W327" s="154"/>
      <c r="X327" s="154"/>
      <c r="Y327" s="154"/>
      <c r="Z327" s="154"/>
      <c r="AA327" s="154"/>
      <c r="AB327" s="154"/>
      <c r="AC327" s="154"/>
      <c r="AD327" s="154"/>
      <c r="AE327" s="154" t="s">
        <v>219</v>
      </c>
      <c r="AF327" s="154">
        <v>0</v>
      </c>
      <c r="AG327" s="154"/>
      <c r="AH327" s="154"/>
      <c r="AI327" s="154"/>
      <c r="AJ327" s="154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</row>
    <row r="328" spans="1:60" outlineLevel="1" x14ac:dyDescent="0.2">
      <c r="A328" s="155"/>
      <c r="B328" s="162"/>
      <c r="C328" s="199" t="s">
        <v>532</v>
      </c>
      <c r="D328" s="166"/>
      <c r="E328" s="172">
        <v>70.5</v>
      </c>
      <c r="F328" s="177"/>
      <c r="G328" s="177"/>
      <c r="H328" s="177"/>
      <c r="I328" s="177"/>
      <c r="J328" s="177"/>
      <c r="K328" s="177"/>
      <c r="L328" s="177"/>
      <c r="M328" s="177"/>
      <c r="N328" s="164"/>
      <c r="O328" s="164"/>
      <c r="P328" s="164"/>
      <c r="Q328" s="164"/>
      <c r="R328" s="164"/>
      <c r="S328" s="164"/>
      <c r="T328" s="165"/>
      <c r="U328" s="16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 t="s">
        <v>219</v>
      </c>
      <c r="AF328" s="154">
        <v>0</v>
      </c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</row>
    <row r="329" spans="1:60" ht="22.5" outlineLevel="1" x14ac:dyDescent="0.2">
      <c r="A329" s="155">
        <v>64</v>
      </c>
      <c r="B329" s="162" t="s">
        <v>523</v>
      </c>
      <c r="C329" s="198" t="s">
        <v>533</v>
      </c>
      <c r="D329" s="164" t="s">
        <v>267</v>
      </c>
      <c r="E329" s="171">
        <v>469.8</v>
      </c>
      <c r="F329" s="176"/>
      <c r="G329" s="177">
        <f>ROUND(E329*F329,2)</f>
        <v>0</v>
      </c>
      <c r="H329" s="176"/>
      <c r="I329" s="177">
        <f>ROUND(E329*H329,2)</f>
        <v>0</v>
      </c>
      <c r="J329" s="176"/>
      <c r="K329" s="177">
        <f>ROUND(E329*J329,2)</f>
        <v>0</v>
      </c>
      <c r="L329" s="177">
        <v>21</v>
      </c>
      <c r="M329" s="177">
        <f>G329*(1+L329/100)</f>
        <v>0</v>
      </c>
      <c r="N329" s="164">
        <v>9.7000000000000005E-4</v>
      </c>
      <c r="O329" s="164">
        <f>ROUND(E329*N329,5)</f>
        <v>0.45571</v>
      </c>
      <c r="P329" s="164">
        <v>0</v>
      </c>
      <c r="Q329" s="164">
        <f>ROUND(E329*P329,5)</f>
        <v>0</v>
      </c>
      <c r="R329" s="164"/>
      <c r="S329" s="164"/>
      <c r="T329" s="165">
        <v>6.0000000000000001E-3</v>
      </c>
      <c r="U329" s="164">
        <f>ROUND(E329*T329,2)</f>
        <v>2.82</v>
      </c>
      <c r="V329" s="154"/>
      <c r="W329" s="154"/>
      <c r="X329" s="154"/>
      <c r="Y329" s="154"/>
      <c r="Z329" s="154"/>
      <c r="AA329" s="154"/>
      <c r="AB329" s="154"/>
      <c r="AC329" s="154"/>
      <c r="AD329" s="154"/>
      <c r="AE329" s="154" t="s">
        <v>217</v>
      </c>
      <c r="AF329" s="154"/>
      <c r="AG329" s="154"/>
      <c r="AH329" s="154"/>
      <c r="AI329" s="154"/>
      <c r="AJ329" s="154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</row>
    <row r="330" spans="1:60" outlineLevel="1" x14ac:dyDescent="0.2">
      <c r="A330" s="155"/>
      <c r="B330" s="162"/>
      <c r="C330" s="199" t="s">
        <v>534</v>
      </c>
      <c r="D330" s="166"/>
      <c r="E330" s="172">
        <v>469.8</v>
      </c>
      <c r="F330" s="177"/>
      <c r="G330" s="177"/>
      <c r="H330" s="177"/>
      <c r="I330" s="177"/>
      <c r="J330" s="177"/>
      <c r="K330" s="177"/>
      <c r="L330" s="177"/>
      <c r="M330" s="177"/>
      <c r="N330" s="164"/>
      <c r="O330" s="164"/>
      <c r="P330" s="164"/>
      <c r="Q330" s="164"/>
      <c r="R330" s="164"/>
      <c r="S330" s="164"/>
      <c r="T330" s="165"/>
      <c r="U330" s="16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 t="s">
        <v>219</v>
      </c>
      <c r="AF330" s="154">
        <v>0</v>
      </c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0" ht="22.5" outlineLevel="1" x14ac:dyDescent="0.2">
      <c r="A331" s="155">
        <v>65</v>
      </c>
      <c r="B331" s="162" t="s">
        <v>526</v>
      </c>
      <c r="C331" s="198" t="s">
        <v>535</v>
      </c>
      <c r="D331" s="164" t="s">
        <v>267</v>
      </c>
      <c r="E331" s="171">
        <v>156.6</v>
      </c>
      <c r="F331" s="176"/>
      <c r="G331" s="177">
        <f>ROUND(E331*F331,2)</f>
        <v>0</v>
      </c>
      <c r="H331" s="176"/>
      <c r="I331" s="177">
        <f>ROUND(E331*H331,2)</f>
        <v>0</v>
      </c>
      <c r="J331" s="176"/>
      <c r="K331" s="177">
        <f>ROUND(E331*J331,2)</f>
        <v>0</v>
      </c>
      <c r="L331" s="177">
        <v>21</v>
      </c>
      <c r="M331" s="177">
        <f>G331*(1+L331/100)</f>
        <v>0</v>
      </c>
      <c r="N331" s="164">
        <v>0</v>
      </c>
      <c r="O331" s="164">
        <f>ROUND(E331*N331,5)</f>
        <v>0</v>
      </c>
      <c r="P331" s="164">
        <v>0</v>
      </c>
      <c r="Q331" s="164">
        <f>ROUND(E331*P331,5)</f>
        <v>0</v>
      </c>
      <c r="R331" s="164"/>
      <c r="S331" s="164"/>
      <c r="T331" s="165">
        <v>0.126</v>
      </c>
      <c r="U331" s="164">
        <f>ROUND(E331*T331,2)</f>
        <v>19.73</v>
      </c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 t="s">
        <v>217</v>
      </c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</row>
    <row r="332" spans="1:60" outlineLevel="1" x14ac:dyDescent="0.2">
      <c r="A332" s="155">
        <v>66</v>
      </c>
      <c r="B332" s="162" t="s">
        <v>536</v>
      </c>
      <c r="C332" s="198" t="s">
        <v>537</v>
      </c>
      <c r="D332" s="164" t="s">
        <v>267</v>
      </c>
      <c r="E332" s="171">
        <v>29</v>
      </c>
      <c r="F332" s="176"/>
      <c r="G332" s="177">
        <f>ROUND(E332*F332,2)</f>
        <v>0</v>
      </c>
      <c r="H332" s="176"/>
      <c r="I332" s="177">
        <f>ROUND(E332*H332,2)</f>
        <v>0</v>
      </c>
      <c r="J332" s="176"/>
      <c r="K332" s="177">
        <f>ROUND(E332*J332,2)</f>
        <v>0</v>
      </c>
      <c r="L332" s="177">
        <v>21</v>
      </c>
      <c r="M332" s="177">
        <f>G332*(1+L332/100)</f>
        <v>0</v>
      </c>
      <c r="N332" s="164">
        <v>1.58E-3</v>
      </c>
      <c r="O332" s="164">
        <f>ROUND(E332*N332,5)</f>
        <v>4.582E-2</v>
      </c>
      <c r="P332" s="164">
        <v>0</v>
      </c>
      <c r="Q332" s="164">
        <f>ROUND(E332*P332,5)</f>
        <v>0</v>
      </c>
      <c r="R332" s="164"/>
      <c r="S332" s="164"/>
      <c r="T332" s="165">
        <v>0.214</v>
      </c>
      <c r="U332" s="164">
        <f>ROUND(E332*T332,2)</f>
        <v>6.21</v>
      </c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 t="s">
        <v>217</v>
      </c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</row>
    <row r="333" spans="1:60" outlineLevel="1" x14ac:dyDescent="0.2">
      <c r="A333" s="155"/>
      <c r="B333" s="162"/>
      <c r="C333" s="199" t="s">
        <v>538</v>
      </c>
      <c r="D333" s="166"/>
      <c r="E333" s="172">
        <v>17</v>
      </c>
      <c r="F333" s="177"/>
      <c r="G333" s="177"/>
      <c r="H333" s="177"/>
      <c r="I333" s="177"/>
      <c r="J333" s="177"/>
      <c r="K333" s="177"/>
      <c r="L333" s="177"/>
      <c r="M333" s="177"/>
      <c r="N333" s="164"/>
      <c r="O333" s="164"/>
      <c r="P333" s="164"/>
      <c r="Q333" s="164"/>
      <c r="R333" s="164"/>
      <c r="S333" s="164"/>
      <c r="T333" s="165"/>
      <c r="U333" s="16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 t="s">
        <v>219</v>
      </c>
      <c r="AF333" s="154">
        <v>0</v>
      </c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</row>
    <row r="334" spans="1:60" outlineLevel="1" x14ac:dyDescent="0.2">
      <c r="A334" s="155"/>
      <c r="B334" s="162"/>
      <c r="C334" s="199" t="s">
        <v>539</v>
      </c>
      <c r="D334" s="166"/>
      <c r="E334" s="172">
        <v>12</v>
      </c>
      <c r="F334" s="177"/>
      <c r="G334" s="177"/>
      <c r="H334" s="177"/>
      <c r="I334" s="177"/>
      <c r="J334" s="177"/>
      <c r="K334" s="177"/>
      <c r="L334" s="177"/>
      <c r="M334" s="177"/>
      <c r="N334" s="164"/>
      <c r="O334" s="164"/>
      <c r="P334" s="164"/>
      <c r="Q334" s="164"/>
      <c r="R334" s="164"/>
      <c r="S334" s="164"/>
      <c r="T334" s="165"/>
      <c r="U334" s="16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 t="s">
        <v>219</v>
      </c>
      <c r="AF334" s="154">
        <v>0</v>
      </c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</row>
    <row r="335" spans="1:60" outlineLevel="1" x14ac:dyDescent="0.2">
      <c r="A335" s="155">
        <v>67</v>
      </c>
      <c r="B335" s="162" t="s">
        <v>540</v>
      </c>
      <c r="C335" s="198" t="s">
        <v>541</v>
      </c>
      <c r="D335" s="164" t="s">
        <v>216</v>
      </c>
      <c r="E335" s="171">
        <v>127.2</v>
      </c>
      <c r="F335" s="176"/>
      <c r="G335" s="177">
        <f>ROUND(E335*F335,2)</f>
        <v>0</v>
      </c>
      <c r="H335" s="176"/>
      <c r="I335" s="177">
        <f>ROUND(E335*H335,2)</f>
        <v>0</v>
      </c>
      <c r="J335" s="176"/>
      <c r="K335" s="177">
        <f>ROUND(E335*J335,2)</f>
        <v>0</v>
      </c>
      <c r="L335" s="177">
        <v>21</v>
      </c>
      <c r="M335" s="177">
        <f>G335*(1+L335/100)</f>
        <v>0</v>
      </c>
      <c r="N335" s="164">
        <v>7.3499999999999998E-3</v>
      </c>
      <c r="O335" s="164">
        <f>ROUND(E335*N335,5)</f>
        <v>0.93491999999999997</v>
      </c>
      <c r="P335" s="164">
        <v>0</v>
      </c>
      <c r="Q335" s="164">
        <f>ROUND(E335*P335,5)</f>
        <v>0</v>
      </c>
      <c r="R335" s="164"/>
      <c r="S335" s="164"/>
      <c r="T335" s="165">
        <v>3.3000000000000002E-2</v>
      </c>
      <c r="U335" s="164">
        <f>ROUND(E335*T335,2)</f>
        <v>4.2</v>
      </c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 t="s">
        <v>217</v>
      </c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</row>
    <row r="336" spans="1:60" outlineLevel="1" x14ac:dyDescent="0.2">
      <c r="A336" s="155"/>
      <c r="B336" s="162"/>
      <c r="C336" s="199" t="s">
        <v>542</v>
      </c>
      <c r="D336" s="166"/>
      <c r="E336" s="172">
        <v>127.2</v>
      </c>
      <c r="F336" s="177"/>
      <c r="G336" s="177"/>
      <c r="H336" s="177"/>
      <c r="I336" s="177"/>
      <c r="J336" s="177"/>
      <c r="K336" s="177"/>
      <c r="L336" s="177"/>
      <c r="M336" s="177"/>
      <c r="N336" s="164"/>
      <c r="O336" s="164"/>
      <c r="P336" s="164"/>
      <c r="Q336" s="164"/>
      <c r="R336" s="164"/>
      <c r="S336" s="164"/>
      <c r="T336" s="165"/>
      <c r="U336" s="16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 t="s">
        <v>219</v>
      </c>
      <c r="AF336" s="154">
        <v>0</v>
      </c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</row>
    <row r="337" spans="1:60" outlineLevel="1" x14ac:dyDescent="0.2">
      <c r="A337" s="155">
        <v>68</v>
      </c>
      <c r="B337" s="162" t="s">
        <v>543</v>
      </c>
      <c r="C337" s="198" t="s">
        <v>544</v>
      </c>
      <c r="D337" s="164" t="s">
        <v>216</v>
      </c>
      <c r="E337" s="171">
        <v>381.6</v>
      </c>
      <c r="F337" s="176"/>
      <c r="G337" s="177">
        <f>ROUND(E337*F337,2)</f>
        <v>0</v>
      </c>
      <c r="H337" s="176"/>
      <c r="I337" s="177">
        <f>ROUND(E337*H337,2)</f>
        <v>0</v>
      </c>
      <c r="J337" s="176"/>
      <c r="K337" s="177">
        <f>ROUND(E337*J337,2)</f>
        <v>0</v>
      </c>
      <c r="L337" s="177">
        <v>21</v>
      </c>
      <c r="M337" s="177">
        <f>G337*(1+L337/100)</f>
        <v>0</v>
      </c>
      <c r="N337" s="164">
        <v>1.2E-4</v>
      </c>
      <c r="O337" s="164">
        <f>ROUND(E337*N337,5)</f>
        <v>4.5789999999999997E-2</v>
      </c>
      <c r="P337" s="164">
        <v>0</v>
      </c>
      <c r="Q337" s="164">
        <f>ROUND(E337*P337,5)</f>
        <v>0</v>
      </c>
      <c r="R337" s="164"/>
      <c r="S337" s="164"/>
      <c r="T337" s="165">
        <v>1E-3</v>
      </c>
      <c r="U337" s="164">
        <f>ROUND(E337*T337,2)</f>
        <v>0.38</v>
      </c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 t="s">
        <v>217</v>
      </c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</row>
    <row r="338" spans="1:60" outlineLevel="1" x14ac:dyDescent="0.2">
      <c r="A338" s="155"/>
      <c r="B338" s="162"/>
      <c r="C338" s="199" t="s">
        <v>545</v>
      </c>
      <c r="D338" s="166"/>
      <c r="E338" s="172">
        <v>381.6</v>
      </c>
      <c r="F338" s="177"/>
      <c r="G338" s="177"/>
      <c r="H338" s="177"/>
      <c r="I338" s="177"/>
      <c r="J338" s="177"/>
      <c r="K338" s="177"/>
      <c r="L338" s="177"/>
      <c r="M338" s="177"/>
      <c r="N338" s="164"/>
      <c r="O338" s="164"/>
      <c r="P338" s="164"/>
      <c r="Q338" s="164"/>
      <c r="R338" s="164"/>
      <c r="S338" s="164"/>
      <c r="T338" s="165"/>
      <c r="U338" s="16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 t="s">
        <v>219</v>
      </c>
      <c r="AF338" s="154">
        <v>0</v>
      </c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</row>
    <row r="339" spans="1:60" outlineLevel="1" x14ac:dyDescent="0.2">
      <c r="A339" s="155">
        <v>69</v>
      </c>
      <c r="B339" s="162" t="s">
        <v>546</v>
      </c>
      <c r="C339" s="198" t="s">
        <v>547</v>
      </c>
      <c r="D339" s="164" t="s">
        <v>216</v>
      </c>
      <c r="E339" s="171">
        <v>127.2</v>
      </c>
      <c r="F339" s="176"/>
      <c r="G339" s="177">
        <f>ROUND(E339*F339,2)</f>
        <v>0</v>
      </c>
      <c r="H339" s="176"/>
      <c r="I339" s="177">
        <f>ROUND(E339*H339,2)</f>
        <v>0</v>
      </c>
      <c r="J339" s="176"/>
      <c r="K339" s="177">
        <f>ROUND(E339*J339,2)</f>
        <v>0</v>
      </c>
      <c r="L339" s="177">
        <v>21</v>
      </c>
      <c r="M339" s="177">
        <f>G339*(1+L339/100)</f>
        <v>0</v>
      </c>
      <c r="N339" s="164">
        <v>0</v>
      </c>
      <c r="O339" s="164">
        <f>ROUND(E339*N339,5)</f>
        <v>0</v>
      </c>
      <c r="P339" s="164">
        <v>0</v>
      </c>
      <c r="Q339" s="164">
        <f>ROUND(E339*P339,5)</f>
        <v>0</v>
      </c>
      <c r="R339" s="164"/>
      <c r="S339" s="164"/>
      <c r="T339" s="165">
        <v>2.1000000000000001E-2</v>
      </c>
      <c r="U339" s="164">
        <f>ROUND(E339*T339,2)</f>
        <v>2.67</v>
      </c>
      <c r="V339" s="154"/>
      <c r="W339" s="154"/>
      <c r="X339" s="154"/>
      <c r="Y339" s="154"/>
      <c r="Z339" s="154"/>
      <c r="AA339" s="154"/>
      <c r="AB339" s="154"/>
      <c r="AC339" s="154"/>
      <c r="AD339" s="154"/>
      <c r="AE339" s="154" t="s">
        <v>217</v>
      </c>
      <c r="AF339" s="154"/>
      <c r="AG339" s="154"/>
      <c r="AH339" s="154"/>
      <c r="AI339" s="154"/>
      <c r="AJ339" s="154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  <c r="BE339" s="154"/>
      <c r="BF339" s="154"/>
      <c r="BG339" s="154"/>
      <c r="BH339" s="154"/>
    </row>
    <row r="340" spans="1:60" outlineLevel="1" x14ac:dyDescent="0.2">
      <c r="A340" s="155">
        <v>70</v>
      </c>
      <c r="B340" s="162" t="s">
        <v>548</v>
      </c>
      <c r="C340" s="198" t="s">
        <v>549</v>
      </c>
      <c r="D340" s="164" t="s">
        <v>267</v>
      </c>
      <c r="E340" s="171">
        <v>63.6</v>
      </c>
      <c r="F340" s="176"/>
      <c r="G340" s="177">
        <f>ROUND(E340*F340,2)</f>
        <v>0</v>
      </c>
      <c r="H340" s="176"/>
      <c r="I340" s="177">
        <f>ROUND(E340*H340,2)</f>
        <v>0</v>
      </c>
      <c r="J340" s="176"/>
      <c r="K340" s="177">
        <f>ROUND(E340*J340,2)</f>
        <v>0</v>
      </c>
      <c r="L340" s="177">
        <v>21</v>
      </c>
      <c r="M340" s="177">
        <f>G340*(1+L340/100)</f>
        <v>0</v>
      </c>
      <c r="N340" s="164">
        <v>1.6910000000000001E-2</v>
      </c>
      <c r="O340" s="164">
        <f>ROUND(E340*N340,5)</f>
        <v>1.07548</v>
      </c>
      <c r="P340" s="164">
        <v>0</v>
      </c>
      <c r="Q340" s="164">
        <f>ROUND(E340*P340,5)</f>
        <v>0</v>
      </c>
      <c r="R340" s="164"/>
      <c r="S340" s="164"/>
      <c r="T340" s="165">
        <v>0.08</v>
      </c>
      <c r="U340" s="164">
        <f>ROUND(E340*T340,2)</f>
        <v>5.09</v>
      </c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 t="s">
        <v>217</v>
      </c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  <c r="BE340" s="154"/>
      <c r="BF340" s="154"/>
      <c r="BG340" s="154"/>
      <c r="BH340" s="154"/>
    </row>
    <row r="341" spans="1:60" outlineLevel="1" x14ac:dyDescent="0.2">
      <c r="A341" s="155"/>
      <c r="B341" s="162"/>
      <c r="C341" s="199" t="s">
        <v>550</v>
      </c>
      <c r="D341" s="166"/>
      <c r="E341" s="172">
        <v>63.6</v>
      </c>
      <c r="F341" s="177"/>
      <c r="G341" s="177"/>
      <c r="H341" s="177"/>
      <c r="I341" s="177"/>
      <c r="J341" s="177"/>
      <c r="K341" s="177"/>
      <c r="L341" s="177"/>
      <c r="M341" s="177"/>
      <c r="N341" s="164"/>
      <c r="O341" s="164"/>
      <c r="P341" s="164"/>
      <c r="Q341" s="164"/>
      <c r="R341" s="164"/>
      <c r="S341" s="164"/>
      <c r="T341" s="165"/>
      <c r="U341" s="164"/>
      <c r="V341" s="154"/>
      <c r="W341" s="154"/>
      <c r="X341" s="154"/>
      <c r="Y341" s="154"/>
      <c r="Z341" s="154"/>
      <c r="AA341" s="154"/>
      <c r="AB341" s="154"/>
      <c r="AC341" s="154"/>
      <c r="AD341" s="154"/>
      <c r="AE341" s="154" t="s">
        <v>219</v>
      </c>
      <c r="AF341" s="154">
        <v>0</v>
      </c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</row>
    <row r="342" spans="1:60" outlineLevel="1" x14ac:dyDescent="0.2">
      <c r="A342" s="155">
        <v>71</v>
      </c>
      <c r="B342" s="162" t="s">
        <v>551</v>
      </c>
      <c r="C342" s="198" t="s">
        <v>552</v>
      </c>
      <c r="D342" s="164" t="s">
        <v>267</v>
      </c>
      <c r="E342" s="171">
        <v>190.8</v>
      </c>
      <c r="F342" s="176"/>
      <c r="G342" s="177">
        <f>ROUND(E342*F342,2)</f>
        <v>0</v>
      </c>
      <c r="H342" s="176"/>
      <c r="I342" s="177">
        <f>ROUND(E342*H342,2)</f>
        <v>0</v>
      </c>
      <c r="J342" s="176"/>
      <c r="K342" s="177">
        <f>ROUND(E342*J342,2)</f>
        <v>0</v>
      </c>
      <c r="L342" s="177">
        <v>21</v>
      </c>
      <c r="M342" s="177">
        <f>G342*(1+L342/100)</f>
        <v>0</v>
      </c>
      <c r="N342" s="164">
        <v>4.0000000000000002E-4</v>
      </c>
      <c r="O342" s="164">
        <f>ROUND(E342*N342,5)</f>
        <v>7.6319999999999999E-2</v>
      </c>
      <c r="P342" s="164">
        <v>0</v>
      </c>
      <c r="Q342" s="164">
        <f>ROUND(E342*P342,5)</f>
        <v>0</v>
      </c>
      <c r="R342" s="164"/>
      <c r="S342" s="164"/>
      <c r="T342" s="165">
        <v>2E-3</v>
      </c>
      <c r="U342" s="164">
        <f>ROUND(E342*T342,2)</f>
        <v>0.38</v>
      </c>
      <c r="V342" s="154"/>
      <c r="W342" s="154"/>
      <c r="X342" s="154"/>
      <c r="Y342" s="154"/>
      <c r="Z342" s="154"/>
      <c r="AA342" s="154"/>
      <c r="AB342" s="154"/>
      <c r="AC342" s="154"/>
      <c r="AD342" s="154"/>
      <c r="AE342" s="154" t="s">
        <v>217</v>
      </c>
      <c r="AF342" s="154"/>
      <c r="AG342" s="154"/>
      <c r="AH342" s="154"/>
      <c r="AI342" s="154"/>
      <c r="AJ342" s="154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  <c r="BE342" s="154"/>
      <c r="BF342" s="154"/>
      <c r="BG342" s="154"/>
      <c r="BH342" s="154"/>
    </row>
    <row r="343" spans="1:60" outlineLevel="1" x14ac:dyDescent="0.2">
      <c r="A343" s="155"/>
      <c r="B343" s="162"/>
      <c r="C343" s="199" t="s">
        <v>553</v>
      </c>
      <c r="D343" s="166"/>
      <c r="E343" s="172">
        <v>190.8</v>
      </c>
      <c r="F343" s="177"/>
      <c r="G343" s="177"/>
      <c r="H343" s="177"/>
      <c r="I343" s="177"/>
      <c r="J343" s="177"/>
      <c r="K343" s="177"/>
      <c r="L343" s="177"/>
      <c r="M343" s="177"/>
      <c r="N343" s="164"/>
      <c r="O343" s="164"/>
      <c r="P343" s="164"/>
      <c r="Q343" s="164"/>
      <c r="R343" s="164"/>
      <c r="S343" s="164"/>
      <c r="T343" s="165"/>
      <c r="U343" s="164"/>
      <c r="V343" s="154"/>
      <c r="W343" s="154"/>
      <c r="X343" s="154"/>
      <c r="Y343" s="154"/>
      <c r="Z343" s="154"/>
      <c r="AA343" s="154"/>
      <c r="AB343" s="154"/>
      <c r="AC343" s="154"/>
      <c r="AD343" s="154"/>
      <c r="AE343" s="154" t="s">
        <v>219</v>
      </c>
      <c r="AF343" s="154">
        <v>0</v>
      </c>
      <c r="AG343" s="154"/>
      <c r="AH343" s="154"/>
      <c r="AI343" s="154"/>
      <c r="AJ343" s="154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  <c r="BE343" s="154"/>
      <c r="BF343" s="154"/>
      <c r="BG343" s="154"/>
      <c r="BH343" s="154"/>
    </row>
    <row r="344" spans="1:60" outlineLevel="1" x14ac:dyDescent="0.2">
      <c r="A344" s="155">
        <v>72</v>
      </c>
      <c r="B344" s="162" t="s">
        <v>554</v>
      </c>
      <c r="C344" s="198" t="s">
        <v>555</v>
      </c>
      <c r="D344" s="164" t="s">
        <v>267</v>
      </c>
      <c r="E344" s="171">
        <v>63.6</v>
      </c>
      <c r="F344" s="176"/>
      <c r="G344" s="177">
        <f>ROUND(E344*F344,2)</f>
        <v>0</v>
      </c>
      <c r="H344" s="176"/>
      <c r="I344" s="177">
        <f>ROUND(E344*H344,2)</f>
        <v>0</v>
      </c>
      <c r="J344" s="176"/>
      <c r="K344" s="177">
        <f>ROUND(E344*J344,2)</f>
        <v>0</v>
      </c>
      <c r="L344" s="177">
        <v>21</v>
      </c>
      <c r="M344" s="177">
        <f>G344*(1+L344/100)</f>
        <v>0</v>
      </c>
      <c r="N344" s="164">
        <v>0</v>
      </c>
      <c r="O344" s="164">
        <f>ROUND(E344*N344,5)</f>
        <v>0</v>
      </c>
      <c r="P344" s="164">
        <v>0</v>
      </c>
      <c r="Q344" s="164">
        <f>ROUND(E344*P344,5)</f>
        <v>0</v>
      </c>
      <c r="R344" s="164"/>
      <c r="S344" s="164"/>
      <c r="T344" s="165">
        <v>6.6000000000000003E-2</v>
      </c>
      <c r="U344" s="164">
        <f>ROUND(E344*T344,2)</f>
        <v>4.2</v>
      </c>
      <c r="V344" s="154"/>
      <c r="W344" s="154"/>
      <c r="X344" s="154"/>
      <c r="Y344" s="154"/>
      <c r="Z344" s="154"/>
      <c r="AA344" s="154"/>
      <c r="AB344" s="154"/>
      <c r="AC344" s="154"/>
      <c r="AD344" s="154"/>
      <c r="AE344" s="154" t="s">
        <v>217</v>
      </c>
      <c r="AF344" s="154"/>
      <c r="AG344" s="154"/>
      <c r="AH344" s="154"/>
      <c r="AI344" s="154"/>
      <c r="AJ344" s="154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</row>
    <row r="345" spans="1:60" x14ac:dyDescent="0.2">
      <c r="A345" s="156" t="s">
        <v>212</v>
      </c>
      <c r="B345" s="163" t="s">
        <v>147</v>
      </c>
      <c r="C345" s="201" t="s">
        <v>148</v>
      </c>
      <c r="D345" s="168"/>
      <c r="E345" s="174"/>
      <c r="F345" s="178"/>
      <c r="G345" s="178">
        <f>SUMIF(AE346:AE371,"&lt;&gt;NOR",G346:G371)</f>
        <v>0</v>
      </c>
      <c r="H345" s="178"/>
      <c r="I345" s="178">
        <f>SUM(I346:I371)</f>
        <v>0</v>
      </c>
      <c r="J345" s="178"/>
      <c r="K345" s="178">
        <f>SUM(K346:K371)</f>
        <v>0</v>
      </c>
      <c r="L345" s="178"/>
      <c r="M345" s="178">
        <f>SUM(M346:M371)</f>
        <v>0</v>
      </c>
      <c r="N345" s="168"/>
      <c r="O345" s="168">
        <f>SUM(O346:O371)</f>
        <v>0.11908000000000001</v>
      </c>
      <c r="P345" s="168"/>
      <c r="Q345" s="168">
        <f>SUM(Q346:Q371)</f>
        <v>0</v>
      </c>
      <c r="R345" s="168"/>
      <c r="S345" s="168"/>
      <c r="T345" s="169"/>
      <c r="U345" s="168">
        <f>SUM(U346:U371)</f>
        <v>79.64</v>
      </c>
      <c r="AE345" t="s">
        <v>213</v>
      </c>
    </row>
    <row r="346" spans="1:60" outlineLevel="1" x14ac:dyDescent="0.2">
      <c r="A346" s="155">
        <v>73</v>
      </c>
      <c r="B346" s="162" t="s">
        <v>556</v>
      </c>
      <c r="C346" s="198" t="s">
        <v>557</v>
      </c>
      <c r="D346" s="164" t="s">
        <v>267</v>
      </c>
      <c r="E346" s="171">
        <v>59.02</v>
      </c>
      <c r="F346" s="176"/>
      <c r="G346" s="177">
        <f>ROUND(E346*F346,2)</f>
        <v>0</v>
      </c>
      <c r="H346" s="176"/>
      <c r="I346" s="177">
        <f>ROUND(E346*H346,2)</f>
        <v>0</v>
      </c>
      <c r="J346" s="176"/>
      <c r="K346" s="177">
        <f>ROUND(E346*J346,2)</f>
        <v>0</v>
      </c>
      <c r="L346" s="177">
        <v>21</v>
      </c>
      <c r="M346" s="177">
        <f>G346*(1+L346/100)</f>
        <v>0</v>
      </c>
      <c r="N346" s="164">
        <v>0</v>
      </c>
      <c r="O346" s="164">
        <f>ROUND(E346*N346,5)</f>
        <v>0</v>
      </c>
      <c r="P346" s="164">
        <v>0</v>
      </c>
      <c r="Q346" s="164">
        <f>ROUND(E346*P346,5)</f>
        <v>0</v>
      </c>
      <c r="R346" s="164"/>
      <c r="S346" s="164"/>
      <c r="T346" s="165">
        <v>0</v>
      </c>
      <c r="U346" s="164">
        <f>ROUND(E346*T346,2)</f>
        <v>0</v>
      </c>
      <c r="V346" s="154"/>
      <c r="W346" s="154"/>
      <c r="X346" s="154"/>
      <c r="Y346" s="154"/>
      <c r="Z346" s="154"/>
      <c r="AA346" s="154"/>
      <c r="AB346" s="154"/>
      <c r="AC346" s="154"/>
      <c r="AD346" s="154"/>
      <c r="AE346" s="154" t="s">
        <v>217</v>
      </c>
      <c r="AF346" s="154"/>
      <c r="AG346" s="154"/>
      <c r="AH346" s="154"/>
      <c r="AI346" s="154"/>
      <c r="AJ346" s="154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</row>
    <row r="347" spans="1:60" outlineLevel="1" x14ac:dyDescent="0.2">
      <c r="A347" s="155"/>
      <c r="B347" s="162"/>
      <c r="C347" s="199" t="s">
        <v>558</v>
      </c>
      <c r="D347" s="166"/>
      <c r="E347" s="172">
        <v>42</v>
      </c>
      <c r="F347" s="177"/>
      <c r="G347" s="177"/>
      <c r="H347" s="177"/>
      <c r="I347" s="177"/>
      <c r="J347" s="177"/>
      <c r="K347" s="177"/>
      <c r="L347" s="177"/>
      <c r="M347" s="177"/>
      <c r="N347" s="164"/>
      <c r="O347" s="164"/>
      <c r="P347" s="164"/>
      <c r="Q347" s="164"/>
      <c r="R347" s="164"/>
      <c r="S347" s="164"/>
      <c r="T347" s="165"/>
      <c r="U347" s="16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 t="s">
        <v>219</v>
      </c>
      <c r="AF347" s="154">
        <v>0</v>
      </c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154"/>
      <c r="BG347" s="154"/>
      <c r="BH347" s="154"/>
    </row>
    <row r="348" spans="1:60" outlineLevel="1" x14ac:dyDescent="0.2">
      <c r="A348" s="155"/>
      <c r="B348" s="162"/>
      <c r="C348" s="199" t="s">
        <v>559</v>
      </c>
      <c r="D348" s="166"/>
      <c r="E348" s="172">
        <v>17.02</v>
      </c>
      <c r="F348" s="177"/>
      <c r="G348" s="177"/>
      <c r="H348" s="177"/>
      <c r="I348" s="177"/>
      <c r="J348" s="177"/>
      <c r="K348" s="177"/>
      <c r="L348" s="177"/>
      <c r="M348" s="177"/>
      <c r="N348" s="164"/>
      <c r="O348" s="164"/>
      <c r="P348" s="164"/>
      <c r="Q348" s="164"/>
      <c r="R348" s="164"/>
      <c r="S348" s="164"/>
      <c r="T348" s="165"/>
      <c r="U348" s="16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 t="s">
        <v>219</v>
      </c>
      <c r="AF348" s="154">
        <v>0</v>
      </c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</row>
    <row r="349" spans="1:60" outlineLevel="1" x14ac:dyDescent="0.2">
      <c r="A349" s="155">
        <v>74</v>
      </c>
      <c r="B349" s="162" t="s">
        <v>560</v>
      </c>
      <c r="C349" s="198" t="s">
        <v>561</v>
      </c>
      <c r="D349" s="164" t="s">
        <v>267</v>
      </c>
      <c r="E349" s="171">
        <v>81.96</v>
      </c>
      <c r="F349" s="176"/>
      <c r="G349" s="177">
        <f>ROUND(E349*F349,2)</f>
        <v>0</v>
      </c>
      <c r="H349" s="176"/>
      <c r="I349" s="177">
        <f>ROUND(E349*H349,2)</f>
        <v>0</v>
      </c>
      <c r="J349" s="176"/>
      <c r="K349" s="177">
        <f>ROUND(E349*J349,2)</f>
        <v>0</v>
      </c>
      <c r="L349" s="177">
        <v>21</v>
      </c>
      <c r="M349" s="177">
        <f>G349*(1+L349/100)</f>
        <v>0</v>
      </c>
      <c r="N349" s="164">
        <v>4.0000000000000003E-5</v>
      </c>
      <c r="O349" s="164">
        <f>ROUND(E349*N349,5)</f>
        <v>3.2799999999999999E-3</v>
      </c>
      <c r="P349" s="164">
        <v>0</v>
      </c>
      <c r="Q349" s="164">
        <f>ROUND(E349*P349,5)</f>
        <v>0</v>
      </c>
      <c r="R349" s="164"/>
      <c r="S349" s="164"/>
      <c r="T349" s="165">
        <v>0.308</v>
      </c>
      <c r="U349" s="164">
        <f>ROUND(E349*T349,2)</f>
        <v>25.24</v>
      </c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 t="s">
        <v>217</v>
      </c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</row>
    <row r="350" spans="1:60" outlineLevel="1" x14ac:dyDescent="0.2">
      <c r="A350" s="155"/>
      <c r="B350" s="162"/>
      <c r="C350" s="260" t="s">
        <v>562</v>
      </c>
      <c r="D350" s="261"/>
      <c r="E350" s="262"/>
      <c r="F350" s="263"/>
      <c r="G350" s="264"/>
      <c r="H350" s="177"/>
      <c r="I350" s="177"/>
      <c r="J350" s="177"/>
      <c r="K350" s="177"/>
      <c r="L350" s="177"/>
      <c r="M350" s="177"/>
      <c r="N350" s="164"/>
      <c r="O350" s="164"/>
      <c r="P350" s="164"/>
      <c r="Q350" s="164"/>
      <c r="R350" s="164"/>
      <c r="S350" s="164"/>
      <c r="T350" s="165"/>
      <c r="U350" s="16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 t="s">
        <v>238</v>
      </c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7" t="str">
        <f>C350</f>
        <v>- závěrečný úklid</v>
      </c>
      <c r="BB350" s="154"/>
      <c r="BC350" s="154"/>
      <c r="BD350" s="154"/>
      <c r="BE350" s="154"/>
      <c r="BF350" s="154"/>
      <c r="BG350" s="154"/>
      <c r="BH350" s="154"/>
    </row>
    <row r="351" spans="1:60" outlineLevel="1" x14ac:dyDescent="0.2">
      <c r="A351" s="155"/>
      <c r="B351" s="162"/>
      <c r="C351" s="199" t="s">
        <v>563</v>
      </c>
      <c r="D351" s="166"/>
      <c r="E351" s="172">
        <v>81.96</v>
      </c>
      <c r="F351" s="177"/>
      <c r="G351" s="177"/>
      <c r="H351" s="177"/>
      <c r="I351" s="177"/>
      <c r="J351" s="177"/>
      <c r="K351" s="177"/>
      <c r="L351" s="177"/>
      <c r="M351" s="177"/>
      <c r="N351" s="164"/>
      <c r="O351" s="164"/>
      <c r="P351" s="164"/>
      <c r="Q351" s="164"/>
      <c r="R351" s="164"/>
      <c r="S351" s="164"/>
      <c r="T351" s="165"/>
      <c r="U351" s="16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 t="s">
        <v>219</v>
      </c>
      <c r="AF351" s="154">
        <v>0</v>
      </c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</row>
    <row r="352" spans="1:60" outlineLevel="1" x14ac:dyDescent="0.2">
      <c r="A352" s="155">
        <v>75</v>
      </c>
      <c r="B352" s="162" t="s">
        <v>564</v>
      </c>
      <c r="C352" s="198" t="s">
        <v>565</v>
      </c>
      <c r="D352" s="164" t="s">
        <v>267</v>
      </c>
      <c r="E352" s="171">
        <v>272</v>
      </c>
      <c r="F352" s="176"/>
      <c r="G352" s="177">
        <f>ROUND(E352*F352,2)</f>
        <v>0</v>
      </c>
      <c r="H352" s="176"/>
      <c r="I352" s="177">
        <f>ROUND(E352*H352,2)</f>
        <v>0</v>
      </c>
      <c r="J352" s="176"/>
      <c r="K352" s="177">
        <f>ROUND(E352*J352,2)</f>
        <v>0</v>
      </c>
      <c r="L352" s="177">
        <v>21</v>
      </c>
      <c r="M352" s="177">
        <f>G352*(1+L352/100)</f>
        <v>0</v>
      </c>
      <c r="N352" s="164">
        <v>0</v>
      </c>
      <c r="O352" s="164">
        <f>ROUND(E352*N352,5)</f>
        <v>0</v>
      </c>
      <c r="P352" s="164">
        <v>0</v>
      </c>
      <c r="Q352" s="164">
        <f>ROUND(E352*P352,5)</f>
        <v>0</v>
      </c>
      <c r="R352" s="164"/>
      <c r="S352" s="164"/>
      <c r="T352" s="165">
        <v>0.2</v>
      </c>
      <c r="U352" s="164">
        <f>ROUND(E352*T352,2)</f>
        <v>54.4</v>
      </c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 t="s">
        <v>217</v>
      </c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</row>
    <row r="353" spans="1:60" outlineLevel="1" x14ac:dyDescent="0.2">
      <c r="A353" s="155"/>
      <c r="B353" s="162"/>
      <c r="C353" s="199" t="s">
        <v>566</v>
      </c>
      <c r="D353" s="166"/>
      <c r="E353" s="172">
        <v>272</v>
      </c>
      <c r="F353" s="177"/>
      <c r="G353" s="177"/>
      <c r="H353" s="177"/>
      <c r="I353" s="177"/>
      <c r="J353" s="177"/>
      <c r="K353" s="177"/>
      <c r="L353" s="177"/>
      <c r="M353" s="177"/>
      <c r="N353" s="164"/>
      <c r="O353" s="164"/>
      <c r="P353" s="164"/>
      <c r="Q353" s="164"/>
      <c r="R353" s="164"/>
      <c r="S353" s="164"/>
      <c r="T353" s="165"/>
      <c r="U353" s="16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 t="s">
        <v>219</v>
      </c>
      <c r="AF353" s="154">
        <v>0</v>
      </c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</row>
    <row r="354" spans="1:60" ht="22.5" outlineLevel="1" x14ac:dyDescent="0.2">
      <c r="A354" s="155">
        <v>76</v>
      </c>
      <c r="B354" s="162" t="s">
        <v>567</v>
      </c>
      <c r="C354" s="198" t="s">
        <v>568</v>
      </c>
      <c r="D354" s="164" t="s">
        <v>273</v>
      </c>
      <c r="E354" s="171">
        <v>9.4</v>
      </c>
      <c r="F354" s="176"/>
      <c r="G354" s="177">
        <f>ROUND(E354*F354,2)</f>
        <v>0</v>
      </c>
      <c r="H354" s="176"/>
      <c r="I354" s="177">
        <f>ROUND(E354*H354,2)</f>
        <v>0</v>
      </c>
      <c r="J354" s="176"/>
      <c r="K354" s="177">
        <f>ROUND(E354*J354,2)</f>
        <v>0</v>
      </c>
      <c r="L354" s="177">
        <v>21</v>
      </c>
      <c r="M354" s="177">
        <f>G354*(1+L354/100)</f>
        <v>0</v>
      </c>
      <c r="N354" s="164">
        <v>1.2E-2</v>
      </c>
      <c r="O354" s="164">
        <f>ROUND(E354*N354,5)</f>
        <v>0.1128</v>
      </c>
      <c r="P354" s="164">
        <v>0</v>
      </c>
      <c r="Q354" s="164">
        <f>ROUND(E354*P354,5)</f>
        <v>0</v>
      </c>
      <c r="R354" s="164"/>
      <c r="S354" s="164"/>
      <c r="T354" s="165">
        <v>0</v>
      </c>
      <c r="U354" s="164">
        <f>ROUND(E354*T354,2)</f>
        <v>0</v>
      </c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 t="s">
        <v>217</v>
      </c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</row>
    <row r="355" spans="1:60" outlineLevel="1" x14ac:dyDescent="0.2">
      <c r="A355" s="155"/>
      <c r="B355" s="162"/>
      <c r="C355" s="260" t="s">
        <v>569</v>
      </c>
      <c r="D355" s="261"/>
      <c r="E355" s="262"/>
      <c r="F355" s="263"/>
      <c r="G355" s="264"/>
      <c r="H355" s="177"/>
      <c r="I355" s="177"/>
      <c r="J355" s="177"/>
      <c r="K355" s="177"/>
      <c r="L355" s="177"/>
      <c r="M355" s="177"/>
      <c r="N355" s="164"/>
      <c r="O355" s="164"/>
      <c r="P355" s="164"/>
      <c r="Q355" s="164"/>
      <c r="R355" s="164"/>
      <c r="S355" s="164"/>
      <c r="T355" s="165"/>
      <c r="U355" s="16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 t="s">
        <v>238</v>
      </c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7" t="str">
        <f>C355</f>
        <v>- včetně osazení (mtž) do připravených rýh a průrazů ve zdivu</v>
      </c>
      <c r="BB355" s="154"/>
      <c r="BC355" s="154"/>
      <c r="BD355" s="154"/>
      <c r="BE355" s="154"/>
      <c r="BF355" s="154"/>
      <c r="BG355" s="154"/>
      <c r="BH355" s="154"/>
    </row>
    <row r="356" spans="1:60" outlineLevel="1" x14ac:dyDescent="0.2">
      <c r="A356" s="155"/>
      <c r="B356" s="162"/>
      <c r="C356" s="199" t="s">
        <v>570</v>
      </c>
      <c r="D356" s="166"/>
      <c r="E356" s="172"/>
      <c r="F356" s="177"/>
      <c r="G356" s="177"/>
      <c r="H356" s="177"/>
      <c r="I356" s="177"/>
      <c r="J356" s="177"/>
      <c r="K356" s="177"/>
      <c r="L356" s="177"/>
      <c r="M356" s="177"/>
      <c r="N356" s="164"/>
      <c r="O356" s="164"/>
      <c r="P356" s="164"/>
      <c r="Q356" s="164"/>
      <c r="R356" s="164"/>
      <c r="S356" s="164"/>
      <c r="T356" s="165"/>
      <c r="U356" s="16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 t="s">
        <v>219</v>
      </c>
      <c r="AF356" s="154">
        <v>0</v>
      </c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</row>
    <row r="357" spans="1:60" outlineLevel="1" x14ac:dyDescent="0.2">
      <c r="A357" s="155"/>
      <c r="B357" s="162"/>
      <c r="C357" s="199" t="s">
        <v>571</v>
      </c>
      <c r="D357" s="166"/>
      <c r="E357" s="172">
        <v>9.4</v>
      </c>
      <c r="F357" s="177"/>
      <c r="G357" s="177"/>
      <c r="H357" s="177"/>
      <c r="I357" s="177"/>
      <c r="J357" s="177"/>
      <c r="K357" s="177"/>
      <c r="L357" s="177"/>
      <c r="M357" s="177"/>
      <c r="N357" s="164"/>
      <c r="O357" s="164"/>
      <c r="P357" s="164"/>
      <c r="Q357" s="164"/>
      <c r="R357" s="164"/>
      <c r="S357" s="164"/>
      <c r="T357" s="165"/>
      <c r="U357" s="164"/>
      <c r="V357" s="154"/>
      <c r="W357" s="154"/>
      <c r="X357" s="154"/>
      <c r="Y357" s="154"/>
      <c r="Z357" s="154"/>
      <c r="AA357" s="154"/>
      <c r="AB357" s="154"/>
      <c r="AC357" s="154"/>
      <c r="AD357" s="154"/>
      <c r="AE357" s="154" t="s">
        <v>219</v>
      </c>
      <c r="AF357" s="154">
        <v>0</v>
      </c>
      <c r="AG357" s="154"/>
      <c r="AH357" s="154"/>
      <c r="AI357" s="154"/>
      <c r="AJ357" s="154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</row>
    <row r="358" spans="1:60" ht="22.5" outlineLevel="1" x14ac:dyDescent="0.2">
      <c r="A358" s="155">
        <v>77</v>
      </c>
      <c r="B358" s="162" t="s">
        <v>572</v>
      </c>
      <c r="C358" s="198" t="s">
        <v>573</v>
      </c>
      <c r="D358" s="164" t="s">
        <v>339</v>
      </c>
      <c r="E358" s="171">
        <v>2</v>
      </c>
      <c r="F358" s="176"/>
      <c r="G358" s="177">
        <f>ROUND(E358*F358,2)</f>
        <v>0</v>
      </c>
      <c r="H358" s="176"/>
      <c r="I358" s="177">
        <f>ROUND(E358*H358,2)</f>
        <v>0</v>
      </c>
      <c r="J358" s="176"/>
      <c r="K358" s="177">
        <f>ROUND(E358*J358,2)</f>
        <v>0</v>
      </c>
      <c r="L358" s="177">
        <v>21</v>
      </c>
      <c r="M358" s="177">
        <f>G358*(1+L358/100)</f>
        <v>0</v>
      </c>
      <c r="N358" s="164">
        <v>5.0000000000000001E-4</v>
      </c>
      <c r="O358" s="164">
        <f>ROUND(E358*N358,5)</f>
        <v>1E-3</v>
      </c>
      <c r="P358" s="164">
        <v>0</v>
      </c>
      <c r="Q358" s="164">
        <f>ROUND(E358*P358,5)</f>
        <v>0</v>
      </c>
      <c r="R358" s="164"/>
      <c r="S358" s="164"/>
      <c r="T358" s="165">
        <v>0</v>
      </c>
      <c r="U358" s="164">
        <f>ROUND(E358*T358,2)</f>
        <v>0</v>
      </c>
      <c r="V358" s="154"/>
      <c r="W358" s="154"/>
      <c r="X358" s="154"/>
      <c r="Y358" s="154"/>
      <c r="Z358" s="154"/>
      <c r="AA358" s="154"/>
      <c r="AB358" s="154"/>
      <c r="AC358" s="154"/>
      <c r="AD358" s="154"/>
      <c r="AE358" s="154" t="s">
        <v>217</v>
      </c>
      <c r="AF358" s="154"/>
      <c r="AG358" s="154"/>
      <c r="AH358" s="154"/>
      <c r="AI358" s="154"/>
      <c r="AJ358" s="154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</row>
    <row r="359" spans="1:60" outlineLevel="1" x14ac:dyDescent="0.2">
      <c r="A359" s="155"/>
      <c r="B359" s="162"/>
      <c r="C359" s="260" t="s">
        <v>574</v>
      </c>
      <c r="D359" s="261"/>
      <c r="E359" s="262"/>
      <c r="F359" s="263"/>
      <c r="G359" s="264"/>
      <c r="H359" s="177"/>
      <c r="I359" s="177"/>
      <c r="J359" s="177"/>
      <c r="K359" s="177"/>
      <c r="L359" s="177"/>
      <c r="M359" s="177"/>
      <c r="N359" s="164"/>
      <c r="O359" s="164"/>
      <c r="P359" s="164"/>
      <c r="Q359" s="164"/>
      <c r="R359" s="164"/>
      <c r="S359" s="164"/>
      <c r="T359" s="165"/>
      <c r="U359" s="16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 t="s">
        <v>238</v>
      </c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7" t="str">
        <f>C359</f>
        <v>- větrací mřížka z ocelového plechu TAHOKOV</v>
      </c>
      <c r="BB359" s="154"/>
      <c r="BC359" s="154"/>
      <c r="BD359" s="154"/>
      <c r="BE359" s="154"/>
      <c r="BF359" s="154"/>
      <c r="BG359" s="154"/>
      <c r="BH359" s="154"/>
    </row>
    <row r="360" spans="1:60" outlineLevel="1" x14ac:dyDescent="0.2">
      <c r="A360" s="155"/>
      <c r="B360" s="162"/>
      <c r="C360" s="260" t="s">
        <v>575</v>
      </c>
      <c r="D360" s="261"/>
      <c r="E360" s="262"/>
      <c r="F360" s="263"/>
      <c r="G360" s="264"/>
      <c r="H360" s="177"/>
      <c r="I360" s="177"/>
      <c r="J360" s="177"/>
      <c r="K360" s="177"/>
      <c r="L360" s="177"/>
      <c r="M360" s="177"/>
      <c r="N360" s="164"/>
      <c r="O360" s="164"/>
      <c r="P360" s="164"/>
      <c r="Q360" s="164"/>
      <c r="R360" s="164"/>
      <c r="S360" s="164"/>
      <c r="T360" s="165"/>
      <c r="U360" s="164"/>
      <c r="V360" s="154"/>
      <c r="W360" s="154"/>
      <c r="X360" s="154"/>
      <c r="Y360" s="154"/>
      <c r="Z360" s="154"/>
      <c r="AA360" s="154"/>
      <c r="AB360" s="154"/>
      <c r="AC360" s="154"/>
      <c r="AD360" s="154"/>
      <c r="AE360" s="154" t="s">
        <v>238</v>
      </c>
      <c r="AF360" s="154"/>
      <c r="AG360" s="154"/>
      <c r="AH360" s="154"/>
      <c r="AI360" s="154"/>
      <c r="AJ360" s="154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7" t="str">
        <f>C360</f>
        <v>- osazení (mtž) + dodávka (dod)</v>
      </c>
      <c r="BB360" s="154"/>
      <c r="BC360" s="154"/>
      <c r="BD360" s="154"/>
      <c r="BE360" s="154"/>
      <c r="BF360" s="154"/>
      <c r="BG360" s="154"/>
      <c r="BH360" s="154"/>
    </row>
    <row r="361" spans="1:60" outlineLevel="1" x14ac:dyDescent="0.2">
      <c r="A361" s="155"/>
      <c r="B361" s="162"/>
      <c r="C361" s="260" t="s">
        <v>576</v>
      </c>
      <c r="D361" s="261"/>
      <c r="E361" s="262"/>
      <c r="F361" s="263"/>
      <c r="G361" s="264"/>
      <c r="H361" s="177"/>
      <c r="I361" s="177"/>
      <c r="J361" s="177"/>
      <c r="K361" s="177"/>
      <c r="L361" s="177"/>
      <c r="M361" s="177"/>
      <c r="N361" s="164"/>
      <c r="O361" s="164"/>
      <c r="P361" s="164"/>
      <c r="Q361" s="164"/>
      <c r="R361" s="164"/>
      <c r="S361" s="164"/>
      <c r="T361" s="165"/>
      <c r="U361" s="16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 t="s">
        <v>238</v>
      </c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7" t="str">
        <f>C361</f>
        <v>- včetně nátěru</v>
      </c>
      <c r="BB361" s="154"/>
      <c r="BC361" s="154"/>
      <c r="BD361" s="154"/>
      <c r="BE361" s="154"/>
      <c r="BF361" s="154"/>
      <c r="BG361" s="154"/>
      <c r="BH361" s="154"/>
    </row>
    <row r="362" spans="1:60" outlineLevel="1" x14ac:dyDescent="0.2">
      <c r="A362" s="155"/>
      <c r="B362" s="162"/>
      <c r="C362" s="260" t="s">
        <v>577</v>
      </c>
      <c r="D362" s="261"/>
      <c r="E362" s="262"/>
      <c r="F362" s="263"/>
      <c r="G362" s="264"/>
      <c r="H362" s="177"/>
      <c r="I362" s="177"/>
      <c r="J362" s="177"/>
      <c r="K362" s="177"/>
      <c r="L362" s="177"/>
      <c r="M362" s="177"/>
      <c r="N362" s="164"/>
      <c r="O362" s="164"/>
      <c r="P362" s="164"/>
      <c r="Q362" s="164"/>
      <c r="R362" s="164"/>
      <c r="S362" s="164"/>
      <c r="T362" s="165"/>
      <c r="U362" s="164"/>
      <c r="V362" s="154"/>
      <c r="W362" s="154"/>
      <c r="X362" s="154"/>
      <c r="Y362" s="154"/>
      <c r="Z362" s="154"/>
      <c r="AA362" s="154"/>
      <c r="AB362" s="154"/>
      <c r="AC362" s="154"/>
      <c r="AD362" s="154"/>
      <c r="AE362" s="154" t="s">
        <v>238</v>
      </c>
      <c r="AF362" s="154"/>
      <c r="AG362" s="154"/>
      <c r="AH362" s="154"/>
      <c r="AI362" s="154"/>
      <c r="AJ362" s="154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7" t="str">
        <f>C362</f>
        <v xml:space="preserve">  syntetickou barvou antikorozní a vrchní barvou v barevnosti fasády</v>
      </c>
      <c r="BB362" s="154"/>
      <c r="BC362" s="154"/>
      <c r="BD362" s="154"/>
      <c r="BE362" s="154"/>
      <c r="BF362" s="154"/>
      <c r="BG362" s="154"/>
      <c r="BH362" s="154"/>
    </row>
    <row r="363" spans="1:60" outlineLevel="1" x14ac:dyDescent="0.2">
      <c r="A363" s="155"/>
      <c r="B363" s="162"/>
      <c r="C363" s="199" t="s">
        <v>578</v>
      </c>
      <c r="D363" s="166"/>
      <c r="E363" s="172"/>
      <c r="F363" s="177"/>
      <c r="G363" s="177"/>
      <c r="H363" s="177"/>
      <c r="I363" s="177"/>
      <c r="J363" s="177"/>
      <c r="K363" s="177"/>
      <c r="L363" s="177"/>
      <c r="M363" s="177"/>
      <c r="N363" s="164"/>
      <c r="O363" s="164"/>
      <c r="P363" s="164"/>
      <c r="Q363" s="164"/>
      <c r="R363" s="164"/>
      <c r="S363" s="164"/>
      <c r="T363" s="165"/>
      <c r="U363" s="164"/>
      <c r="V363" s="154"/>
      <c r="W363" s="154"/>
      <c r="X363" s="154"/>
      <c r="Y363" s="154"/>
      <c r="Z363" s="154"/>
      <c r="AA363" s="154"/>
      <c r="AB363" s="154"/>
      <c r="AC363" s="154"/>
      <c r="AD363" s="154"/>
      <c r="AE363" s="154" t="s">
        <v>219</v>
      </c>
      <c r="AF363" s="154">
        <v>0</v>
      </c>
      <c r="AG363" s="154"/>
      <c r="AH363" s="154"/>
      <c r="AI363" s="154"/>
      <c r="AJ363" s="154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  <c r="BE363" s="154"/>
      <c r="BF363" s="154"/>
      <c r="BG363" s="154"/>
      <c r="BH363" s="154"/>
    </row>
    <row r="364" spans="1:60" outlineLevel="1" x14ac:dyDescent="0.2">
      <c r="A364" s="155"/>
      <c r="B364" s="162"/>
      <c r="C364" s="199" t="s">
        <v>579</v>
      </c>
      <c r="D364" s="166"/>
      <c r="E364" s="172">
        <v>2</v>
      </c>
      <c r="F364" s="177"/>
      <c r="G364" s="177"/>
      <c r="H364" s="177"/>
      <c r="I364" s="177"/>
      <c r="J364" s="177"/>
      <c r="K364" s="177"/>
      <c r="L364" s="177"/>
      <c r="M364" s="177"/>
      <c r="N364" s="164"/>
      <c r="O364" s="164"/>
      <c r="P364" s="164"/>
      <c r="Q364" s="164"/>
      <c r="R364" s="164"/>
      <c r="S364" s="164"/>
      <c r="T364" s="165"/>
      <c r="U364" s="164"/>
      <c r="V364" s="154"/>
      <c r="W364" s="154"/>
      <c r="X364" s="154"/>
      <c r="Y364" s="154"/>
      <c r="Z364" s="154"/>
      <c r="AA364" s="154"/>
      <c r="AB364" s="154"/>
      <c r="AC364" s="154"/>
      <c r="AD364" s="154"/>
      <c r="AE364" s="154" t="s">
        <v>219</v>
      </c>
      <c r="AF364" s="154">
        <v>0</v>
      </c>
      <c r="AG364" s="154"/>
      <c r="AH364" s="154"/>
      <c r="AI364" s="154"/>
      <c r="AJ364" s="154"/>
      <c r="AK364" s="154"/>
      <c r="AL364" s="154"/>
      <c r="AM364" s="154"/>
      <c r="AN364" s="154"/>
      <c r="AO364" s="154"/>
      <c r="AP364" s="154"/>
      <c r="AQ364" s="154"/>
      <c r="AR364" s="154"/>
      <c r="AS364" s="154"/>
      <c r="AT364" s="154"/>
      <c r="AU364" s="154"/>
      <c r="AV364" s="154"/>
      <c r="AW364" s="154"/>
      <c r="AX364" s="154"/>
      <c r="AY364" s="154"/>
      <c r="AZ364" s="154"/>
      <c r="BA364" s="154"/>
      <c r="BB364" s="154"/>
      <c r="BC364" s="154"/>
      <c r="BD364" s="154"/>
      <c r="BE364" s="154"/>
      <c r="BF364" s="154"/>
      <c r="BG364" s="154"/>
      <c r="BH364" s="154"/>
    </row>
    <row r="365" spans="1:60" ht="22.5" outlineLevel="1" x14ac:dyDescent="0.2">
      <c r="A365" s="155">
        <v>78</v>
      </c>
      <c r="B365" s="162" t="s">
        <v>580</v>
      </c>
      <c r="C365" s="198" t="s">
        <v>581</v>
      </c>
      <c r="D365" s="164" t="s">
        <v>339</v>
      </c>
      <c r="E365" s="171">
        <v>4</v>
      </c>
      <c r="F365" s="176"/>
      <c r="G365" s="177">
        <f>ROUND(E365*F365,2)</f>
        <v>0</v>
      </c>
      <c r="H365" s="176"/>
      <c r="I365" s="177">
        <f>ROUND(E365*H365,2)</f>
        <v>0</v>
      </c>
      <c r="J365" s="176"/>
      <c r="K365" s="177">
        <f>ROUND(E365*J365,2)</f>
        <v>0</v>
      </c>
      <c r="L365" s="177">
        <v>21</v>
      </c>
      <c r="M365" s="177">
        <f>G365*(1+L365/100)</f>
        <v>0</v>
      </c>
      <c r="N365" s="164">
        <v>5.0000000000000001E-4</v>
      </c>
      <c r="O365" s="164">
        <f>ROUND(E365*N365,5)</f>
        <v>2E-3</v>
      </c>
      <c r="P365" s="164">
        <v>0</v>
      </c>
      <c r="Q365" s="164">
        <f>ROUND(E365*P365,5)</f>
        <v>0</v>
      </c>
      <c r="R365" s="164"/>
      <c r="S365" s="164"/>
      <c r="T365" s="165">
        <v>0</v>
      </c>
      <c r="U365" s="164">
        <f>ROUND(E365*T365,2)</f>
        <v>0</v>
      </c>
      <c r="V365" s="154"/>
      <c r="W365" s="154"/>
      <c r="X365" s="154"/>
      <c r="Y365" s="154"/>
      <c r="Z365" s="154"/>
      <c r="AA365" s="154"/>
      <c r="AB365" s="154"/>
      <c r="AC365" s="154"/>
      <c r="AD365" s="154"/>
      <c r="AE365" s="154" t="s">
        <v>217</v>
      </c>
      <c r="AF365" s="154"/>
      <c r="AG365" s="154"/>
      <c r="AH365" s="154"/>
      <c r="AI365" s="154"/>
      <c r="AJ365" s="154"/>
      <c r="AK365" s="154"/>
      <c r="AL365" s="154"/>
      <c r="AM365" s="154"/>
      <c r="AN365" s="154"/>
      <c r="AO365" s="154"/>
      <c r="AP365" s="154"/>
      <c r="AQ365" s="154"/>
      <c r="AR365" s="154"/>
      <c r="AS365" s="154"/>
      <c r="AT365" s="154"/>
      <c r="AU365" s="154"/>
      <c r="AV365" s="154"/>
      <c r="AW365" s="154"/>
      <c r="AX365" s="154"/>
      <c r="AY365" s="154"/>
      <c r="AZ365" s="154"/>
      <c r="BA365" s="154"/>
      <c r="BB365" s="154"/>
      <c r="BC365" s="154"/>
      <c r="BD365" s="154"/>
      <c r="BE365" s="154"/>
      <c r="BF365" s="154"/>
      <c r="BG365" s="154"/>
      <c r="BH365" s="154"/>
    </row>
    <row r="366" spans="1:60" outlineLevel="1" x14ac:dyDescent="0.2">
      <c r="A366" s="155"/>
      <c r="B366" s="162"/>
      <c r="C366" s="260" t="s">
        <v>582</v>
      </c>
      <c r="D366" s="261"/>
      <c r="E366" s="262"/>
      <c r="F366" s="263"/>
      <c r="G366" s="264"/>
      <c r="H366" s="177"/>
      <c r="I366" s="177"/>
      <c r="J366" s="177"/>
      <c r="K366" s="177"/>
      <c r="L366" s="177"/>
      <c r="M366" s="177"/>
      <c r="N366" s="164"/>
      <c r="O366" s="164"/>
      <c r="P366" s="164"/>
      <c r="Q366" s="164"/>
      <c r="R366" s="164"/>
      <c r="S366" s="164"/>
      <c r="T366" s="165"/>
      <c r="U366" s="164"/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 t="s">
        <v>238</v>
      </c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7" t="str">
        <f>C366</f>
        <v>- větrací mřížka z ocelového ozdobně děrovaného plechu</v>
      </c>
      <c r="BB366" s="154"/>
      <c r="BC366" s="154"/>
      <c r="BD366" s="154"/>
      <c r="BE366" s="154"/>
      <c r="BF366" s="154"/>
      <c r="BG366" s="154"/>
      <c r="BH366" s="154"/>
    </row>
    <row r="367" spans="1:60" outlineLevel="1" x14ac:dyDescent="0.2">
      <c r="A367" s="155"/>
      <c r="B367" s="162"/>
      <c r="C367" s="260" t="s">
        <v>575</v>
      </c>
      <c r="D367" s="261"/>
      <c r="E367" s="262"/>
      <c r="F367" s="263"/>
      <c r="G367" s="264"/>
      <c r="H367" s="177"/>
      <c r="I367" s="177"/>
      <c r="J367" s="177"/>
      <c r="K367" s="177"/>
      <c r="L367" s="177"/>
      <c r="M367" s="177"/>
      <c r="N367" s="164"/>
      <c r="O367" s="164"/>
      <c r="P367" s="164"/>
      <c r="Q367" s="164"/>
      <c r="R367" s="164"/>
      <c r="S367" s="164"/>
      <c r="T367" s="165"/>
      <c r="U367" s="16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 t="s">
        <v>238</v>
      </c>
      <c r="AF367" s="154"/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7" t="str">
        <f>C367</f>
        <v>- osazení (mtž) + dodávka (dod)</v>
      </c>
      <c r="BB367" s="154"/>
      <c r="BC367" s="154"/>
      <c r="BD367" s="154"/>
      <c r="BE367" s="154"/>
      <c r="BF367" s="154"/>
      <c r="BG367" s="154"/>
      <c r="BH367" s="154"/>
    </row>
    <row r="368" spans="1:60" outlineLevel="1" x14ac:dyDescent="0.2">
      <c r="A368" s="155"/>
      <c r="B368" s="162"/>
      <c r="C368" s="260" t="s">
        <v>576</v>
      </c>
      <c r="D368" s="261"/>
      <c r="E368" s="262"/>
      <c r="F368" s="263"/>
      <c r="G368" s="264"/>
      <c r="H368" s="177"/>
      <c r="I368" s="177"/>
      <c r="J368" s="177"/>
      <c r="K368" s="177"/>
      <c r="L368" s="177"/>
      <c r="M368" s="177"/>
      <c r="N368" s="164"/>
      <c r="O368" s="164"/>
      <c r="P368" s="164"/>
      <c r="Q368" s="164"/>
      <c r="R368" s="164"/>
      <c r="S368" s="164"/>
      <c r="T368" s="165"/>
      <c r="U368" s="16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 t="s">
        <v>238</v>
      </c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7" t="str">
        <f>C368</f>
        <v>- včetně nátěru</v>
      </c>
      <c r="BB368" s="154"/>
      <c r="BC368" s="154"/>
      <c r="BD368" s="154"/>
      <c r="BE368" s="154"/>
      <c r="BF368" s="154"/>
      <c r="BG368" s="154"/>
      <c r="BH368" s="154"/>
    </row>
    <row r="369" spans="1:60" outlineLevel="1" x14ac:dyDescent="0.2">
      <c r="A369" s="155"/>
      <c r="B369" s="162"/>
      <c r="C369" s="260" t="s">
        <v>577</v>
      </c>
      <c r="D369" s="261"/>
      <c r="E369" s="262"/>
      <c r="F369" s="263"/>
      <c r="G369" s="264"/>
      <c r="H369" s="177"/>
      <c r="I369" s="177"/>
      <c r="J369" s="177"/>
      <c r="K369" s="177"/>
      <c r="L369" s="177"/>
      <c r="M369" s="177"/>
      <c r="N369" s="164"/>
      <c r="O369" s="164"/>
      <c r="P369" s="164"/>
      <c r="Q369" s="164"/>
      <c r="R369" s="164"/>
      <c r="S369" s="164"/>
      <c r="T369" s="165"/>
      <c r="U369" s="16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 t="s">
        <v>238</v>
      </c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7" t="str">
        <f>C369</f>
        <v xml:space="preserve">  syntetickou barvou antikorozní a vrchní barvou v barevnosti fasády</v>
      </c>
      <c r="BB369" s="154"/>
      <c r="BC369" s="154"/>
      <c r="BD369" s="154"/>
      <c r="BE369" s="154"/>
      <c r="BF369" s="154"/>
      <c r="BG369" s="154"/>
      <c r="BH369" s="154"/>
    </row>
    <row r="370" spans="1:60" outlineLevel="1" x14ac:dyDescent="0.2">
      <c r="A370" s="155"/>
      <c r="B370" s="162"/>
      <c r="C370" s="199" t="s">
        <v>583</v>
      </c>
      <c r="D370" s="166"/>
      <c r="E370" s="172"/>
      <c r="F370" s="177"/>
      <c r="G370" s="177"/>
      <c r="H370" s="177"/>
      <c r="I370" s="177"/>
      <c r="J370" s="177"/>
      <c r="K370" s="177"/>
      <c r="L370" s="177"/>
      <c r="M370" s="177"/>
      <c r="N370" s="164"/>
      <c r="O370" s="164"/>
      <c r="P370" s="164"/>
      <c r="Q370" s="164"/>
      <c r="R370" s="164"/>
      <c r="S370" s="164"/>
      <c r="T370" s="165"/>
      <c r="U370" s="16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 t="s">
        <v>219</v>
      </c>
      <c r="AF370" s="154">
        <v>0</v>
      </c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</row>
    <row r="371" spans="1:60" outlineLevel="1" x14ac:dyDescent="0.2">
      <c r="A371" s="155"/>
      <c r="B371" s="162"/>
      <c r="C371" s="199" t="s">
        <v>584</v>
      </c>
      <c r="D371" s="166"/>
      <c r="E371" s="172">
        <v>4</v>
      </c>
      <c r="F371" s="177"/>
      <c r="G371" s="177"/>
      <c r="H371" s="177"/>
      <c r="I371" s="177"/>
      <c r="J371" s="177"/>
      <c r="K371" s="177"/>
      <c r="L371" s="177"/>
      <c r="M371" s="177"/>
      <c r="N371" s="164"/>
      <c r="O371" s="164"/>
      <c r="P371" s="164"/>
      <c r="Q371" s="164"/>
      <c r="R371" s="164"/>
      <c r="S371" s="164"/>
      <c r="T371" s="165"/>
      <c r="U371" s="16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 t="s">
        <v>219</v>
      </c>
      <c r="AF371" s="154">
        <v>0</v>
      </c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</row>
    <row r="372" spans="1:60" x14ac:dyDescent="0.2">
      <c r="A372" s="156" t="s">
        <v>212</v>
      </c>
      <c r="B372" s="163" t="s">
        <v>149</v>
      </c>
      <c r="C372" s="201" t="s">
        <v>150</v>
      </c>
      <c r="D372" s="168"/>
      <c r="E372" s="174"/>
      <c r="F372" s="178"/>
      <c r="G372" s="178">
        <f>SUMIF(AE373:AE376,"&lt;&gt;NOR",G373:G376)</f>
        <v>0</v>
      </c>
      <c r="H372" s="178"/>
      <c r="I372" s="178">
        <f>SUM(I373:I376)</f>
        <v>0</v>
      </c>
      <c r="J372" s="178"/>
      <c r="K372" s="178">
        <f>SUM(K373:K376)</f>
        <v>0</v>
      </c>
      <c r="L372" s="178"/>
      <c r="M372" s="178">
        <f>SUM(M373:M376)</f>
        <v>0</v>
      </c>
      <c r="N372" s="168"/>
      <c r="O372" s="168">
        <f>SUM(O373:O376)</f>
        <v>8.6800000000000002E-3</v>
      </c>
      <c r="P372" s="168"/>
      <c r="Q372" s="168">
        <f>SUM(Q373:Q376)</f>
        <v>2.7188099999999999</v>
      </c>
      <c r="R372" s="168"/>
      <c r="S372" s="168"/>
      <c r="T372" s="169"/>
      <c r="U372" s="168">
        <f>SUM(U373:U376)</f>
        <v>3.53</v>
      </c>
      <c r="AE372" t="s">
        <v>213</v>
      </c>
    </row>
    <row r="373" spans="1:60" outlineLevel="1" x14ac:dyDescent="0.2">
      <c r="A373" s="155">
        <v>79</v>
      </c>
      <c r="B373" s="162" t="s">
        <v>585</v>
      </c>
      <c r="C373" s="198" t="s">
        <v>586</v>
      </c>
      <c r="D373" s="164" t="s">
        <v>267</v>
      </c>
      <c r="E373" s="171">
        <v>9.81</v>
      </c>
      <c r="F373" s="176"/>
      <c r="G373" s="177">
        <f>ROUND(E373*F373,2)</f>
        <v>0</v>
      </c>
      <c r="H373" s="176"/>
      <c r="I373" s="177">
        <f>ROUND(E373*H373,2)</f>
        <v>0</v>
      </c>
      <c r="J373" s="176"/>
      <c r="K373" s="177">
        <f>ROUND(E373*J373,2)</f>
        <v>0</v>
      </c>
      <c r="L373" s="177">
        <v>21</v>
      </c>
      <c r="M373" s="177">
        <f>G373*(1+L373/100)</f>
        <v>0</v>
      </c>
      <c r="N373" s="164">
        <v>6.7000000000000002E-4</v>
      </c>
      <c r="O373" s="164">
        <f>ROUND(E373*N373,5)</f>
        <v>6.5700000000000003E-3</v>
      </c>
      <c r="P373" s="164">
        <v>0.26100000000000001</v>
      </c>
      <c r="Q373" s="164">
        <f>ROUND(E373*P373,5)</f>
        <v>2.5604100000000001</v>
      </c>
      <c r="R373" s="164"/>
      <c r="S373" s="164"/>
      <c r="T373" s="165">
        <v>0.25800000000000001</v>
      </c>
      <c r="U373" s="164">
        <f>ROUND(E373*T373,2)</f>
        <v>2.5299999999999998</v>
      </c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 t="s">
        <v>217</v>
      </c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</row>
    <row r="374" spans="1:60" outlineLevel="1" x14ac:dyDescent="0.2">
      <c r="A374" s="155"/>
      <c r="B374" s="162"/>
      <c r="C374" s="199" t="s">
        <v>587</v>
      </c>
      <c r="D374" s="166"/>
      <c r="E374" s="172">
        <v>9.81</v>
      </c>
      <c r="F374" s="177"/>
      <c r="G374" s="177"/>
      <c r="H374" s="177"/>
      <c r="I374" s="177"/>
      <c r="J374" s="177"/>
      <c r="K374" s="177"/>
      <c r="L374" s="177"/>
      <c r="M374" s="177"/>
      <c r="N374" s="164"/>
      <c r="O374" s="164"/>
      <c r="P374" s="164"/>
      <c r="Q374" s="164"/>
      <c r="R374" s="164"/>
      <c r="S374" s="164"/>
      <c r="T374" s="165"/>
      <c r="U374" s="16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 t="s">
        <v>219</v>
      </c>
      <c r="AF374" s="154">
        <v>0</v>
      </c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</row>
    <row r="375" spans="1:60" outlineLevel="1" x14ac:dyDescent="0.2">
      <c r="A375" s="155">
        <v>80</v>
      </c>
      <c r="B375" s="162" t="s">
        <v>588</v>
      </c>
      <c r="C375" s="198" t="s">
        <v>589</v>
      </c>
      <c r="D375" s="164" t="s">
        <v>267</v>
      </c>
      <c r="E375" s="171">
        <v>1.8</v>
      </c>
      <c r="F375" s="176"/>
      <c r="G375" s="177">
        <f>ROUND(E375*F375,2)</f>
        <v>0</v>
      </c>
      <c r="H375" s="176"/>
      <c r="I375" s="177">
        <f>ROUND(E375*H375,2)</f>
        <v>0</v>
      </c>
      <c r="J375" s="176"/>
      <c r="K375" s="177">
        <f>ROUND(E375*J375,2)</f>
        <v>0</v>
      </c>
      <c r="L375" s="177">
        <v>21</v>
      </c>
      <c r="M375" s="177">
        <f>G375*(1+L375/100)</f>
        <v>0</v>
      </c>
      <c r="N375" s="164">
        <v>1.17E-3</v>
      </c>
      <c r="O375" s="164">
        <f>ROUND(E375*N375,5)</f>
        <v>2.1099999999999999E-3</v>
      </c>
      <c r="P375" s="164">
        <v>8.7999999999999995E-2</v>
      </c>
      <c r="Q375" s="164">
        <f>ROUND(E375*P375,5)</f>
        <v>0.15840000000000001</v>
      </c>
      <c r="R375" s="164"/>
      <c r="S375" s="164"/>
      <c r="T375" s="165">
        <v>0.55600000000000005</v>
      </c>
      <c r="U375" s="164">
        <f>ROUND(E375*T375,2)</f>
        <v>1</v>
      </c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 t="s">
        <v>217</v>
      </c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</row>
    <row r="376" spans="1:60" outlineLevel="1" x14ac:dyDescent="0.2">
      <c r="A376" s="155"/>
      <c r="B376" s="162"/>
      <c r="C376" s="199" t="s">
        <v>590</v>
      </c>
      <c r="D376" s="166"/>
      <c r="E376" s="172">
        <v>1.8</v>
      </c>
      <c r="F376" s="177"/>
      <c r="G376" s="177"/>
      <c r="H376" s="177"/>
      <c r="I376" s="177"/>
      <c r="J376" s="177"/>
      <c r="K376" s="177"/>
      <c r="L376" s="177"/>
      <c r="M376" s="177"/>
      <c r="N376" s="164"/>
      <c r="O376" s="164"/>
      <c r="P376" s="164"/>
      <c r="Q376" s="164"/>
      <c r="R376" s="164"/>
      <c r="S376" s="164"/>
      <c r="T376" s="165"/>
      <c r="U376" s="164"/>
      <c r="V376" s="154"/>
      <c r="W376" s="154"/>
      <c r="X376" s="154"/>
      <c r="Y376" s="154"/>
      <c r="Z376" s="154"/>
      <c r="AA376" s="154"/>
      <c r="AB376" s="154"/>
      <c r="AC376" s="154"/>
      <c r="AD376" s="154"/>
      <c r="AE376" s="154" t="s">
        <v>219</v>
      </c>
      <c r="AF376" s="154">
        <v>0</v>
      </c>
      <c r="AG376" s="154"/>
      <c r="AH376" s="154"/>
      <c r="AI376" s="154"/>
      <c r="AJ376" s="154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</row>
    <row r="377" spans="1:60" x14ac:dyDescent="0.2">
      <c r="A377" s="156" t="s">
        <v>212</v>
      </c>
      <c r="B377" s="163" t="s">
        <v>151</v>
      </c>
      <c r="C377" s="201" t="s">
        <v>152</v>
      </c>
      <c r="D377" s="168"/>
      <c r="E377" s="174"/>
      <c r="F377" s="178"/>
      <c r="G377" s="178">
        <f>SUMIF(AE378:AE454,"&lt;&gt;NOR",G378:G454)</f>
        <v>0</v>
      </c>
      <c r="H377" s="178"/>
      <c r="I377" s="178">
        <f>SUM(I378:I454)</f>
        <v>0</v>
      </c>
      <c r="J377" s="178"/>
      <c r="K377" s="178">
        <f>SUM(K378:K454)</f>
        <v>0</v>
      </c>
      <c r="L377" s="178"/>
      <c r="M377" s="178">
        <f>SUM(M378:M454)</f>
        <v>0</v>
      </c>
      <c r="N377" s="168"/>
      <c r="O377" s="168">
        <f>SUM(O378:O454)</f>
        <v>2.6210000000000001E-2</v>
      </c>
      <c r="P377" s="168"/>
      <c r="Q377" s="168">
        <f>SUM(Q378:Q454)</f>
        <v>16.9892</v>
      </c>
      <c r="R377" s="168"/>
      <c r="S377" s="168"/>
      <c r="T377" s="169"/>
      <c r="U377" s="168">
        <f>SUM(U378:U454)</f>
        <v>196.03</v>
      </c>
      <c r="AE377" t="s">
        <v>213</v>
      </c>
    </row>
    <row r="378" spans="1:60" outlineLevel="1" x14ac:dyDescent="0.2">
      <c r="A378" s="155">
        <v>81</v>
      </c>
      <c r="B378" s="162" t="s">
        <v>591</v>
      </c>
      <c r="C378" s="198" t="s">
        <v>592</v>
      </c>
      <c r="D378" s="164" t="s">
        <v>339</v>
      </c>
      <c r="E378" s="171">
        <v>5</v>
      </c>
      <c r="F378" s="176"/>
      <c r="G378" s="177">
        <f>ROUND(E378*F378,2)</f>
        <v>0</v>
      </c>
      <c r="H378" s="176"/>
      <c r="I378" s="177">
        <f>ROUND(E378*H378,2)</f>
        <v>0</v>
      </c>
      <c r="J378" s="176"/>
      <c r="K378" s="177">
        <f>ROUND(E378*J378,2)</f>
        <v>0</v>
      </c>
      <c r="L378" s="177">
        <v>21</v>
      </c>
      <c r="M378" s="177">
        <f>G378*(1+L378/100)</f>
        <v>0</v>
      </c>
      <c r="N378" s="164">
        <v>0</v>
      </c>
      <c r="O378" s="164">
        <f>ROUND(E378*N378,5)</f>
        <v>0</v>
      </c>
      <c r="P378" s="164">
        <v>8.0000000000000002E-3</v>
      </c>
      <c r="Q378" s="164">
        <f>ROUND(E378*P378,5)</f>
        <v>0.04</v>
      </c>
      <c r="R378" s="164"/>
      <c r="S378" s="164"/>
      <c r="T378" s="165">
        <v>0.24299999999999999</v>
      </c>
      <c r="U378" s="164">
        <f>ROUND(E378*T378,2)</f>
        <v>1.22</v>
      </c>
      <c r="V378" s="154"/>
      <c r="W378" s="154"/>
      <c r="X378" s="154"/>
      <c r="Y378" s="154"/>
      <c r="Z378" s="154"/>
      <c r="AA378" s="154"/>
      <c r="AB378" s="154"/>
      <c r="AC378" s="154"/>
      <c r="AD378" s="154"/>
      <c r="AE378" s="154" t="s">
        <v>217</v>
      </c>
      <c r="AF378" s="154"/>
      <c r="AG378" s="154"/>
      <c r="AH378" s="154"/>
      <c r="AI378" s="154"/>
      <c r="AJ378" s="154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  <c r="BE378" s="154"/>
      <c r="BF378" s="154"/>
      <c r="BG378" s="154"/>
      <c r="BH378" s="154"/>
    </row>
    <row r="379" spans="1:60" outlineLevel="1" x14ac:dyDescent="0.2">
      <c r="A379" s="155"/>
      <c r="B379" s="162"/>
      <c r="C379" s="199" t="s">
        <v>593</v>
      </c>
      <c r="D379" s="166"/>
      <c r="E379" s="172">
        <v>5</v>
      </c>
      <c r="F379" s="177"/>
      <c r="G379" s="177"/>
      <c r="H379" s="177"/>
      <c r="I379" s="177"/>
      <c r="J379" s="177"/>
      <c r="K379" s="177"/>
      <c r="L379" s="177"/>
      <c r="M379" s="177"/>
      <c r="N379" s="164"/>
      <c r="O379" s="164"/>
      <c r="P379" s="164"/>
      <c r="Q379" s="164"/>
      <c r="R379" s="164"/>
      <c r="S379" s="164"/>
      <c r="T379" s="165"/>
      <c r="U379" s="164"/>
      <c r="V379" s="154"/>
      <c r="W379" s="154"/>
      <c r="X379" s="154"/>
      <c r="Y379" s="154"/>
      <c r="Z379" s="154"/>
      <c r="AA379" s="154"/>
      <c r="AB379" s="154"/>
      <c r="AC379" s="154"/>
      <c r="AD379" s="154"/>
      <c r="AE379" s="154" t="s">
        <v>219</v>
      </c>
      <c r="AF379" s="154">
        <v>0</v>
      </c>
      <c r="AG379" s="154"/>
      <c r="AH379" s="154"/>
      <c r="AI379" s="154"/>
      <c r="AJ379" s="154"/>
      <c r="AK379" s="154"/>
      <c r="AL379" s="154"/>
      <c r="AM379" s="154"/>
      <c r="AN379" s="154"/>
      <c r="AO379" s="154"/>
      <c r="AP379" s="154"/>
      <c r="AQ379" s="154"/>
      <c r="AR379" s="154"/>
      <c r="AS379" s="154"/>
      <c r="AT379" s="154"/>
      <c r="AU379" s="154"/>
      <c r="AV379" s="154"/>
      <c r="AW379" s="154"/>
      <c r="AX379" s="154"/>
      <c r="AY379" s="154"/>
      <c r="AZ379" s="154"/>
      <c r="BA379" s="154"/>
      <c r="BB379" s="154"/>
      <c r="BC379" s="154"/>
      <c r="BD379" s="154"/>
      <c r="BE379" s="154"/>
      <c r="BF379" s="154"/>
      <c r="BG379" s="154"/>
      <c r="BH379" s="154"/>
    </row>
    <row r="380" spans="1:60" outlineLevel="1" x14ac:dyDescent="0.2">
      <c r="A380" s="155">
        <v>82</v>
      </c>
      <c r="B380" s="162" t="s">
        <v>594</v>
      </c>
      <c r="C380" s="198" t="s">
        <v>595</v>
      </c>
      <c r="D380" s="164" t="s">
        <v>339</v>
      </c>
      <c r="E380" s="171">
        <v>1</v>
      </c>
      <c r="F380" s="176"/>
      <c r="G380" s="177">
        <f>ROUND(E380*F380,2)</f>
        <v>0</v>
      </c>
      <c r="H380" s="176"/>
      <c r="I380" s="177">
        <f>ROUND(E380*H380,2)</f>
        <v>0</v>
      </c>
      <c r="J380" s="176"/>
      <c r="K380" s="177">
        <f>ROUND(E380*J380,2)</f>
        <v>0</v>
      </c>
      <c r="L380" s="177">
        <v>21</v>
      </c>
      <c r="M380" s="177">
        <f>G380*(1+L380/100)</f>
        <v>0</v>
      </c>
      <c r="N380" s="164">
        <v>6.7000000000000002E-4</v>
      </c>
      <c r="O380" s="164">
        <f>ROUND(E380*N380,5)</f>
        <v>6.7000000000000002E-4</v>
      </c>
      <c r="P380" s="164">
        <v>1.2E-2</v>
      </c>
      <c r="Q380" s="164">
        <f>ROUND(E380*P380,5)</f>
        <v>1.2E-2</v>
      </c>
      <c r="R380" s="164"/>
      <c r="S380" s="164"/>
      <c r="T380" s="165">
        <v>0.61399999999999999</v>
      </c>
      <c r="U380" s="164">
        <f>ROUND(E380*T380,2)</f>
        <v>0.61</v>
      </c>
      <c r="V380" s="154"/>
      <c r="W380" s="154"/>
      <c r="X380" s="154"/>
      <c r="Y380" s="154"/>
      <c r="Z380" s="154"/>
      <c r="AA380" s="154"/>
      <c r="AB380" s="154"/>
      <c r="AC380" s="154"/>
      <c r="AD380" s="154"/>
      <c r="AE380" s="154" t="s">
        <v>217</v>
      </c>
      <c r="AF380" s="154"/>
      <c r="AG380" s="154"/>
      <c r="AH380" s="154"/>
      <c r="AI380" s="154"/>
      <c r="AJ380" s="154"/>
      <c r="AK380" s="154"/>
      <c r="AL380" s="154"/>
      <c r="AM380" s="154"/>
      <c r="AN380" s="154"/>
      <c r="AO380" s="154"/>
      <c r="AP380" s="154"/>
      <c r="AQ380" s="154"/>
      <c r="AR380" s="154"/>
      <c r="AS380" s="154"/>
      <c r="AT380" s="154"/>
      <c r="AU380" s="154"/>
      <c r="AV380" s="154"/>
      <c r="AW380" s="154"/>
      <c r="AX380" s="154"/>
      <c r="AY380" s="154"/>
      <c r="AZ380" s="154"/>
      <c r="BA380" s="154"/>
      <c r="BB380" s="154"/>
      <c r="BC380" s="154"/>
      <c r="BD380" s="154"/>
      <c r="BE380" s="154"/>
      <c r="BF380" s="154"/>
      <c r="BG380" s="154"/>
      <c r="BH380" s="154"/>
    </row>
    <row r="381" spans="1:60" outlineLevel="1" x14ac:dyDescent="0.2">
      <c r="A381" s="155"/>
      <c r="B381" s="162"/>
      <c r="C381" s="199" t="s">
        <v>596</v>
      </c>
      <c r="D381" s="166"/>
      <c r="E381" s="172">
        <v>1</v>
      </c>
      <c r="F381" s="177"/>
      <c r="G381" s="177"/>
      <c r="H381" s="177"/>
      <c r="I381" s="177"/>
      <c r="J381" s="177"/>
      <c r="K381" s="177"/>
      <c r="L381" s="177"/>
      <c r="M381" s="177"/>
      <c r="N381" s="164"/>
      <c r="O381" s="164"/>
      <c r="P381" s="164"/>
      <c r="Q381" s="164"/>
      <c r="R381" s="164"/>
      <c r="S381" s="164"/>
      <c r="T381" s="165"/>
      <c r="U381" s="164"/>
      <c r="V381" s="154"/>
      <c r="W381" s="154"/>
      <c r="X381" s="154"/>
      <c r="Y381" s="154"/>
      <c r="Z381" s="154"/>
      <c r="AA381" s="154"/>
      <c r="AB381" s="154"/>
      <c r="AC381" s="154"/>
      <c r="AD381" s="154"/>
      <c r="AE381" s="154" t="s">
        <v>219</v>
      </c>
      <c r="AF381" s="154">
        <v>0</v>
      </c>
      <c r="AG381" s="154"/>
      <c r="AH381" s="154"/>
      <c r="AI381" s="154"/>
      <c r="AJ381" s="154"/>
      <c r="AK381" s="154"/>
      <c r="AL381" s="154"/>
      <c r="AM381" s="154"/>
      <c r="AN381" s="154"/>
      <c r="AO381" s="154"/>
      <c r="AP381" s="154"/>
      <c r="AQ381" s="154"/>
      <c r="AR381" s="154"/>
      <c r="AS381" s="154"/>
      <c r="AT381" s="154"/>
      <c r="AU381" s="154"/>
      <c r="AV381" s="154"/>
      <c r="AW381" s="154"/>
      <c r="AX381" s="154"/>
      <c r="AY381" s="154"/>
      <c r="AZ381" s="154"/>
      <c r="BA381" s="154"/>
      <c r="BB381" s="154"/>
      <c r="BC381" s="154"/>
      <c r="BD381" s="154"/>
      <c r="BE381" s="154"/>
      <c r="BF381" s="154"/>
      <c r="BG381" s="154"/>
      <c r="BH381" s="154"/>
    </row>
    <row r="382" spans="1:60" outlineLevel="1" x14ac:dyDescent="0.2">
      <c r="A382" s="155">
        <v>83</v>
      </c>
      <c r="B382" s="162" t="s">
        <v>597</v>
      </c>
      <c r="C382" s="198" t="s">
        <v>598</v>
      </c>
      <c r="D382" s="164" t="s">
        <v>339</v>
      </c>
      <c r="E382" s="171">
        <v>3</v>
      </c>
      <c r="F382" s="176"/>
      <c r="G382" s="177">
        <f>ROUND(E382*F382,2)</f>
        <v>0</v>
      </c>
      <c r="H382" s="176"/>
      <c r="I382" s="177">
        <f>ROUND(E382*H382,2)</f>
        <v>0</v>
      </c>
      <c r="J382" s="176"/>
      <c r="K382" s="177">
        <f>ROUND(E382*J382,2)</f>
        <v>0</v>
      </c>
      <c r="L382" s="177">
        <v>21</v>
      </c>
      <c r="M382" s="177">
        <f>G382*(1+L382/100)</f>
        <v>0</v>
      </c>
      <c r="N382" s="164">
        <v>6.7000000000000002E-4</v>
      </c>
      <c r="O382" s="164">
        <f>ROUND(E382*N382,5)</f>
        <v>2.0100000000000001E-3</v>
      </c>
      <c r="P382" s="164">
        <v>1.6E-2</v>
      </c>
      <c r="Q382" s="164">
        <f>ROUND(E382*P382,5)</f>
        <v>4.8000000000000001E-2</v>
      </c>
      <c r="R382" s="164"/>
      <c r="S382" s="164"/>
      <c r="T382" s="165">
        <v>0.84</v>
      </c>
      <c r="U382" s="164">
        <f>ROUND(E382*T382,2)</f>
        <v>2.52</v>
      </c>
      <c r="V382" s="154"/>
      <c r="W382" s="154"/>
      <c r="X382" s="154"/>
      <c r="Y382" s="154"/>
      <c r="Z382" s="154"/>
      <c r="AA382" s="154"/>
      <c r="AB382" s="154"/>
      <c r="AC382" s="154"/>
      <c r="AD382" s="154"/>
      <c r="AE382" s="154" t="s">
        <v>217</v>
      </c>
      <c r="AF382" s="154"/>
      <c r="AG382" s="154"/>
      <c r="AH382" s="154"/>
      <c r="AI382" s="154"/>
      <c r="AJ382" s="154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</row>
    <row r="383" spans="1:60" outlineLevel="1" x14ac:dyDescent="0.2">
      <c r="A383" s="155"/>
      <c r="B383" s="162"/>
      <c r="C383" s="199" t="s">
        <v>599</v>
      </c>
      <c r="D383" s="166"/>
      <c r="E383" s="172">
        <v>3</v>
      </c>
      <c r="F383" s="177"/>
      <c r="G383" s="177"/>
      <c r="H383" s="177"/>
      <c r="I383" s="177"/>
      <c r="J383" s="177"/>
      <c r="K383" s="177"/>
      <c r="L383" s="177"/>
      <c r="M383" s="177"/>
      <c r="N383" s="164"/>
      <c r="O383" s="164"/>
      <c r="P383" s="164"/>
      <c r="Q383" s="164"/>
      <c r="R383" s="164"/>
      <c r="S383" s="164"/>
      <c r="T383" s="165"/>
      <c r="U383" s="164"/>
      <c r="V383" s="154"/>
      <c r="W383" s="154"/>
      <c r="X383" s="154"/>
      <c r="Y383" s="154"/>
      <c r="Z383" s="154"/>
      <c r="AA383" s="154"/>
      <c r="AB383" s="154"/>
      <c r="AC383" s="154"/>
      <c r="AD383" s="154"/>
      <c r="AE383" s="154" t="s">
        <v>219</v>
      </c>
      <c r="AF383" s="154">
        <v>0</v>
      </c>
      <c r="AG383" s="154"/>
      <c r="AH383" s="154"/>
      <c r="AI383" s="154"/>
      <c r="AJ383" s="154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</row>
    <row r="384" spans="1:60" outlineLevel="1" x14ac:dyDescent="0.2">
      <c r="A384" s="155">
        <v>84</v>
      </c>
      <c r="B384" s="162" t="s">
        <v>600</v>
      </c>
      <c r="C384" s="198" t="s">
        <v>601</v>
      </c>
      <c r="D384" s="164" t="s">
        <v>339</v>
      </c>
      <c r="E384" s="171">
        <v>2</v>
      </c>
      <c r="F384" s="176"/>
      <c r="G384" s="177">
        <f>ROUND(E384*F384,2)</f>
        <v>0</v>
      </c>
      <c r="H384" s="176"/>
      <c r="I384" s="177">
        <f>ROUND(E384*H384,2)</f>
        <v>0</v>
      </c>
      <c r="J384" s="176"/>
      <c r="K384" s="177">
        <f>ROUND(E384*J384,2)</f>
        <v>0</v>
      </c>
      <c r="L384" s="177">
        <v>21</v>
      </c>
      <c r="M384" s="177">
        <f>G384*(1+L384/100)</f>
        <v>0</v>
      </c>
      <c r="N384" s="164">
        <v>4.8999999999999998E-4</v>
      </c>
      <c r="O384" s="164">
        <f>ROUND(E384*N384,5)</f>
        <v>9.7999999999999997E-4</v>
      </c>
      <c r="P384" s="164">
        <v>1.4999999999999999E-2</v>
      </c>
      <c r="Q384" s="164">
        <f>ROUND(E384*P384,5)</f>
        <v>0.03</v>
      </c>
      <c r="R384" s="164"/>
      <c r="S384" s="164"/>
      <c r="T384" s="165">
        <v>0.54200000000000004</v>
      </c>
      <c r="U384" s="164">
        <f>ROUND(E384*T384,2)</f>
        <v>1.08</v>
      </c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 t="s">
        <v>217</v>
      </c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</row>
    <row r="385" spans="1:60" outlineLevel="1" x14ac:dyDescent="0.2">
      <c r="A385" s="155"/>
      <c r="B385" s="162"/>
      <c r="C385" s="199" t="s">
        <v>602</v>
      </c>
      <c r="D385" s="166"/>
      <c r="E385" s="172">
        <v>2</v>
      </c>
      <c r="F385" s="177"/>
      <c r="G385" s="177"/>
      <c r="H385" s="177"/>
      <c r="I385" s="177"/>
      <c r="J385" s="177"/>
      <c r="K385" s="177"/>
      <c r="L385" s="177"/>
      <c r="M385" s="177"/>
      <c r="N385" s="164"/>
      <c r="O385" s="164"/>
      <c r="P385" s="164"/>
      <c r="Q385" s="164"/>
      <c r="R385" s="164"/>
      <c r="S385" s="164"/>
      <c r="T385" s="165"/>
      <c r="U385" s="16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 t="s">
        <v>219</v>
      </c>
      <c r="AF385" s="154">
        <v>0</v>
      </c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</row>
    <row r="386" spans="1:60" outlineLevel="1" x14ac:dyDescent="0.2">
      <c r="A386" s="155">
        <v>85</v>
      </c>
      <c r="B386" s="162" t="s">
        <v>603</v>
      </c>
      <c r="C386" s="198" t="s">
        <v>604</v>
      </c>
      <c r="D386" s="164" t="s">
        <v>273</v>
      </c>
      <c r="E386" s="171">
        <v>7</v>
      </c>
      <c r="F386" s="176"/>
      <c r="G386" s="177">
        <f>ROUND(E386*F386,2)</f>
        <v>0</v>
      </c>
      <c r="H386" s="176"/>
      <c r="I386" s="177">
        <f>ROUND(E386*H386,2)</f>
        <v>0</v>
      </c>
      <c r="J386" s="176"/>
      <c r="K386" s="177">
        <f>ROUND(E386*J386,2)</f>
        <v>0</v>
      </c>
      <c r="L386" s="177">
        <v>21</v>
      </c>
      <c r="M386" s="177">
        <f>G386*(1+L386/100)</f>
        <v>0</v>
      </c>
      <c r="N386" s="164">
        <v>4.8999999999999998E-4</v>
      </c>
      <c r="O386" s="164">
        <f>ROUND(E386*N386,5)</f>
        <v>3.4299999999999999E-3</v>
      </c>
      <c r="P386" s="164">
        <v>6.0000000000000001E-3</v>
      </c>
      <c r="Q386" s="164">
        <f>ROUND(E386*P386,5)</f>
        <v>4.2000000000000003E-2</v>
      </c>
      <c r="R386" s="164"/>
      <c r="S386" s="164"/>
      <c r="T386" s="165">
        <v>0.27400000000000002</v>
      </c>
      <c r="U386" s="164">
        <f>ROUND(E386*T386,2)</f>
        <v>1.92</v>
      </c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 t="s">
        <v>217</v>
      </c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</row>
    <row r="387" spans="1:60" outlineLevel="1" x14ac:dyDescent="0.2">
      <c r="A387" s="155"/>
      <c r="B387" s="162"/>
      <c r="C387" s="199" t="s">
        <v>605</v>
      </c>
      <c r="D387" s="166"/>
      <c r="E387" s="172">
        <v>7</v>
      </c>
      <c r="F387" s="177"/>
      <c r="G387" s="177"/>
      <c r="H387" s="177"/>
      <c r="I387" s="177"/>
      <c r="J387" s="177"/>
      <c r="K387" s="177"/>
      <c r="L387" s="177"/>
      <c r="M387" s="177"/>
      <c r="N387" s="164"/>
      <c r="O387" s="164"/>
      <c r="P387" s="164"/>
      <c r="Q387" s="164"/>
      <c r="R387" s="164"/>
      <c r="S387" s="164"/>
      <c r="T387" s="165"/>
      <c r="U387" s="16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 t="s">
        <v>219</v>
      </c>
      <c r="AF387" s="154">
        <v>0</v>
      </c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</row>
    <row r="388" spans="1:60" outlineLevel="1" x14ac:dyDescent="0.2">
      <c r="A388" s="155">
        <v>86</v>
      </c>
      <c r="B388" s="162" t="s">
        <v>606</v>
      </c>
      <c r="C388" s="198" t="s">
        <v>607</v>
      </c>
      <c r="D388" s="164" t="s">
        <v>273</v>
      </c>
      <c r="E388" s="171">
        <v>2</v>
      </c>
      <c r="F388" s="176"/>
      <c r="G388" s="177">
        <f>ROUND(E388*F388,2)</f>
        <v>0</v>
      </c>
      <c r="H388" s="176"/>
      <c r="I388" s="177">
        <f>ROUND(E388*H388,2)</f>
        <v>0</v>
      </c>
      <c r="J388" s="176"/>
      <c r="K388" s="177">
        <f>ROUND(E388*J388,2)</f>
        <v>0</v>
      </c>
      <c r="L388" s="177">
        <v>21</v>
      </c>
      <c r="M388" s="177">
        <f>G388*(1+L388/100)</f>
        <v>0</v>
      </c>
      <c r="N388" s="164">
        <v>4.8999999999999998E-4</v>
      </c>
      <c r="O388" s="164">
        <f>ROUND(E388*N388,5)</f>
        <v>9.7999999999999997E-4</v>
      </c>
      <c r="P388" s="164">
        <v>2.7E-2</v>
      </c>
      <c r="Q388" s="164">
        <f>ROUND(E388*P388,5)</f>
        <v>5.3999999999999999E-2</v>
      </c>
      <c r="R388" s="164"/>
      <c r="S388" s="164"/>
      <c r="T388" s="165">
        <v>0.44500000000000001</v>
      </c>
      <c r="U388" s="164">
        <f>ROUND(E388*T388,2)</f>
        <v>0.89</v>
      </c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 t="s">
        <v>217</v>
      </c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</row>
    <row r="389" spans="1:60" outlineLevel="1" x14ac:dyDescent="0.2">
      <c r="A389" s="155"/>
      <c r="B389" s="162"/>
      <c r="C389" s="260" t="s">
        <v>608</v>
      </c>
      <c r="D389" s="261"/>
      <c r="E389" s="262"/>
      <c r="F389" s="263"/>
      <c r="G389" s="264"/>
      <c r="H389" s="177"/>
      <c r="I389" s="177"/>
      <c r="J389" s="177"/>
      <c r="K389" s="177"/>
      <c r="L389" s="177"/>
      <c r="M389" s="177"/>
      <c r="N389" s="164"/>
      <c r="O389" s="164"/>
      <c r="P389" s="164"/>
      <c r="Q389" s="164"/>
      <c r="R389" s="164"/>
      <c r="S389" s="164"/>
      <c r="T389" s="165"/>
      <c r="U389" s="16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 t="s">
        <v>238</v>
      </c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7" t="str">
        <f>C389</f>
        <v>- ad přezdění římsy</v>
      </c>
      <c r="BB389" s="154"/>
      <c r="BC389" s="154"/>
      <c r="BD389" s="154"/>
      <c r="BE389" s="154"/>
      <c r="BF389" s="154"/>
      <c r="BG389" s="154"/>
      <c r="BH389" s="154"/>
    </row>
    <row r="390" spans="1:60" outlineLevel="1" x14ac:dyDescent="0.2">
      <c r="A390" s="155"/>
      <c r="B390" s="162"/>
      <c r="C390" s="199" t="s">
        <v>387</v>
      </c>
      <c r="D390" s="166"/>
      <c r="E390" s="172">
        <v>2</v>
      </c>
      <c r="F390" s="177"/>
      <c r="G390" s="177"/>
      <c r="H390" s="177"/>
      <c r="I390" s="177"/>
      <c r="J390" s="177"/>
      <c r="K390" s="177"/>
      <c r="L390" s="177"/>
      <c r="M390" s="177"/>
      <c r="N390" s="164"/>
      <c r="O390" s="164"/>
      <c r="P390" s="164"/>
      <c r="Q390" s="164"/>
      <c r="R390" s="164"/>
      <c r="S390" s="164"/>
      <c r="T390" s="165"/>
      <c r="U390" s="16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 t="s">
        <v>219</v>
      </c>
      <c r="AF390" s="154">
        <v>0</v>
      </c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</row>
    <row r="391" spans="1:60" outlineLevel="1" x14ac:dyDescent="0.2">
      <c r="A391" s="155">
        <v>87</v>
      </c>
      <c r="B391" s="162" t="s">
        <v>609</v>
      </c>
      <c r="C391" s="198" t="s">
        <v>610</v>
      </c>
      <c r="D391" s="164" t="s">
        <v>273</v>
      </c>
      <c r="E391" s="171">
        <v>6</v>
      </c>
      <c r="F391" s="176"/>
      <c r="G391" s="177">
        <f>ROUND(E391*F391,2)</f>
        <v>0</v>
      </c>
      <c r="H391" s="176"/>
      <c r="I391" s="177">
        <f>ROUND(E391*H391,2)</f>
        <v>0</v>
      </c>
      <c r="J391" s="176"/>
      <c r="K391" s="177">
        <f>ROUND(E391*J391,2)</f>
        <v>0</v>
      </c>
      <c r="L391" s="177">
        <v>21</v>
      </c>
      <c r="M391" s="177">
        <f>G391*(1+L391/100)</f>
        <v>0</v>
      </c>
      <c r="N391" s="164">
        <v>4.8999999999999998E-4</v>
      </c>
      <c r="O391" s="164">
        <f>ROUND(E391*N391,5)</f>
        <v>2.9399999999999999E-3</v>
      </c>
      <c r="P391" s="164">
        <v>1.7999999999999999E-2</v>
      </c>
      <c r="Q391" s="164">
        <f>ROUND(E391*P391,5)</f>
        <v>0.108</v>
      </c>
      <c r="R391" s="164"/>
      <c r="S391" s="164"/>
      <c r="T391" s="165">
        <v>0.34200000000000003</v>
      </c>
      <c r="U391" s="164">
        <f>ROUND(E391*T391,2)</f>
        <v>2.0499999999999998</v>
      </c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 t="s">
        <v>217</v>
      </c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</row>
    <row r="392" spans="1:60" outlineLevel="1" x14ac:dyDescent="0.2">
      <c r="A392" s="155"/>
      <c r="B392" s="162"/>
      <c r="C392" s="260" t="s">
        <v>611</v>
      </c>
      <c r="D392" s="261"/>
      <c r="E392" s="262"/>
      <c r="F392" s="263"/>
      <c r="G392" s="264"/>
      <c r="H392" s="177"/>
      <c r="I392" s="177"/>
      <c r="J392" s="177"/>
      <c r="K392" s="177"/>
      <c r="L392" s="177"/>
      <c r="M392" s="177"/>
      <c r="N392" s="164"/>
      <c r="O392" s="164"/>
      <c r="P392" s="164"/>
      <c r="Q392" s="164"/>
      <c r="R392" s="164"/>
      <c r="S392" s="164"/>
      <c r="T392" s="165"/>
      <c r="U392" s="16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 t="s">
        <v>238</v>
      </c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7" t="str">
        <f>C392</f>
        <v>- ad vysekání rozvodů vody a kanalizace</v>
      </c>
      <c r="BB392" s="154"/>
      <c r="BC392" s="154"/>
      <c r="BD392" s="154"/>
      <c r="BE392" s="154"/>
      <c r="BF392" s="154"/>
      <c r="BG392" s="154"/>
      <c r="BH392" s="154"/>
    </row>
    <row r="393" spans="1:60" outlineLevel="1" x14ac:dyDescent="0.2">
      <c r="A393" s="155"/>
      <c r="B393" s="162"/>
      <c r="C393" s="199" t="s">
        <v>612</v>
      </c>
      <c r="D393" s="166"/>
      <c r="E393" s="172">
        <v>6</v>
      </c>
      <c r="F393" s="177"/>
      <c r="G393" s="177"/>
      <c r="H393" s="177"/>
      <c r="I393" s="177"/>
      <c r="J393" s="177"/>
      <c r="K393" s="177"/>
      <c r="L393" s="177"/>
      <c r="M393" s="177"/>
      <c r="N393" s="164"/>
      <c r="O393" s="164"/>
      <c r="P393" s="164"/>
      <c r="Q393" s="164"/>
      <c r="R393" s="164"/>
      <c r="S393" s="164"/>
      <c r="T393" s="165"/>
      <c r="U393" s="16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 t="s">
        <v>219</v>
      </c>
      <c r="AF393" s="154">
        <v>0</v>
      </c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</row>
    <row r="394" spans="1:60" outlineLevel="1" x14ac:dyDescent="0.2">
      <c r="A394" s="155">
        <v>88</v>
      </c>
      <c r="B394" s="162" t="s">
        <v>613</v>
      </c>
      <c r="C394" s="198" t="s">
        <v>614</v>
      </c>
      <c r="D394" s="164" t="s">
        <v>273</v>
      </c>
      <c r="E394" s="171">
        <v>6.4</v>
      </c>
      <c r="F394" s="176"/>
      <c r="G394" s="177">
        <f>ROUND(E394*F394,2)</f>
        <v>0</v>
      </c>
      <c r="H394" s="176"/>
      <c r="I394" s="177">
        <f>ROUND(E394*H394,2)</f>
        <v>0</v>
      </c>
      <c r="J394" s="176"/>
      <c r="K394" s="177">
        <f>ROUND(E394*J394,2)</f>
        <v>0</v>
      </c>
      <c r="L394" s="177">
        <v>21</v>
      </c>
      <c r="M394" s="177">
        <f>G394*(1+L394/100)</f>
        <v>0</v>
      </c>
      <c r="N394" s="164">
        <v>4.8999999999999998E-4</v>
      </c>
      <c r="O394" s="164">
        <f>ROUND(E394*N394,5)</f>
        <v>3.14E-3</v>
      </c>
      <c r="P394" s="164">
        <v>5.3999999999999999E-2</v>
      </c>
      <c r="Q394" s="164">
        <f>ROUND(E394*P394,5)</f>
        <v>0.34560000000000002</v>
      </c>
      <c r="R394" s="164"/>
      <c r="S394" s="164"/>
      <c r="T394" s="165">
        <v>0.72899999999999998</v>
      </c>
      <c r="U394" s="164">
        <f>ROUND(E394*T394,2)</f>
        <v>4.67</v>
      </c>
      <c r="V394" s="154"/>
      <c r="W394" s="154"/>
      <c r="X394" s="154"/>
      <c r="Y394" s="154"/>
      <c r="Z394" s="154"/>
      <c r="AA394" s="154"/>
      <c r="AB394" s="154"/>
      <c r="AC394" s="154"/>
      <c r="AD394" s="154"/>
      <c r="AE394" s="154" t="s">
        <v>217</v>
      </c>
      <c r="AF394" s="154"/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</row>
    <row r="395" spans="1:60" outlineLevel="1" x14ac:dyDescent="0.2">
      <c r="A395" s="155"/>
      <c r="B395" s="162"/>
      <c r="C395" s="199" t="s">
        <v>615</v>
      </c>
      <c r="D395" s="166"/>
      <c r="E395" s="172">
        <v>6.4</v>
      </c>
      <c r="F395" s="177"/>
      <c r="G395" s="177"/>
      <c r="H395" s="177"/>
      <c r="I395" s="177"/>
      <c r="J395" s="177"/>
      <c r="K395" s="177"/>
      <c r="L395" s="177"/>
      <c r="M395" s="177"/>
      <c r="N395" s="164"/>
      <c r="O395" s="164"/>
      <c r="P395" s="164"/>
      <c r="Q395" s="164"/>
      <c r="R395" s="164"/>
      <c r="S395" s="164"/>
      <c r="T395" s="165"/>
      <c r="U395" s="164"/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 t="s">
        <v>219</v>
      </c>
      <c r="AF395" s="154">
        <v>0</v>
      </c>
      <c r="AG395" s="154"/>
      <c r="AH395" s="154"/>
      <c r="AI395" s="154"/>
      <c r="AJ395" s="154"/>
      <c r="AK395" s="154"/>
      <c r="AL395" s="154"/>
      <c r="AM395" s="154"/>
      <c r="AN395" s="154"/>
      <c r="AO395" s="154"/>
      <c r="AP395" s="154"/>
      <c r="AQ395" s="154"/>
      <c r="AR395" s="154"/>
      <c r="AS395" s="154"/>
      <c r="AT395" s="154"/>
      <c r="AU395" s="154"/>
      <c r="AV395" s="154"/>
      <c r="AW395" s="154"/>
      <c r="AX395" s="154"/>
      <c r="AY395" s="154"/>
      <c r="AZ395" s="154"/>
      <c r="BA395" s="154"/>
      <c r="BB395" s="154"/>
      <c r="BC395" s="154"/>
      <c r="BD395" s="154"/>
      <c r="BE395" s="154"/>
      <c r="BF395" s="154"/>
      <c r="BG395" s="154"/>
      <c r="BH395" s="154"/>
    </row>
    <row r="396" spans="1:60" outlineLevel="1" x14ac:dyDescent="0.2">
      <c r="A396" s="155">
        <v>89</v>
      </c>
      <c r="B396" s="162" t="s">
        <v>616</v>
      </c>
      <c r="C396" s="198" t="s">
        <v>617</v>
      </c>
      <c r="D396" s="164" t="s">
        <v>273</v>
      </c>
      <c r="E396" s="171">
        <v>2</v>
      </c>
      <c r="F396" s="176"/>
      <c r="G396" s="177">
        <f>ROUND(E396*F396,2)</f>
        <v>0</v>
      </c>
      <c r="H396" s="176"/>
      <c r="I396" s="177">
        <f>ROUND(E396*H396,2)</f>
        <v>0</v>
      </c>
      <c r="J396" s="176"/>
      <c r="K396" s="177">
        <f>ROUND(E396*J396,2)</f>
        <v>0</v>
      </c>
      <c r="L396" s="177">
        <v>21</v>
      </c>
      <c r="M396" s="177">
        <f>G396*(1+L396/100)</f>
        <v>0</v>
      </c>
      <c r="N396" s="164">
        <v>0</v>
      </c>
      <c r="O396" s="164">
        <f>ROUND(E396*N396,5)</f>
        <v>0</v>
      </c>
      <c r="P396" s="164">
        <v>8.9999999999999993E-3</v>
      </c>
      <c r="Q396" s="164">
        <f>ROUND(E396*P396,5)</f>
        <v>1.7999999999999999E-2</v>
      </c>
      <c r="R396" s="164"/>
      <c r="S396" s="164"/>
      <c r="T396" s="165">
        <v>0.09</v>
      </c>
      <c r="U396" s="164">
        <f>ROUND(E396*T396,2)</f>
        <v>0.18</v>
      </c>
      <c r="V396" s="154"/>
      <c r="W396" s="154"/>
      <c r="X396" s="154"/>
      <c r="Y396" s="154"/>
      <c r="Z396" s="154"/>
      <c r="AA396" s="154"/>
      <c r="AB396" s="154"/>
      <c r="AC396" s="154"/>
      <c r="AD396" s="154"/>
      <c r="AE396" s="154" t="s">
        <v>217</v>
      </c>
      <c r="AF396" s="154"/>
      <c r="AG396" s="154"/>
      <c r="AH396" s="154"/>
      <c r="AI396" s="154"/>
      <c r="AJ396" s="154"/>
      <c r="AK396" s="154"/>
      <c r="AL396" s="154"/>
      <c r="AM396" s="154"/>
      <c r="AN396" s="154"/>
      <c r="AO396" s="154"/>
      <c r="AP396" s="154"/>
      <c r="AQ396" s="154"/>
      <c r="AR396" s="154"/>
      <c r="AS396" s="154"/>
      <c r="AT396" s="154"/>
      <c r="AU396" s="154"/>
      <c r="AV396" s="154"/>
      <c r="AW396" s="154"/>
      <c r="AX396" s="154"/>
      <c r="AY396" s="154"/>
      <c r="AZ396" s="154"/>
      <c r="BA396" s="154"/>
      <c r="BB396" s="154"/>
      <c r="BC396" s="154"/>
      <c r="BD396" s="154"/>
      <c r="BE396" s="154"/>
      <c r="BF396" s="154"/>
      <c r="BG396" s="154"/>
      <c r="BH396" s="154"/>
    </row>
    <row r="397" spans="1:60" outlineLevel="1" x14ac:dyDescent="0.2">
      <c r="A397" s="155">
        <v>90</v>
      </c>
      <c r="B397" s="162" t="s">
        <v>618</v>
      </c>
      <c r="C397" s="198" t="s">
        <v>619</v>
      </c>
      <c r="D397" s="164" t="s">
        <v>273</v>
      </c>
      <c r="E397" s="171">
        <v>4.5</v>
      </c>
      <c r="F397" s="176"/>
      <c r="G397" s="177">
        <f>ROUND(E397*F397,2)</f>
        <v>0</v>
      </c>
      <c r="H397" s="176"/>
      <c r="I397" s="177">
        <f>ROUND(E397*H397,2)</f>
        <v>0</v>
      </c>
      <c r="J397" s="176"/>
      <c r="K397" s="177">
        <f>ROUND(E397*J397,2)</f>
        <v>0</v>
      </c>
      <c r="L397" s="177">
        <v>21</v>
      </c>
      <c r="M397" s="177">
        <f>G397*(1+L397/100)</f>
        <v>0</v>
      </c>
      <c r="N397" s="164">
        <v>2.6800000000000001E-3</v>
      </c>
      <c r="O397" s="164">
        <f>ROUND(E397*N397,5)</f>
        <v>1.206E-2</v>
      </c>
      <c r="P397" s="164">
        <v>0</v>
      </c>
      <c r="Q397" s="164">
        <f>ROUND(E397*P397,5)</f>
        <v>0</v>
      </c>
      <c r="R397" s="164"/>
      <c r="S397" s="164"/>
      <c r="T397" s="165">
        <v>2.1</v>
      </c>
      <c r="U397" s="164">
        <f>ROUND(E397*T397,2)</f>
        <v>9.4499999999999993</v>
      </c>
      <c r="V397" s="154"/>
      <c r="W397" s="154"/>
      <c r="X397" s="154"/>
      <c r="Y397" s="154"/>
      <c r="Z397" s="154"/>
      <c r="AA397" s="154"/>
      <c r="AB397" s="154"/>
      <c r="AC397" s="154"/>
      <c r="AD397" s="154"/>
      <c r="AE397" s="154" t="s">
        <v>217</v>
      </c>
      <c r="AF397" s="154"/>
      <c r="AG397" s="154"/>
      <c r="AH397" s="154"/>
      <c r="AI397" s="154"/>
      <c r="AJ397" s="154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</row>
    <row r="398" spans="1:60" outlineLevel="1" x14ac:dyDescent="0.2">
      <c r="A398" s="155"/>
      <c r="B398" s="162"/>
      <c r="C398" s="260" t="s">
        <v>620</v>
      </c>
      <c r="D398" s="261"/>
      <c r="E398" s="262"/>
      <c r="F398" s="263"/>
      <c r="G398" s="264"/>
      <c r="H398" s="177"/>
      <c r="I398" s="177"/>
      <c r="J398" s="177"/>
      <c r="K398" s="177"/>
      <c r="L398" s="177"/>
      <c r="M398" s="177"/>
      <c r="N398" s="164"/>
      <c r="O398" s="164"/>
      <c r="P398" s="164"/>
      <c r="Q398" s="164"/>
      <c r="R398" s="164"/>
      <c r="S398" s="164"/>
      <c r="T398" s="165"/>
      <c r="U398" s="164"/>
      <c r="V398" s="154"/>
      <c r="W398" s="154"/>
      <c r="X398" s="154"/>
      <c r="Y398" s="154"/>
      <c r="Z398" s="154"/>
      <c r="AA398" s="154"/>
      <c r="AB398" s="154"/>
      <c r="AC398" s="154"/>
      <c r="AD398" s="154"/>
      <c r="AE398" s="154" t="s">
        <v>238</v>
      </c>
      <c r="AF398" s="154"/>
      <c r="AG398" s="154"/>
      <c r="AH398" s="154"/>
      <c r="AI398" s="154"/>
      <c r="AJ398" s="154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7" t="str">
        <f>C398</f>
        <v>- frézování stávajícího komínu na D 200mm</v>
      </c>
      <c r="BB398" s="154"/>
      <c r="BC398" s="154"/>
      <c r="BD398" s="154"/>
      <c r="BE398" s="154"/>
      <c r="BF398" s="154"/>
      <c r="BG398" s="154"/>
      <c r="BH398" s="154"/>
    </row>
    <row r="399" spans="1:60" outlineLevel="1" x14ac:dyDescent="0.2">
      <c r="A399" s="155">
        <v>91</v>
      </c>
      <c r="B399" s="162" t="s">
        <v>621</v>
      </c>
      <c r="C399" s="198" t="s">
        <v>622</v>
      </c>
      <c r="D399" s="164" t="s">
        <v>267</v>
      </c>
      <c r="E399" s="171">
        <v>17.02</v>
      </c>
      <c r="F399" s="176"/>
      <c r="G399" s="177">
        <f>ROUND(E399*F399,2)</f>
        <v>0</v>
      </c>
      <c r="H399" s="176"/>
      <c r="I399" s="177">
        <f>ROUND(E399*H399,2)</f>
        <v>0</v>
      </c>
      <c r="J399" s="176"/>
      <c r="K399" s="177">
        <f>ROUND(E399*J399,2)</f>
        <v>0</v>
      </c>
      <c r="L399" s="177">
        <v>21</v>
      </c>
      <c r="M399" s="177">
        <f>G399*(1+L399/100)</f>
        <v>0</v>
      </c>
      <c r="N399" s="164">
        <v>0</v>
      </c>
      <c r="O399" s="164">
        <f>ROUND(E399*N399,5)</f>
        <v>0</v>
      </c>
      <c r="P399" s="164">
        <v>0.01</v>
      </c>
      <c r="Q399" s="164">
        <f>ROUND(E399*P399,5)</f>
        <v>0.17019999999999999</v>
      </c>
      <c r="R399" s="164"/>
      <c r="S399" s="164"/>
      <c r="T399" s="165">
        <v>0.14000000000000001</v>
      </c>
      <c r="U399" s="164">
        <f>ROUND(E399*T399,2)</f>
        <v>2.38</v>
      </c>
      <c r="V399" s="154"/>
      <c r="W399" s="154"/>
      <c r="X399" s="154"/>
      <c r="Y399" s="154"/>
      <c r="Z399" s="154"/>
      <c r="AA399" s="154"/>
      <c r="AB399" s="154"/>
      <c r="AC399" s="154"/>
      <c r="AD399" s="154"/>
      <c r="AE399" s="154" t="s">
        <v>217</v>
      </c>
      <c r="AF399" s="154"/>
      <c r="AG399" s="154"/>
      <c r="AH399" s="154"/>
      <c r="AI399" s="154"/>
      <c r="AJ399" s="154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  <c r="BE399" s="154"/>
      <c r="BF399" s="154"/>
      <c r="BG399" s="154"/>
      <c r="BH399" s="154"/>
    </row>
    <row r="400" spans="1:60" outlineLevel="1" x14ac:dyDescent="0.2">
      <c r="A400" s="155"/>
      <c r="B400" s="162"/>
      <c r="C400" s="260" t="s">
        <v>623</v>
      </c>
      <c r="D400" s="261"/>
      <c r="E400" s="262"/>
      <c r="F400" s="263"/>
      <c r="G400" s="264"/>
      <c r="H400" s="177"/>
      <c r="I400" s="177"/>
      <c r="J400" s="177"/>
      <c r="K400" s="177"/>
      <c r="L400" s="177"/>
      <c r="M400" s="177"/>
      <c r="N400" s="164"/>
      <c r="O400" s="164"/>
      <c r="P400" s="164"/>
      <c r="Q400" s="164"/>
      <c r="R400" s="164"/>
      <c r="S400" s="164"/>
      <c r="T400" s="165"/>
      <c r="U400" s="164"/>
      <c r="V400" s="154"/>
      <c r="W400" s="154"/>
      <c r="X400" s="154"/>
      <c r="Y400" s="154"/>
      <c r="Z400" s="154"/>
      <c r="AA400" s="154"/>
      <c r="AB400" s="154"/>
      <c r="AC400" s="154"/>
      <c r="AD400" s="154"/>
      <c r="AE400" s="154" t="s">
        <v>238</v>
      </c>
      <c r="AF400" s="154"/>
      <c r="AG400" s="154"/>
      <c r="AH400" s="154"/>
      <c r="AI400" s="154"/>
      <c r="AJ400" s="154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7" t="str">
        <f>C400</f>
        <v>- ad oprava ze 30%</v>
      </c>
      <c r="BB400" s="154"/>
      <c r="BC400" s="154"/>
      <c r="BD400" s="154"/>
      <c r="BE400" s="154"/>
      <c r="BF400" s="154"/>
      <c r="BG400" s="154"/>
      <c r="BH400" s="154"/>
    </row>
    <row r="401" spans="1:60" outlineLevel="1" x14ac:dyDescent="0.2">
      <c r="A401" s="155"/>
      <c r="B401" s="162"/>
      <c r="C401" s="199" t="s">
        <v>624</v>
      </c>
      <c r="D401" s="166"/>
      <c r="E401" s="172">
        <v>17.02</v>
      </c>
      <c r="F401" s="177"/>
      <c r="G401" s="177"/>
      <c r="H401" s="177"/>
      <c r="I401" s="177"/>
      <c r="J401" s="177"/>
      <c r="K401" s="177"/>
      <c r="L401" s="177"/>
      <c r="M401" s="177"/>
      <c r="N401" s="164"/>
      <c r="O401" s="164"/>
      <c r="P401" s="164"/>
      <c r="Q401" s="164"/>
      <c r="R401" s="164"/>
      <c r="S401" s="164"/>
      <c r="T401" s="165"/>
      <c r="U401" s="164"/>
      <c r="V401" s="154"/>
      <c r="W401" s="154"/>
      <c r="X401" s="154"/>
      <c r="Y401" s="154"/>
      <c r="Z401" s="154"/>
      <c r="AA401" s="154"/>
      <c r="AB401" s="154"/>
      <c r="AC401" s="154"/>
      <c r="AD401" s="154"/>
      <c r="AE401" s="154" t="s">
        <v>219</v>
      </c>
      <c r="AF401" s="154">
        <v>0</v>
      </c>
      <c r="AG401" s="154"/>
      <c r="AH401" s="154"/>
      <c r="AI401" s="154"/>
      <c r="AJ401" s="154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  <c r="BE401" s="154"/>
      <c r="BF401" s="154"/>
      <c r="BG401" s="154"/>
      <c r="BH401" s="154"/>
    </row>
    <row r="402" spans="1:60" outlineLevel="1" x14ac:dyDescent="0.2">
      <c r="A402" s="155">
        <v>92</v>
      </c>
      <c r="B402" s="162" t="s">
        <v>625</v>
      </c>
      <c r="C402" s="198" t="s">
        <v>626</v>
      </c>
      <c r="D402" s="164" t="s">
        <v>267</v>
      </c>
      <c r="E402" s="171">
        <v>89.8</v>
      </c>
      <c r="F402" s="176"/>
      <c r="G402" s="177">
        <f>ROUND(E402*F402,2)</f>
        <v>0</v>
      </c>
      <c r="H402" s="176"/>
      <c r="I402" s="177">
        <f>ROUND(E402*H402,2)</f>
        <v>0</v>
      </c>
      <c r="J402" s="176"/>
      <c r="K402" s="177">
        <f>ROUND(E402*J402,2)</f>
        <v>0</v>
      </c>
      <c r="L402" s="177">
        <v>21</v>
      </c>
      <c r="M402" s="177">
        <f>G402*(1+L402/100)</f>
        <v>0</v>
      </c>
      <c r="N402" s="164">
        <v>0</v>
      </c>
      <c r="O402" s="164">
        <f>ROUND(E402*N402,5)</f>
        <v>0</v>
      </c>
      <c r="P402" s="164">
        <v>4.5999999999999999E-2</v>
      </c>
      <c r="Q402" s="164">
        <f>ROUND(E402*P402,5)</f>
        <v>4.1307999999999998</v>
      </c>
      <c r="R402" s="164"/>
      <c r="S402" s="164"/>
      <c r="T402" s="165">
        <v>0.26</v>
      </c>
      <c r="U402" s="164">
        <f>ROUND(E402*T402,2)</f>
        <v>23.35</v>
      </c>
      <c r="V402" s="154"/>
      <c r="W402" s="154"/>
      <c r="X402" s="154"/>
      <c r="Y402" s="154"/>
      <c r="Z402" s="154"/>
      <c r="AA402" s="154"/>
      <c r="AB402" s="154"/>
      <c r="AC402" s="154"/>
      <c r="AD402" s="154"/>
      <c r="AE402" s="154" t="s">
        <v>217</v>
      </c>
      <c r="AF402" s="154"/>
      <c r="AG402" s="154"/>
      <c r="AH402" s="154"/>
      <c r="AI402" s="154"/>
      <c r="AJ402" s="154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  <c r="BE402" s="154"/>
      <c r="BF402" s="154"/>
      <c r="BG402" s="154"/>
      <c r="BH402" s="154"/>
    </row>
    <row r="403" spans="1:60" outlineLevel="1" x14ac:dyDescent="0.2">
      <c r="A403" s="155"/>
      <c r="B403" s="162"/>
      <c r="C403" s="260" t="s">
        <v>627</v>
      </c>
      <c r="D403" s="261"/>
      <c r="E403" s="262"/>
      <c r="F403" s="263"/>
      <c r="G403" s="264"/>
      <c r="H403" s="177"/>
      <c r="I403" s="177"/>
      <c r="J403" s="177"/>
      <c r="K403" s="177"/>
      <c r="L403" s="177"/>
      <c r="M403" s="177"/>
      <c r="N403" s="164"/>
      <c r="O403" s="164"/>
      <c r="P403" s="164"/>
      <c r="Q403" s="164"/>
      <c r="R403" s="164"/>
      <c r="S403" s="164"/>
      <c r="T403" s="165"/>
      <c r="U403" s="164"/>
      <c r="V403" s="154"/>
      <c r="W403" s="154"/>
      <c r="X403" s="154"/>
      <c r="Y403" s="154"/>
      <c r="Z403" s="154"/>
      <c r="AA403" s="154"/>
      <c r="AB403" s="154"/>
      <c r="AC403" s="154"/>
      <c r="AD403" s="154"/>
      <c r="AE403" s="154" t="s">
        <v>238</v>
      </c>
      <c r="AF403" s="154"/>
      <c r="AG403" s="154"/>
      <c r="AH403" s="154"/>
      <c r="AI403" s="154"/>
      <c r="AJ403" s="154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7" t="str">
        <f>C403</f>
        <v>- ad sanační omítky</v>
      </c>
      <c r="BB403" s="154"/>
      <c r="BC403" s="154"/>
      <c r="BD403" s="154"/>
      <c r="BE403" s="154"/>
      <c r="BF403" s="154"/>
      <c r="BG403" s="154"/>
      <c r="BH403" s="154"/>
    </row>
    <row r="404" spans="1:60" outlineLevel="1" x14ac:dyDescent="0.2">
      <c r="A404" s="155"/>
      <c r="B404" s="162"/>
      <c r="C404" s="260" t="s">
        <v>628</v>
      </c>
      <c r="D404" s="261"/>
      <c r="E404" s="262"/>
      <c r="F404" s="263"/>
      <c r="G404" s="264"/>
      <c r="H404" s="177"/>
      <c r="I404" s="177"/>
      <c r="J404" s="177"/>
      <c r="K404" s="177"/>
      <c r="L404" s="177"/>
      <c r="M404" s="177"/>
      <c r="N404" s="164"/>
      <c r="O404" s="164"/>
      <c r="P404" s="164"/>
      <c r="Q404" s="164"/>
      <c r="R404" s="164"/>
      <c r="S404" s="164"/>
      <c r="T404" s="165"/>
      <c r="U404" s="164"/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 t="s">
        <v>238</v>
      </c>
      <c r="AF404" s="154"/>
      <c r="AG404" s="154"/>
      <c r="AH404" s="154"/>
      <c r="AI404" s="154"/>
      <c r="AJ404" s="154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7" t="str">
        <f>C404</f>
        <v>- včetně vyškrabání spár a očištění zdiva</v>
      </c>
      <c r="BB404" s="154"/>
      <c r="BC404" s="154"/>
      <c r="BD404" s="154"/>
      <c r="BE404" s="154"/>
      <c r="BF404" s="154"/>
      <c r="BG404" s="154"/>
      <c r="BH404" s="154"/>
    </row>
    <row r="405" spans="1:60" outlineLevel="1" x14ac:dyDescent="0.2">
      <c r="A405" s="155"/>
      <c r="B405" s="162"/>
      <c r="C405" s="199" t="s">
        <v>629</v>
      </c>
      <c r="D405" s="166"/>
      <c r="E405" s="172">
        <v>97.2</v>
      </c>
      <c r="F405" s="177"/>
      <c r="G405" s="177"/>
      <c r="H405" s="177"/>
      <c r="I405" s="177"/>
      <c r="J405" s="177"/>
      <c r="K405" s="177"/>
      <c r="L405" s="177"/>
      <c r="M405" s="177"/>
      <c r="N405" s="164"/>
      <c r="O405" s="164"/>
      <c r="P405" s="164"/>
      <c r="Q405" s="164"/>
      <c r="R405" s="164"/>
      <c r="S405" s="164"/>
      <c r="T405" s="165"/>
      <c r="U405" s="16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 t="s">
        <v>219</v>
      </c>
      <c r="AF405" s="154">
        <v>0</v>
      </c>
      <c r="AG405" s="154"/>
      <c r="AH405" s="154"/>
      <c r="AI405" s="154"/>
      <c r="AJ405" s="154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</row>
    <row r="406" spans="1:60" ht="22.5" outlineLevel="1" x14ac:dyDescent="0.2">
      <c r="A406" s="155"/>
      <c r="B406" s="162"/>
      <c r="C406" s="199" t="s">
        <v>630</v>
      </c>
      <c r="D406" s="166"/>
      <c r="E406" s="172">
        <v>-7.4249999999999998</v>
      </c>
      <c r="F406" s="177"/>
      <c r="G406" s="177"/>
      <c r="H406" s="177"/>
      <c r="I406" s="177"/>
      <c r="J406" s="177"/>
      <c r="K406" s="177"/>
      <c r="L406" s="177"/>
      <c r="M406" s="177"/>
      <c r="N406" s="164"/>
      <c r="O406" s="164"/>
      <c r="P406" s="164"/>
      <c r="Q406" s="164"/>
      <c r="R406" s="164"/>
      <c r="S406" s="164"/>
      <c r="T406" s="165"/>
      <c r="U406" s="164"/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 t="s">
        <v>219</v>
      </c>
      <c r="AF406" s="154">
        <v>0</v>
      </c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</row>
    <row r="407" spans="1:60" outlineLevel="1" x14ac:dyDescent="0.2">
      <c r="A407" s="155"/>
      <c r="B407" s="162"/>
      <c r="C407" s="200" t="s">
        <v>222</v>
      </c>
      <c r="D407" s="167"/>
      <c r="E407" s="173">
        <v>89.775000000000006</v>
      </c>
      <c r="F407" s="177"/>
      <c r="G407" s="177"/>
      <c r="H407" s="177"/>
      <c r="I407" s="177"/>
      <c r="J407" s="177"/>
      <c r="K407" s="177"/>
      <c r="L407" s="177"/>
      <c r="M407" s="177"/>
      <c r="N407" s="164"/>
      <c r="O407" s="164"/>
      <c r="P407" s="164"/>
      <c r="Q407" s="164"/>
      <c r="R407" s="164"/>
      <c r="S407" s="164"/>
      <c r="T407" s="165"/>
      <c r="U407" s="16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 t="s">
        <v>219</v>
      </c>
      <c r="AF407" s="154">
        <v>1</v>
      </c>
      <c r="AG407" s="154"/>
      <c r="AH407" s="154"/>
      <c r="AI407" s="154"/>
      <c r="AJ407" s="154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</row>
    <row r="408" spans="1:60" outlineLevel="1" x14ac:dyDescent="0.2">
      <c r="A408" s="155"/>
      <c r="B408" s="162"/>
      <c r="C408" s="199" t="s">
        <v>631</v>
      </c>
      <c r="D408" s="166"/>
      <c r="E408" s="172">
        <v>2.4999999999991501E-2</v>
      </c>
      <c r="F408" s="177"/>
      <c r="G408" s="177"/>
      <c r="H408" s="177"/>
      <c r="I408" s="177"/>
      <c r="J408" s="177"/>
      <c r="K408" s="177"/>
      <c r="L408" s="177"/>
      <c r="M408" s="177"/>
      <c r="N408" s="164"/>
      <c r="O408" s="164"/>
      <c r="P408" s="164"/>
      <c r="Q408" s="164"/>
      <c r="R408" s="164"/>
      <c r="S408" s="164"/>
      <c r="T408" s="165"/>
      <c r="U408" s="16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 t="s">
        <v>219</v>
      </c>
      <c r="AF408" s="154">
        <v>0</v>
      </c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</row>
    <row r="409" spans="1:60" outlineLevel="1" x14ac:dyDescent="0.2">
      <c r="A409" s="155">
        <v>93</v>
      </c>
      <c r="B409" s="162" t="s">
        <v>632</v>
      </c>
      <c r="C409" s="198" t="s">
        <v>633</v>
      </c>
      <c r="D409" s="164" t="s">
        <v>267</v>
      </c>
      <c r="E409" s="171">
        <v>64.400000000000006</v>
      </c>
      <c r="F409" s="176"/>
      <c r="G409" s="177">
        <f>ROUND(E409*F409,2)</f>
        <v>0</v>
      </c>
      <c r="H409" s="176"/>
      <c r="I409" s="177">
        <f>ROUND(E409*H409,2)</f>
        <v>0</v>
      </c>
      <c r="J409" s="176"/>
      <c r="K409" s="177">
        <f>ROUND(E409*J409,2)</f>
        <v>0</v>
      </c>
      <c r="L409" s="177">
        <v>21</v>
      </c>
      <c r="M409" s="177">
        <f>G409*(1+L409/100)</f>
        <v>0</v>
      </c>
      <c r="N409" s="164">
        <v>0</v>
      </c>
      <c r="O409" s="164">
        <f>ROUND(E409*N409,5)</f>
        <v>0</v>
      </c>
      <c r="P409" s="164">
        <v>0.01</v>
      </c>
      <c r="Q409" s="164">
        <f>ROUND(E409*P409,5)</f>
        <v>0.64400000000000002</v>
      </c>
      <c r="R409" s="164"/>
      <c r="S409" s="164"/>
      <c r="T409" s="165">
        <v>0.08</v>
      </c>
      <c r="U409" s="164">
        <f>ROUND(E409*T409,2)</f>
        <v>5.15</v>
      </c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 t="s">
        <v>217</v>
      </c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</row>
    <row r="410" spans="1:60" outlineLevel="1" x14ac:dyDescent="0.2">
      <c r="A410" s="155"/>
      <c r="B410" s="162"/>
      <c r="C410" s="260" t="s">
        <v>623</v>
      </c>
      <c r="D410" s="261"/>
      <c r="E410" s="262"/>
      <c r="F410" s="263"/>
      <c r="G410" s="264"/>
      <c r="H410" s="177"/>
      <c r="I410" s="177"/>
      <c r="J410" s="177"/>
      <c r="K410" s="177"/>
      <c r="L410" s="177"/>
      <c r="M410" s="177"/>
      <c r="N410" s="164"/>
      <c r="O410" s="164"/>
      <c r="P410" s="164"/>
      <c r="Q410" s="164"/>
      <c r="R410" s="164"/>
      <c r="S410" s="164"/>
      <c r="T410" s="165"/>
      <c r="U410" s="16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 t="s">
        <v>238</v>
      </c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7" t="str">
        <f>C410</f>
        <v>- ad oprava ze 30%</v>
      </c>
      <c r="BB410" s="154"/>
      <c r="BC410" s="154"/>
      <c r="BD410" s="154"/>
      <c r="BE410" s="154"/>
      <c r="BF410" s="154"/>
      <c r="BG410" s="154"/>
      <c r="BH410" s="154"/>
    </row>
    <row r="411" spans="1:60" outlineLevel="1" x14ac:dyDescent="0.2">
      <c r="A411" s="155"/>
      <c r="B411" s="162"/>
      <c r="C411" s="199" t="s">
        <v>634</v>
      </c>
      <c r="D411" s="166"/>
      <c r="E411" s="172">
        <v>67.400000000000006</v>
      </c>
      <c r="F411" s="177"/>
      <c r="G411" s="177"/>
      <c r="H411" s="177"/>
      <c r="I411" s="177"/>
      <c r="J411" s="177"/>
      <c r="K411" s="177"/>
      <c r="L411" s="177"/>
      <c r="M411" s="177"/>
      <c r="N411" s="164"/>
      <c r="O411" s="164"/>
      <c r="P411" s="164"/>
      <c r="Q411" s="164"/>
      <c r="R411" s="164"/>
      <c r="S411" s="164"/>
      <c r="T411" s="165"/>
      <c r="U411" s="16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 t="s">
        <v>219</v>
      </c>
      <c r="AF411" s="154">
        <v>0</v>
      </c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</row>
    <row r="412" spans="1:60" outlineLevel="1" x14ac:dyDescent="0.2">
      <c r="A412" s="155"/>
      <c r="B412" s="162"/>
      <c r="C412" s="199" t="s">
        <v>635</v>
      </c>
      <c r="D412" s="166"/>
      <c r="E412" s="172">
        <v>-3.01</v>
      </c>
      <c r="F412" s="177"/>
      <c r="G412" s="177"/>
      <c r="H412" s="177"/>
      <c r="I412" s="177"/>
      <c r="J412" s="177"/>
      <c r="K412" s="177"/>
      <c r="L412" s="177"/>
      <c r="M412" s="177"/>
      <c r="N412" s="164"/>
      <c r="O412" s="164"/>
      <c r="P412" s="164"/>
      <c r="Q412" s="164"/>
      <c r="R412" s="164"/>
      <c r="S412" s="164"/>
      <c r="T412" s="165"/>
      <c r="U412" s="16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 t="s">
        <v>219</v>
      </c>
      <c r="AF412" s="154">
        <v>0</v>
      </c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</row>
    <row r="413" spans="1:60" outlineLevel="1" x14ac:dyDescent="0.2">
      <c r="A413" s="155"/>
      <c r="B413" s="162"/>
      <c r="C413" s="200" t="s">
        <v>222</v>
      </c>
      <c r="D413" s="167"/>
      <c r="E413" s="173">
        <v>64.39</v>
      </c>
      <c r="F413" s="177"/>
      <c r="G413" s="177"/>
      <c r="H413" s="177"/>
      <c r="I413" s="177"/>
      <c r="J413" s="177"/>
      <c r="K413" s="177"/>
      <c r="L413" s="177"/>
      <c r="M413" s="177"/>
      <c r="N413" s="164"/>
      <c r="O413" s="164"/>
      <c r="P413" s="164"/>
      <c r="Q413" s="164"/>
      <c r="R413" s="164"/>
      <c r="S413" s="164"/>
      <c r="T413" s="165"/>
      <c r="U413" s="16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 t="s">
        <v>219</v>
      </c>
      <c r="AF413" s="154">
        <v>1</v>
      </c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</row>
    <row r="414" spans="1:60" outlineLevel="1" x14ac:dyDescent="0.2">
      <c r="A414" s="155"/>
      <c r="B414" s="162"/>
      <c r="C414" s="199" t="s">
        <v>636</v>
      </c>
      <c r="D414" s="166"/>
      <c r="E414" s="172">
        <v>1.00000000000051E-2</v>
      </c>
      <c r="F414" s="177"/>
      <c r="G414" s="177"/>
      <c r="H414" s="177"/>
      <c r="I414" s="177"/>
      <c r="J414" s="177"/>
      <c r="K414" s="177"/>
      <c r="L414" s="177"/>
      <c r="M414" s="177"/>
      <c r="N414" s="164"/>
      <c r="O414" s="164"/>
      <c r="P414" s="164"/>
      <c r="Q414" s="164"/>
      <c r="R414" s="164"/>
      <c r="S414" s="164"/>
      <c r="T414" s="165"/>
      <c r="U414" s="16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 t="s">
        <v>219</v>
      </c>
      <c r="AF414" s="154">
        <v>0</v>
      </c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</row>
    <row r="415" spans="1:60" ht="22.5" outlineLevel="1" x14ac:dyDescent="0.2">
      <c r="A415" s="155">
        <v>94</v>
      </c>
      <c r="B415" s="162" t="s">
        <v>637</v>
      </c>
      <c r="C415" s="198" t="s">
        <v>638</v>
      </c>
      <c r="D415" s="164" t="s">
        <v>267</v>
      </c>
      <c r="E415" s="171">
        <v>72.400000000000006</v>
      </c>
      <c r="F415" s="176"/>
      <c r="G415" s="177">
        <f>ROUND(E415*F415,2)</f>
        <v>0</v>
      </c>
      <c r="H415" s="176"/>
      <c r="I415" s="177">
        <f>ROUND(E415*H415,2)</f>
        <v>0</v>
      </c>
      <c r="J415" s="176"/>
      <c r="K415" s="177">
        <f>ROUND(E415*J415,2)</f>
        <v>0</v>
      </c>
      <c r="L415" s="177">
        <v>21</v>
      </c>
      <c r="M415" s="177">
        <f>G415*(1+L415/100)</f>
        <v>0</v>
      </c>
      <c r="N415" s="164">
        <v>0</v>
      </c>
      <c r="O415" s="164">
        <f>ROUND(E415*N415,5)</f>
        <v>0</v>
      </c>
      <c r="P415" s="164">
        <v>5.8999999999999997E-2</v>
      </c>
      <c r="Q415" s="164">
        <f>ROUND(E415*P415,5)</f>
        <v>4.2716000000000003</v>
      </c>
      <c r="R415" s="164"/>
      <c r="S415" s="164"/>
      <c r="T415" s="165">
        <v>0.2</v>
      </c>
      <c r="U415" s="164">
        <f>ROUND(E415*T415,2)</f>
        <v>14.48</v>
      </c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 t="s">
        <v>217</v>
      </c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</row>
    <row r="416" spans="1:60" outlineLevel="1" x14ac:dyDescent="0.2">
      <c r="A416" s="155"/>
      <c r="B416" s="162"/>
      <c r="C416" s="260" t="s">
        <v>627</v>
      </c>
      <c r="D416" s="261"/>
      <c r="E416" s="262"/>
      <c r="F416" s="263"/>
      <c r="G416" s="264"/>
      <c r="H416" s="177"/>
      <c r="I416" s="177"/>
      <c r="J416" s="177"/>
      <c r="K416" s="177"/>
      <c r="L416" s="177"/>
      <c r="M416" s="177"/>
      <c r="N416" s="164"/>
      <c r="O416" s="164"/>
      <c r="P416" s="164"/>
      <c r="Q416" s="164"/>
      <c r="R416" s="164"/>
      <c r="S416" s="164"/>
      <c r="T416" s="165"/>
      <c r="U416" s="16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 t="s">
        <v>238</v>
      </c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7" t="str">
        <f>C416</f>
        <v>- ad sanační omítky</v>
      </c>
      <c r="BB416" s="154"/>
      <c r="BC416" s="154"/>
      <c r="BD416" s="154"/>
      <c r="BE416" s="154"/>
      <c r="BF416" s="154"/>
      <c r="BG416" s="154"/>
      <c r="BH416" s="154"/>
    </row>
    <row r="417" spans="1:60" outlineLevel="1" x14ac:dyDescent="0.2">
      <c r="A417" s="155"/>
      <c r="B417" s="162"/>
      <c r="C417" s="260" t="s">
        <v>628</v>
      </c>
      <c r="D417" s="261"/>
      <c r="E417" s="262"/>
      <c r="F417" s="263"/>
      <c r="G417" s="264"/>
      <c r="H417" s="177"/>
      <c r="I417" s="177"/>
      <c r="J417" s="177"/>
      <c r="K417" s="177"/>
      <c r="L417" s="177"/>
      <c r="M417" s="177"/>
      <c r="N417" s="164"/>
      <c r="O417" s="164"/>
      <c r="P417" s="164"/>
      <c r="Q417" s="164"/>
      <c r="R417" s="164"/>
      <c r="S417" s="164"/>
      <c r="T417" s="165"/>
      <c r="U417" s="164"/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 t="s">
        <v>238</v>
      </c>
      <c r="AF417" s="154"/>
      <c r="AG417" s="154"/>
      <c r="AH417" s="154"/>
      <c r="AI417" s="154"/>
      <c r="AJ417" s="154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7" t="str">
        <f>C417</f>
        <v>- včetně vyškrabání spár a očištění zdiva</v>
      </c>
      <c r="BB417" s="154"/>
      <c r="BC417" s="154"/>
      <c r="BD417" s="154"/>
      <c r="BE417" s="154"/>
      <c r="BF417" s="154"/>
      <c r="BG417" s="154"/>
      <c r="BH417" s="154"/>
    </row>
    <row r="418" spans="1:60" outlineLevel="1" x14ac:dyDescent="0.2">
      <c r="A418" s="155"/>
      <c r="B418" s="162"/>
      <c r="C418" s="199" t="s">
        <v>639</v>
      </c>
      <c r="D418" s="166"/>
      <c r="E418" s="172">
        <v>79</v>
      </c>
      <c r="F418" s="177"/>
      <c r="G418" s="177"/>
      <c r="H418" s="177"/>
      <c r="I418" s="177"/>
      <c r="J418" s="177"/>
      <c r="K418" s="177"/>
      <c r="L418" s="177"/>
      <c r="M418" s="177"/>
      <c r="N418" s="164"/>
      <c r="O418" s="164"/>
      <c r="P418" s="164"/>
      <c r="Q418" s="164"/>
      <c r="R418" s="164"/>
      <c r="S418" s="164"/>
      <c r="T418" s="165"/>
      <c r="U418" s="164"/>
      <c r="V418" s="154"/>
      <c r="W418" s="154"/>
      <c r="X418" s="154"/>
      <c r="Y418" s="154"/>
      <c r="Z418" s="154"/>
      <c r="AA418" s="154"/>
      <c r="AB418" s="154"/>
      <c r="AC418" s="154"/>
      <c r="AD418" s="154"/>
      <c r="AE418" s="154" t="s">
        <v>219</v>
      </c>
      <c r="AF418" s="154">
        <v>0</v>
      </c>
      <c r="AG418" s="154"/>
      <c r="AH418" s="154"/>
      <c r="AI418" s="154"/>
      <c r="AJ418" s="154"/>
      <c r="AK418" s="154"/>
      <c r="AL418" s="154"/>
      <c r="AM418" s="154"/>
      <c r="AN418" s="154"/>
      <c r="AO418" s="154"/>
      <c r="AP418" s="154"/>
      <c r="AQ418" s="154"/>
      <c r="AR418" s="154"/>
      <c r="AS418" s="154"/>
      <c r="AT418" s="154"/>
      <c r="AU418" s="154"/>
      <c r="AV418" s="154"/>
      <c r="AW418" s="154"/>
      <c r="AX418" s="154"/>
      <c r="AY418" s="154"/>
      <c r="AZ418" s="154"/>
      <c r="BA418" s="154"/>
      <c r="BB418" s="154"/>
      <c r="BC418" s="154"/>
      <c r="BD418" s="154"/>
      <c r="BE418" s="154"/>
      <c r="BF418" s="154"/>
      <c r="BG418" s="154"/>
      <c r="BH418" s="154"/>
    </row>
    <row r="419" spans="1:60" outlineLevel="1" x14ac:dyDescent="0.2">
      <c r="A419" s="155"/>
      <c r="B419" s="162"/>
      <c r="C419" s="199" t="s">
        <v>392</v>
      </c>
      <c r="D419" s="166"/>
      <c r="E419" s="172"/>
      <c r="F419" s="177"/>
      <c r="G419" s="177"/>
      <c r="H419" s="177"/>
      <c r="I419" s="177"/>
      <c r="J419" s="177"/>
      <c r="K419" s="177"/>
      <c r="L419" s="177"/>
      <c r="M419" s="177"/>
      <c r="N419" s="164"/>
      <c r="O419" s="164"/>
      <c r="P419" s="164"/>
      <c r="Q419" s="164"/>
      <c r="R419" s="164"/>
      <c r="S419" s="164"/>
      <c r="T419" s="165"/>
      <c r="U419" s="164"/>
      <c r="V419" s="154"/>
      <c r="W419" s="154"/>
      <c r="X419" s="154"/>
      <c r="Y419" s="154"/>
      <c r="Z419" s="154"/>
      <c r="AA419" s="154"/>
      <c r="AB419" s="154"/>
      <c r="AC419" s="154"/>
      <c r="AD419" s="154"/>
      <c r="AE419" s="154" t="s">
        <v>219</v>
      </c>
      <c r="AF419" s="154">
        <v>0</v>
      </c>
      <c r="AG419" s="154"/>
      <c r="AH419" s="154"/>
      <c r="AI419" s="154"/>
      <c r="AJ419" s="154"/>
      <c r="AK419" s="154"/>
      <c r="AL419" s="154"/>
      <c r="AM419" s="154"/>
      <c r="AN419" s="154"/>
      <c r="AO419" s="154"/>
      <c r="AP419" s="154"/>
      <c r="AQ419" s="154"/>
      <c r="AR419" s="154"/>
      <c r="AS419" s="154"/>
      <c r="AT419" s="154"/>
      <c r="AU419" s="154"/>
      <c r="AV419" s="154"/>
      <c r="AW419" s="154"/>
      <c r="AX419" s="154"/>
      <c r="AY419" s="154"/>
      <c r="AZ419" s="154"/>
      <c r="BA419" s="154"/>
      <c r="BB419" s="154"/>
      <c r="BC419" s="154"/>
      <c r="BD419" s="154"/>
      <c r="BE419" s="154"/>
      <c r="BF419" s="154"/>
      <c r="BG419" s="154"/>
      <c r="BH419" s="154"/>
    </row>
    <row r="420" spans="1:60" outlineLevel="1" x14ac:dyDescent="0.2">
      <c r="A420" s="155"/>
      <c r="B420" s="162"/>
      <c r="C420" s="199" t="s">
        <v>640</v>
      </c>
      <c r="D420" s="166"/>
      <c r="E420" s="172">
        <v>-6.6</v>
      </c>
      <c r="F420" s="177"/>
      <c r="G420" s="177"/>
      <c r="H420" s="177"/>
      <c r="I420" s="177"/>
      <c r="J420" s="177"/>
      <c r="K420" s="177"/>
      <c r="L420" s="177"/>
      <c r="M420" s="177"/>
      <c r="N420" s="164"/>
      <c r="O420" s="164"/>
      <c r="P420" s="164"/>
      <c r="Q420" s="164"/>
      <c r="R420" s="164"/>
      <c r="S420" s="164"/>
      <c r="T420" s="165"/>
      <c r="U420" s="16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 t="s">
        <v>219</v>
      </c>
      <c r="AF420" s="154">
        <v>0</v>
      </c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</row>
    <row r="421" spans="1:60" ht="22.5" outlineLevel="1" x14ac:dyDescent="0.2">
      <c r="A421" s="155">
        <v>95</v>
      </c>
      <c r="B421" s="162" t="s">
        <v>637</v>
      </c>
      <c r="C421" s="198" t="s">
        <v>641</v>
      </c>
      <c r="D421" s="164" t="s">
        <v>267</v>
      </c>
      <c r="E421" s="171">
        <v>105</v>
      </c>
      <c r="F421" s="176"/>
      <c r="G421" s="177">
        <f>ROUND(E421*F421,2)</f>
        <v>0</v>
      </c>
      <c r="H421" s="176"/>
      <c r="I421" s="177">
        <f>ROUND(E421*H421,2)</f>
        <v>0</v>
      </c>
      <c r="J421" s="176"/>
      <c r="K421" s="177">
        <f>ROUND(E421*J421,2)</f>
        <v>0</v>
      </c>
      <c r="L421" s="177">
        <v>21</v>
      </c>
      <c r="M421" s="177">
        <f>G421*(1+L421/100)</f>
        <v>0</v>
      </c>
      <c r="N421" s="164">
        <v>0</v>
      </c>
      <c r="O421" s="164">
        <f>ROUND(E421*N421,5)</f>
        <v>0</v>
      </c>
      <c r="P421" s="164">
        <v>5.8999999999999997E-2</v>
      </c>
      <c r="Q421" s="164">
        <f>ROUND(E421*P421,5)</f>
        <v>6.1950000000000003</v>
      </c>
      <c r="R421" s="164"/>
      <c r="S421" s="164"/>
      <c r="T421" s="165">
        <v>0.2</v>
      </c>
      <c r="U421" s="164">
        <f>ROUND(E421*T421,2)</f>
        <v>21</v>
      </c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 t="s">
        <v>217</v>
      </c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</row>
    <row r="422" spans="1:60" outlineLevel="1" x14ac:dyDescent="0.2">
      <c r="A422" s="155"/>
      <c r="B422" s="162"/>
      <c r="C422" s="260" t="s">
        <v>627</v>
      </c>
      <c r="D422" s="261"/>
      <c r="E422" s="262"/>
      <c r="F422" s="263"/>
      <c r="G422" s="264"/>
      <c r="H422" s="177"/>
      <c r="I422" s="177"/>
      <c r="J422" s="177"/>
      <c r="K422" s="177"/>
      <c r="L422" s="177"/>
      <c r="M422" s="177"/>
      <c r="N422" s="164"/>
      <c r="O422" s="164"/>
      <c r="P422" s="164"/>
      <c r="Q422" s="164"/>
      <c r="R422" s="164"/>
      <c r="S422" s="164"/>
      <c r="T422" s="165"/>
      <c r="U422" s="16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 t="s">
        <v>238</v>
      </c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7" t="str">
        <f>C422</f>
        <v>- ad sanační omítky</v>
      </c>
      <c r="BB422" s="154"/>
      <c r="BC422" s="154"/>
      <c r="BD422" s="154"/>
      <c r="BE422" s="154"/>
      <c r="BF422" s="154"/>
      <c r="BG422" s="154"/>
      <c r="BH422" s="154"/>
    </row>
    <row r="423" spans="1:60" outlineLevel="1" x14ac:dyDescent="0.2">
      <c r="A423" s="155"/>
      <c r="B423" s="162"/>
      <c r="C423" s="260" t="s">
        <v>628</v>
      </c>
      <c r="D423" s="261"/>
      <c r="E423" s="262"/>
      <c r="F423" s="263"/>
      <c r="G423" s="264"/>
      <c r="H423" s="177"/>
      <c r="I423" s="177"/>
      <c r="J423" s="177"/>
      <c r="K423" s="177"/>
      <c r="L423" s="177"/>
      <c r="M423" s="177"/>
      <c r="N423" s="164"/>
      <c r="O423" s="164"/>
      <c r="P423" s="164"/>
      <c r="Q423" s="164"/>
      <c r="R423" s="164"/>
      <c r="S423" s="164"/>
      <c r="T423" s="165"/>
      <c r="U423" s="16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 t="s">
        <v>238</v>
      </c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7" t="str">
        <f>C423</f>
        <v>- včetně vyškrabání spár a očištění zdiva</v>
      </c>
      <c r="BB423" s="154"/>
      <c r="BC423" s="154"/>
      <c r="BD423" s="154"/>
      <c r="BE423" s="154"/>
      <c r="BF423" s="154"/>
      <c r="BG423" s="154"/>
      <c r="BH423" s="154"/>
    </row>
    <row r="424" spans="1:60" outlineLevel="1" x14ac:dyDescent="0.2">
      <c r="A424" s="155">
        <v>96</v>
      </c>
      <c r="B424" s="162" t="s">
        <v>642</v>
      </c>
      <c r="C424" s="198" t="s">
        <v>643</v>
      </c>
      <c r="D424" s="164" t="s">
        <v>267</v>
      </c>
      <c r="E424" s="171">
        <v>88</v>
      </c>
      <c r="F424" s="176"/>
      <c r="G424" s="177">
        <f>ROUND(E424*F424,2)</f>
        <v>0</v>
      </c>
      <c r="H424" s="176"/>
      <c r="I424" s="177">
        <f>ROUND(E424*H424,2)</f>
        <v>0</v>
      </c>
      <c r="J424" s="176"/>
      <c r="K424" s="177">
        <f>ROUND(E424*J424,2)</f>
        <v>0</v>
      </c>
      <c r="L424" s="177">
        <v>21</v>
      </c>
      <c r="M424" s="177">
        <f>G424*(1+L424/100)</f>
        <v>0</v>
      </c>
      <c r="N424" s="164">
        <v>0</v>
      </c>
      <c r="O424" s="164">
        <f>ROUND(E424*N424,5)</f>
        <v>0</v>
      </c>
      <c r="P424" s="164">
        <v>0.01</v>
      </c>
      <c r="Q424" s="164">
        <f>ROUND(E424*P424,5)</f>
        <v>0.88</v>
      </c>
      <c r="R424" s="164"/>
      <c r="S424" s="164"/>
      <c r="T424" s="165">
        <v>0.04</v>
      </c>
      <c r="U424" s="164">
        <f>ROUND(E424*T424,2)</f>
        <v>3.52</v>
      </c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 t="s">
        <v>217</v>
      </c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</row>
    <row r="425" spans="1:60" outlineLevel="1" x14ac:dyDescent="0.2">
      <c r="A425" s="155"/>
      <c r="B425" s="162"/>
      <c r="C425" s="199" t="s">
        <v>644</v>
      </c>
      <c r="D425" s="166"/>
      <c r="E425" s="172">
        <v>90.5</v>
      </c>
      <c r="F425" s="177"/>
      <c r="G425" s="177"/>
      <c r="H425" s="177"/>
      <c r="I425" s="177"/>
      <c r="J425" s="177"/>
      <c r="K425" s="177"/>
      <c r="L425" s="177"/>
      <c r="M425" s="177"/>
      <c r="N425" s="164"/>
      <c r="O425" s="164"/>
      <c r="P425" s="164"/>
      <c r="Q425" s="164"/>
      <c r="R425" s="164"/>
      <c r="S425" s="164"/>
      <c r="T425" s="165"/>
      <c r="U425" s="16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 t="s">
        <v>219</v>
      </c>
      <c r="AF425" s="154">
        <v>0</v>
      </c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</row>
    <row r="426" spans="1:60" outlineLevel="1" x14ac:dyDescent="0.2">
      <c r="A426" s="155"/>
      <c r="B426" s="162"/>
      <c r="C426" s="199" t="s">
        <v>392</v>
      </c>
      <c r="D426" s="166"/>
      <c r="E426" s="172"/>
      <c r="F426" s="177"/>
      <c r="G426" s="177"/>
      <c r="H426" s="177"/>
      <c r="I426" s="177"/>
      <c r="J426" s="177"/>
      <c r="K426" s="177"/>
      <c r="L426" s="177"/>
      <c r="M426" s="177"/>
      <c r="N426" s="164"/>
      <c r="O426" s="164"/>
      <c r="P426" s="164"/>
      <c r="Q426" s="164"/>
      <c r="R426" s="164"/>
      <c r="S426" s="164"/>
      <c r="T426" s="165"/>
      <c r="U426" s="16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 t="s">
        <v>219</v>
      </c>
      <c r="AF426" s="154">
        <v>0</v>
      </c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</row>
    <row r="427" spans="1:60" outlineLevel="1" x14ac:dyDescent="0.2">
      <c r="A427" s="155"/>
      <c r="B427" s="162"/>
      <c r="C427" s="199" t="s">
        <v>645</v>
      </c>
      <c r="D427" s="166"/>
      <c r="E427" s="172">
        <v>-2.58</v>
      </c>
      <c r="F427" s="177"/>
      <c r="G427" s="177"/>
      <c r="H427" s="177"/>
      <c r="I427" s="177"/>
      <c r="J427" s="177"/>
      <c r="K427" s="177"/>
      <c r="L427" s="177"/>
      <c r="M427" s="177"/>
      <c r="N427" s="164"/>
      <c r="O427" s="164"/>
      <c r="P427" s="164"/>
      <c r="Q427" s="164"/>
      <c r="R427" s="164"/>
      <c r="S427" s="164"/>
      <c r="T427" s="165"/>
      <c r="U427" s="16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 t="s">
        <v>219</v>
      </c>
      <c r="AF427" s="154">
        <v>0</v>
      </c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</row>
    <row r="428" spans="1:60" outlineLevel="1" x14ac:dyDescent="0.2">
      <c r="A428" s="155"/>
      <c r="B428" s="162"/>
      <c r="C428" s="200" t="s">
        <v>222</v>
      </c>
      <c r="D428" s="167"/>
      <c r="E428" s="173">
        <v>87.92</v>
      </c>
      <c r="F428" s="177"/>
      <c r="G428" s="177"/>
      <c r="H428" s="177"/>
      <c r="I428" s="177"/>
      <c r="J428" s="177"/>
      <c r="K428" s="177"/>
      <c r="L428" s="177"/>
      <c r="M428" s="177"/>
      <c r="N428" s="164"/>
      <c r="O428" s="164"/>
      <c r="P428" s="164"/>
      <c r="Q428" s="164"/>
      <c r="R428" s="164"/>
      <c r="S428" s="164"/>
      <c r="T428" s="165"/>
      <c r="U428" s="16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 t="s">
        <v>219</v>
      </c>
      <c r="AF428" s="154">
        <v>1</v>
      </c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</row>
    <row r="429" spans="1:60" outlineLevel="1" x14ac:dyDescent="0.2">
      <c r="A429" s="155"/>
      <c r="B429" s="162"/>
      <c r="C429" s="199" t="s">
        <v>646</v>
      </c>
      <c r="D429" s="166"/>
      <c r="E429" s="172">
        <v>7.9999999999998295E-2</v>
      </c>
      <c r="F429" s="177"/>
      <c r="G429" s="177"/>
      <c r="H429" s="177"/>
      <c r="I429" s="177"/>
      <c r="J429" s="177"/>
      <c r="K429" s="177"/>
      <c r="L429" s="177"/>
      <c r="M429" s="177"/>
      <c r="N429" s="164"/>
      <c r="O429" s="164"/>
      <c r="P429" s="164"/>
      <c r="Q429" s="164"/>
      <c r="R429" s="164"/>
      <c r="S429" s="164"/>
      <c r="T429" s="165"/>
      <c r="U429" s="16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 t="s">
        <v>219</v>
      </c>
      <c r="AF429" s="154">
        <v>0</v>
      </c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</row>
    <row r="430" spans="1:60" outlineLevel="1" x14ac:dyDescent="0.2">
      <c r="A430" s="155">
        <v>97</v>
      </c>
      <c r="B430" s="162" t="s">
        <v>647</v>
      </c>
      <c r="C430" s="198" t="s">
        <v>648</v>
      </c>
      <c r="D430" s="164" t="s">
        <v>310</v>
      </c>
      <c r="E430" s="171">
        <v>17.562000000000001</v>
      </c>
      <c r="F430" s="176"/>
      <c r="G430" s="177">
        <f>ROUND(E430*F430,2)</f>
        <v>0</v>
      </c>
      <c r="H430" s="176"/>
      <c r="I430" s="177">
        <f>ROUND(E430*H430,2)</f>
        <v>0</v>
      </c>
      <c r="J430" s="176"/>
      <c r="K430" s="177">
        <f>ROUND(E430*J430,2)</f>
        <v>0</v>
      </c>
      <c r="L430" s="177">
        <v>21</v>
      </c>
      <c r="M430" s="177">
        <f>G430*(1+L430/100)</f>
        <v>0</v>
      </c>
      <c r="N430" s="164">
        <v>0</v>
      </c>
      <c r="O430" s="164">
        <f>ROUND(E430*N430,5)</f>
        <v>0</v>
      </c>
      <c r="P430" s="164">
        <v>0</v>
      </c>
      <c r="Q430" s="164">
        <f>ROUND(E430*P430,5)</f>
        <v>0</v>
      </c>
      <c r="R430" s="164"/>
      <c r="S430" s="164"/>
      <c r="T430" s="165">
        <v>0.93300000000000005</v>
      </c>
      <c r="U430" s="164">
        <f>ROUND(E430*T430,2)</f>
        <v>16.39</v>
      </c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 t="s">
        <v>217</v>
      </c>
      <c r="AF430" s="154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</row>
    <row r="431" spans="1:60" outlineLevel="1" x14ac:dyDescent="0.2">
      <c r="A431" s="155"/>
      <c r="B431" s="162"/>
      <c r="C431" s="199" t="s">
        <v>649</v>
      </c>
      <c r="D431" s="166"/>
      <c r="E431" s="172">
        <v>17.562000000000001</v>
      </c>
      <c r="F431" s="177"/>
      <c r="G431" s="177"/>
      <c r="H431" s="177"/>
      <c r="I431" s="177"/>
      <c r="J431" s="177"/>
      <c r="K431" s="177"/>
      <c r="L431" s="177"/>
      <c r="M431" s="177"/>
      <c r="N431" s="164"/>
      <c r="O431" s="164"/>
      <c r="P431" s="164"/>
      <c r="Q431" s="164"/>
      <c r="R431" s="164"/>
      <c r="S431" s="164"/>
      <c r="T431" s="165"/>
      <c r="U431" s="16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 t="s">
        <v>219</v>
      </c>
      <c r="AF431" s="154">
        <v>0</v>
      </c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</row>
    <row r="432" spans="1:60" outlineLevel="1" x14ac:dyDescent="0.2">
      <c r="A432" s="155">
        <v>98</v>
      </c>
      <c r="B432" s="162" t="s">
        <v>650</v>
      </c>
      <c r="C432" s="198" t="s">
        <v>651</v>
      </c>
      <c r="D432" s="164" t="s">
        <v>310</v>
      </c>
      <c r="E432" s="171">
        <v>37.484000000000002</v>
      </c>
      <c r="F432" s="176"/>
      <c r="G432" s="177">
        <f>ROUND(E432*F432,2)</f>
        <v>0</v>
      </c>
      <c r="H432" s="176"/>
      <c r="I432" s="177">
        <f>ROUND(E432*H432,2)</f>
        <v>0</v>
      </c>
      <c r="J432" s="176"/>
      <c r="K432" s="177">
        <f>ROUND(E432*J432,2)</f>
        <v>0</v>
      </c>
      <c r="L432" s="177">
        <v>21</v>
      </c>
      <c r="M432" s="177">
        <f>G432*(1+L432/100)</f>
        <v>0</v>
      </c>
      <c r="N432" s="164">
        <v>0</v>
      </c>
      <c r="O432" s="164">
        <f>ROUND(E432*N432,5)</f>
        <v>0</v>
      </c>
      <c r="P432" s="164">
        <v>0</v>
      </c>
      <c r="Q432" s="164">
        <f>ROUND(E432*P432,5)</f>
        <v>0</v>
      </c>
      <c r="R432" s="164"/>
      <c r="S432" s="164"/>
      <c r="T432" s="165">
        <v>0.94199999999999995</v>
      </c>
      <c r="U432" s="164">
        <f>ROUND(E432*T432,2)</f>
        <v>35.31</v>
      </c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 t="s">
        <v>217</v>
      </c>
      <c r="AF432" s="154"/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</row>
    <row r="433" spans="1:60" outlineLevel="1" x14ac:dyDescent="0.2">
      <c r="A433" s="155"/>
      <c r="B433" s="162"/>
      <c r="C433" s="199" t="s">
        <v>652</v>
      </c>
      <c r="D433" s="166"/>
      <c r="E433" s="172"/>
      <c r="F433" s="177"/>
      <c r="G433" s="177"/>
      <c r="H433" s="177"/>
      <c r="I433" s="177"/>
      <c r="J433" s="177"/>
      <c r="K433" s="177"/>
      <c r="L433" s="177"/>
      <c r="M433" s="177"/>
      <c r="N433" s="164"/>
      <c r="O433" s="164"/>
      <c r="P433" s="164"/>
      <c r="Q433" s="164"/>
      <c r="R433" s="164"/>
      <c r="S433" s="164"/>
      <c r="T433" s="165"/>
      <c r="U433" s="164"/>
      <c r="V433" s="154"/>
      <c r="W433" s="154"/>
      <c r="X433" s="154"/>
      <c r="Y433" s="154"/>
      <c r="Z433" s="154"/>
      <c r="AA433" s="154"/>
      <c r="AB433" s="154"/>
      <c r="AC433" s="154"/>
      <c r="AD433" s="154"/>
      <c r="AE433" s="154" t="s">
        <v>219</v>
      </c>
      <c r="AF433" s="154">
        <v>0</v>
      </c>
      <c r="AG433" s="154"/>
      <c r="AH433" s="154"/>
      <c r="AI433" s="154"/>
      <c r="AJ433" s="154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  <c r="BE433" s="154"/>
      <c r="BF433" s="154"/>
      <c r="BG433" s="154"/>
      <c r="BH433" s="154"/>
    </row>
    <row r="434" spans="1:60" outlineLevel="1" x14ac:dyDescent="0.2">
      <c r="A434" s="155"/>
      <c r="B434" s="162"/>
      <c r="C434" s="199" t="s">
        <v>653</v>
      </c>
      <c r="D434" s="166"/>
      <c r="E434" s="172">
        <v>19.923999999999999</v>
      </c>
      <c r="F434" s="177"/>
      <c r="G434" s="177"/>
      <c r="H434" s="177"/>
      <c r="I434" s="177"/>
      <c r="J434" s="177"/>
      <c r="K434" s="177"/>
      <c r="L434" s="177"/>
      <c r="M434" s="177"/>
      <c r="N434" s="164"/>
      <c r="O434" s="164"/>
      <c r="P434" s="164"/>
      <c r="Q434" s="164"/>
      <c r="R434" s="164"/>
      <c r="S434" s="164"/>
      <c r="T434" s="165"/>
      <c r="U434" s="16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 t="s">
        <v>219</v>
      </c>
      <c r="AF434" s="154">
        <v>0</v>
      </c>
      <c r="AG434" s="154"/>
      <c r="AH434" s="154"/>
      <c r="AI434" s="154"/>
      <c r="AJ434" s="154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</row>
    <row r="435" spans="1:60" outlineLevel="1" x14ac:dyDescent="0.2">
      <c r="A435" s="155"/>
      <c r="B435" s="162"/>
      <c r="C435" s="199" t="s">
        <v>654</v>
      </c>
      <c r="D435" s="166"/>
      <c r="E435" s="172"/>
      <c r="F435" s="177"/>
      <c r="G435" s="177"/>
      <c r="H435" s="177"/>
      <c r="I435" s="177"/>
      <c r="J435" s="177"/>
      <c r="K435" s="177"/>
      <c r="L435" s="177"/>
      <c r="M435" s="177"/>
      <c r="N435" s="164"/>
      <c r="O435" s="164"/>
      <c r="P435" s="164"/>
      <c r="Q435" s="164"/>
      <c r="R435" s="164"/>
      <c r="S435" s="164"/>
      <c r="T435" s="165"/>
      <c r="U435" s="164"/>
      <c r="V435" s="154"/>
      <c r="W435" s="154"/>
      <c r="X435" s="154"/>
      <c r="Y435" s="154"/>
      <c r="Z435" s="154"/>
      <c r="AA435" s="154"/>
      <c r="AB435" s="154"/>
      <c r="AC435" s="154"/>
      <c r="AD435" s="154"/>
      <c r="AE435" s="154" t="s">
        <v>219</v>
      </c>
      <c r="AF435" s="154">
        <v>0</v>
      </c>
      <c r="AG435" s="154"/>
      <c r="AH435" s="154"/>
      <c r="AI435" s="154"/>
      <c r="AJ435" s="154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  <c r="BE435" s="154"/>
      <c r="BF435" s="154"/>
      <c r="BG435" s="154"/>
      <c r="BH435" s="154"/>
    </row>
    <row r="436" spans="1:60" outlineLevel="1" x14ac:dyDescent="0.2">
      <c r="A436" s="155"/>
      <c r="B436" s="162"/>
      <c r="C436" s="199" t="s">
        <v>655</v>
      </c>
      <c r="D436" s="166"/>
      <c r="E436" s="172">
        <v>17.559999999999999</v>
      </c>
      <c r="F436" s="177"/>
      <c r="G436" s="177"/>
      <c r="H436" s="177"/>
      <c r="I436" s="177"/>
      <c r="J436" s="177"/>
      <c r="K436" s="177"/>
      <c r="L436" s="177"/>
      <c r="M436" s="177"/>
      <c r="N436" s="164"/>
      <c r="O436" s="164"/>
      <c r="P436" s="164"/>
      <c r="Q436" s="164"/>
      <c r="R436" s="164"/>
      <c r="S436" s="164"/>
      <c r="T436" s="165"/>
      <c r="U436" s="164"/>
      <c r="V436" s="154"/>
      <c r="W436" s="154"/>
      <c r="X436" s="154"/>
      <c r="Y436" s="154"/>
      <c r="Z436" s="154"/>
      <c r="AA436" s="154"/>
      <c r="AB436" s="154"/>
      <c r="AC436" s="154"/>
      <c r="AD436" s="154"/>
      <c r="AE436" s="154" t="s">
        <v>219</v>
      </c>
      <c r="AF436" s="154">
        <v>0</v>
      </c>
      <c r="AG436" s="154"/>
      <c r="AH436" s="154"/>
      <c r="AI436" s="154"/>
      <c r="AJ436" s="154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  <c r="BE436" s="154"/>
      <c r="BF436" s="154"/>
      <c r="BG436" s="154"/>
      <c r="BH436" s="154"/>
    </row>
    <row r="437" spans="1:60" outlineLevel="1" x14ac:dyDescent="0.2">
      <c r="A437" s="155">
        <v>99</v>
      </c>
      <c r="B437" s="162" t="s">
        <v>656</v>
      </c>
      <c r="C437" s="198" t="s">
        <v>657</v>
      </c>
      <c r="D437" s="164" t="s">
        <v>310</v>
      </c>
      <c r="E437" s="171">
        <v>299.87200000000001</v>
      </c>
      <c r="F437" s="176"/>
      <c r="G437" s="177">
        <f>ROUND(E437*F437,2)</f>
        <v>0</v>
      </c>
      <c r="H437" s="176"/>
      <c r="I437" s="177">
        <f>ROUND(E437*H437,2)</f>
        <v>0</v>
      </c>
      <c r="J437" s="176"/>
      <c r="K437" s="177">
        <f>ROUND(E437*J437,2)</f>
        <v>0</v>
      </c>
      <c r="L437" s="177">
        <v>21</v>
      </c>
      <c r="M437" s="177">
        <f>G437*(1+L437/100)</f>
        <v>0</v>
      </c>
      <c r="N437" s="164">
        <v>0</v>
      </c>
      <c r="O437" s="164">
        <f>ROUND(E437*N437,5)</f>
        <v>0</v>
      </c>
      <c r="P437" s="164">
        <v>0</v>
      </c>
      <c r="Q437" s="164">
        <f>ROUND(E437*P437,5)</f>
        <v>0</v>
      </c>
      <c r="R437" s="164"/>
      <c r="S437" s="164"/>
      <c r="T437" s="165">
        <v>0.105</v>
      </c>
      <c r="U437" s="164">
        <f>ROUND(E437*T437,2)</f>
        <v>31.49</v>
      </c>
      <c r="V437" s="154"/>
      <c r="W437" s="154"/>
      <c r="X437" s="154"/>
      <c r="Y437" s="154"/>
      <c r="Z437" s="154"/>
      <c r="AA437" s="154"/>
      <c r="AB437" s="154"/>
      <c r="AC437" s="154"/>
      <c r="AD437" s="154"/>
      <c r="AE437" s="154" t="s">
        <v>217</v>
      </c>
      <c r="AF437" s="154"/>
      <c r="AG437" s="154"/>
      <c r="AH437" s="154"/>
      <c r="AI437" s="154"/>
      <c r="AJ437" s="154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  <c r="BE437" s="154"/>
      <c r="BF437" s="154"/>
      <c r="BG437" s="154"/>
      <c r="BH437" s="154"/>
    </row>
    <row r="438" spans="1:60" outlineLevel="1" x14ac:dyDescent="0.2">
      <c r="A438" s="155"/>
      <c r="B438" s="162"/>
      <c r="C438" s="199" t="s">
        <v>658</v>
      </c>
      <c r="D438" s="166"/>
      <c r="E438" s="172">
        <v>299.87200000000001</v>
      </c>
      <c r="F438" s="177"/>
      <c r="G438" s="177"/>
      <c r="H438" s="177"/>
      <c r="I438" s="177"/>
      <c r="J438" s="177"/>
      <c r="K438" s="177"/>
      <c r="L438" s="177"/>
      <c r="M438" s="177"/>
      <c r="N438" s="164"/>
      <c r="O438" s="164"/>
      <c r="P438" s="164"/>
      <c r="Q438" s="164"/>
      <c r="R438" s="164"/>
      <c r="S438" s="164"/>
      <c r="T438" s="165"/>
      <c r="U438" s="16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 t="s">
        <v>219</v>
      </c>
      <c r="AF438" s="154">
        <v>0</v>
      </c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</row>
    <row r="439" spans="1:60" outlineLevel="1" x14ac:dyDescent="0.2">
      <c r="A439" s="155">
        <v>100</v>
      </c>
      <c r="B439" s="162" t="s">
        <v>659</v>
      </c>
      <c r="C439" s="198" t="s">
        <v>660</v>
      </c>
      <c r="D439" s="164" t="s">
        <v>310</v>
      </c>
      <c r="E439" s="171">
        <v>37.484000000000002</v>
      </c>
      <c r="F439" s="176"/>
      <c r="G439" s="177">
        <f>ROUND(E439*F439,2)</f>
        <v>0</v>
      </c>
      <c r="H439" s="176"/>
      <c r="I439" s="177">
        <f>ROUND(E439*H439,2)</f>
        <v>0</v>
      </c>
      <c r="J439" s="176"/>
      <c r="K439" s="177">
        <f>ROUND(E439*J439,2)</f>
        <v>0</v>
      </c>
      <c r="L439" s="177">
        <v>21</v>
      </c>
      <c r="M439" s="177">
        <f>G439*(1+L439/100)</f>
        <v>0</v>
      </c>
      <c r="N439" s="164">
        <v>0</v>
      </c>
      <c r="O439" s="164">
        <f>ROUND(E439*N439,5)</f>
        <v>0</v>
      </c>
      <c r="P439" s="164">
        <v>0</v>
      </c>
      <c r="Q439" s="164">
        <f>ROUND(E439*P439,5)</f>
        <v>0</v>
      </c>
      <c r="R439" s="164"/>
      <c r="S439" s="164"/>
      <c r="T439" s="165">
        <v>0.49</v>
      </c>
      <c r="U439" s="164">
        <f>ROUND(E439*T439,2)</f>
        <v>18.37</v>
      </c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 t="s">
        <v>217</v>
      </c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</row>
    <row r="440" spans="1:60" outlineLevel="1" x14ac:dyDescent="0.2">
      <c r="A440" s="155">
        <v>101</v>
      </c>
      <c r="B440" s="162" t="s">
        <v>661</v>
      </c>
      <c r="C440" s="198" t="s">
        <v>662</v>
      </c>
      <c r="D440" s="164" t="s">
        <v>310</v>
      </c>
      <c r="E440" s="171">
        <v>712.19600000000003</v>
      </c>
      <c r="F440" s="176"/>
      <c r="G440" s="177">
        <f>ROUND(E440*F440,2)</f>
        <v>0</v>
      </c>
      <c r="H440" s="176"/>
      <c r="I440" s="177">
        <f>ROUND(E440*H440,2)</f>
        <v>0</v>
      </c>
      <c r="J440" s="176"/>
      <c r="K440" s="177">
        <f>ROUND(E440*J440,2)</f>
        <v>0</v>
      </c>
      <c r="L440" s="177">
        <v>21</v>
      </c>
      <c r="M440" s="177">
        <f>G440*(1+L440/100)</f>
        <v>0</v>
      </c>
      <c r="N440" s="164">
        <v>0</v>
      </c>
      <c r="O440" s="164">
        <f>ROUND(E440*N440,5)</f>
        <v>0</v>
      </c>
      <c r="P440" s="164">
        <v>0</v>
      </c>
      <c r="Q440" s="164">
        <f>ROUND(E440*P440,5)</f>
        <v>0</v>
      </c>
      <c r="R440" s="164"/>
      <c r="S440" s="164"/>
      <c r="T440" s="165">
        <v>0</v>
      </c>
      <c r="U440" s="164">
        <f>ROUND(E440*T440,2)</f>
        <v>0</v>
      </c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 t="s">
        <v>217</v>
      </c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</row>
    <row r="441" spans="1:60" outlineLevel="1" x14ac:dyDescent="0.2">
      <c r="A441" s="155"/>
      <c r="B441" s="162"/>
      <c r="C441" s="199" t="s">
        <v>663</v>
      </c>
      <c r="D441" s="166"/>
      <c r="E441" s="172">
        <v>712.19600000000003</v>
      </c>
      <c r="F441" s="177"/>
      <c r="G441" s="177"/>
      <c r="H441" s="177"/>
      <c r="I441" s="177"/>
      <c r="J441" s="177"/>
      <c r="K441" s="177"/>
      <c r="L441" s="177"/>
      <c r="M441" s="177"/>
      <c r="N441" s="164"/>
      <c r="O441" s="164"/>
      <c r="P441" s="164"/>
      <c r="Q441" s="164"/>
      <c r="R441" s="164"/>
      <c r="S441" s="164"/>
      <c r="T441" s="165"/>
      <c r="U441" s="16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 t="s">
        <v>219</v>
      </c>
      <c r="AF441" s="154">
        <v>0</v>
      </c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</row>
    <row r="442" spans="1:60" outlineLevel="1" x14ac:dyDescent="0.2">
      <c r="A442" s="155">
        <v>102</v>
      </c>
      <c r="B442" s="162" t="s">
        <v>664</v>
      </c>
      <c r="C442" s="198" t="s">
        <v>665</v>
      </c>
      <c r="D442" s="164" t="s">
        <v>310</v>
      </c>
      <c r="E442" s="171">
        <v>15.308</v>
      </c>
      <c r="F442" s="176"/>
      <c r="G442" s="177">
        <f>ROUND(E442*F442,2)</f>
        <v>0</v>
      </c>
      <c r="H442" s="176"/>
      <c r="I442" s="177">
        <f>ROUND(E442*H442,2)</f>
        <v>0</v>
      </c>
      <c r="J442" s="176"/>
      <c r="K442" s="177">
        <f>ROUND(E442*J442,2)</f>
        <v>0</v>
      </c>
      <c r="L442" s="177">
        <v>21</v>
      </c>
      <c r="M442" s="177">
        <f>G442*(1+L442/100)</f>
        <v>0</v>
      </c>
      <c r="N442" s="164">
        <v>0</v>
      </c>
      <c r="O442" s="164">
        <f>ROUND(E442*N442,5)</f>
        <v>0</v>
      </c>
      <c r="P442" s="164">
        <v>0</v>
      </c>
      <c r="Q442" s="164">
        <f>ROUND(E442*P442,5)</f>
        <v>0</v>
      </c>
      <c r="R442" s="164"/>
      <c r="S442" s="164"/>
      <c r="T442" s="165">
        <v>0</v>
      </c>
      <c r="U442" s="164">
        <f>ROUND(E442*T442,2)</f>
        <v>0</v>
      </c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 t="s">
        <v>217</v>
      </c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</row>
    <row r="443" spans="1:60" outlineLevel="1" x14ac:dyDescent="0.2">
      <c r="A443" s="155"/>
      <c r="B443" s="162"/>
      <c r="C443" s="199" t="s">
        <v>666</v>
      </c>
      <c r="D443" s="166"/>
      <c r="E443" s="172">
        <v>15.308</v>
      </c>
      <c r="F443" s="177"/>
      <c r="G443" s="177"/>
      <c r="H443" s="177"/>
      <c r="I443" s="177"/>
      <c r="J443" s="177"/>
      <c r="K443" s="177"/>
      <c r="L443" s="177"/>
      <c r="M443" s="177"/>
      <c r="N443" s="164"/>
      <c r="O443" s="164"/>
      <c r="P443" s="164"/>
      <c r="Q443" s="164"/>
      <c r="R443" s="164"/>
      <c r="S443" s="164"/>
      <c r="T443" s="165"/>
      <c r="U443" s="16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 t="s">
        <v>219</v>
      </c>
      <c r="AF443" s="154">
        <v>0</v>
      </c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</row>
    <row r="444" spans="1:60" outlineLevel="1" x14ac:dyDescent="0.2">
      <c r="A444" s="155">
        <v>103</v>
      </c>
      <c r="B444" s="162" t="s">
        <v>667</v>
      </c>
      <c r="C444" s="198" t="s">
        <v>668</v>
      </c>
      <c r="D444" s="164" t="s">
        <v>310</v>
      </c>
      <c r="E444" s="171">
        <v>2.56</v>
      </c>
      <c r="F444" s="176"/>
      <c r="G444" s="177">
        <f>ROUND(E444*F444,2)</f>
        <v>0</v>
      </c>
      <c r="H444" s="176"/>
      <c r="I444" s="177">
        <f>ROUND(E444*H444,2)</f>
        <v>0</v>
      </c>
      <c r="J444" s="176"/>
      <c r="K444" s="177">
        <f>ROUND(E444*J444,2)</f>
        <v>0</v>
      </c>
      <c r="L444" s="177">
        <v>21</v>
      </c>
      <c r="M444" s="177">
        <f>G444*(1+L444/100)</f>
        <v>0</v>
      </c>
      <c r="N444" s="164">
        <v>0</v>
      </c>
      <c r="O444" s="164">
        <f>ROUND(E444*N444,5)</f>
        <v>0</v>
      </c>
      <c r="P444" s="164">
        <v>0</v>
      </c>
      <c r="Q444" s="164">
        <f>ROUND(E444*P444,5)</f>
        <v>0</v>
      </c>
      <c r="R444" s="164"/>
      <c r="S444" s="164"/>
      <c r="T444" s="165">
        <v>0</v>
      </c>
      <c r="U444" s="164">
        <f>ROUND(E444*T444,2)</f>
        <v>0</v>
      </c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 t="s">
        <v>217</v>
      </c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</row>
    <row r="445" spans="1:60" outlineLevel="1" x14ac:dyDescent="0.2">
      <c r="A445" s="155"/>
      <c r="B445" s="162"/>
      <c r="C445" s="199" t="s">
        <v>669</v>
      </c>
      <c r="D445" s="166"/>
      <c r="E445" s="172">
        <v>2.56</v>
      </c>
      <c r="F445" s="177"/>
      <c r="G445" s="177"/>
      <c r="H445" s="177"/>
      <c r="I445" s="177"/>
      <c r="J445" s="177"/>
      <c r="K445" s="177"/>
      <c r="L445" s="177"/>
      <c r="M445" s="177"/>
      <c r="N445" s="164"/>
      <c r="O445" s="164"/>
      <c r="P445" s="164"/>
      <c r="Q445" s="164"/>
      <c r="R445" s="164"/>
      <c r="S445" s="164"/>
      <c r="T445" s="165"/>
      <c r="U445" s="16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 t="s">
        <v>219</v>
      </c>
      <c r="AF445" s="154">
        <v>0</v>
      </c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</row>
    <row r="446" spans="1:60" outlineLevel="1" x14ac:dyDescent="0.2">
      <c r="A446" s="155">
        <v>104</v>
      </c>
      <c r="B446" s="162" t="s">
        <v>670</v>
      </c>
      <c r="C446" s="198" t="s">
        <v>671</v>
      </c>
      <c r="D446" s="164" t="s">
        <v>310</v>
      </c>
      <c r="E446" s="171">
        <v>2.0499999999999998</v>
      </c>
      <c r="F446" s="176"/>
      <c r="G446" s="177">
        <f>ROUND(E446*F446,2)</f>
        <v>0</v>
      </c>
      <c r="H446" s="176"/>
      <c r="I446" s="177">
        <f>ROUND(E446*H446,2)</f>
        <v>0</v>
      </c>
      <c r="J446" s="176"/>
      <c r="K446" s="177">
        <f>ROUND(E446*J446,2)</f>
        <v>0</v>
      </c>
      <c r="L446" s="177">
        <v>21</v>
      </c>
      <c r="M446" s="177">
        <f>G446*(1+L446/100)</f>
        <v>0</v>
      </c>
      <c r="N446" s="164">
        <v>0</v>
      </c>
      <c r="O446" s="164">
        <f>ROUND(E446*N446,5)</f>
        <v>0</v>
      </c>
      <c r="P446" s="164">
        <v>0</v>
      </c>
      <c r="Q446" s="164">
        <f>ROUND(E446*P446,5)</f>
        <v>0</v>
      </c>
      <c r="R446" s="164"/>
      <c r="S446" s="164"/>
      <c r="T446" s="165">
        <v>0</v>
      </c>
      <c r="U446" s="164">
        <f>ROUND(E446*T446,2)</f>
        <v>0</v>
      </c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 t="s">
        <v>217</v>
      </c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</row>
    <row r="447" spans="1:60" outlineLevel="1" x14ac:dyDescent="0.2">
      <c r="A447" s="155"/>
      <c r="B447" s="162"/>
      <c r="C447" s="199" t="s">
        <v>672</v>
      </c>
      <c r="D447" s="166"/>
      <c r="E447" s="172">
        <v>2.0499999999999998</v>
      </c>
      <c r="F447" s="177"/>
      <c r="G447" s="177"/>
      <c r="H447" s="177"/>
      <c r="I447" s="177"/>
      <c r="J447" s="177"/>
      <c r="K447" s="177"/>
      <c r="L447" s="177"/>
      <c r="M447" s="177"/>
      <c r="N447" s="164"/>
      <c r="O447" s="164"/>
      <c r="P447" s="164"/>
      <c r="Q447" s="164"/>
      <c r="R447" s="164"/>
      <c r="S447" s="164"/>
      <c r="T447" s="165"/>
      <c r="U447" s="16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 t="s">
        <v>219</v>
      </c>
      <c r="AF447" s="154">
        <v>0</v>
      </c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</row>
    <row r="448" spans="1:60" outlineLevel="1" x14ac:dyDescent="0.2">
      <c r="A448" s="155">
        <v>105</v>
      </c>
      <c r="B448" s="162" t="s">
        <v>673</v>
      </c>
      <c r="C448" s="198" t="s">
        <v>674</v>
      </c>
      <c r="D448" s="164" t="s">
        <v>310</v>
      </c>
      <c r="E448" s="171">
        <v>16.989000000000001</v>
      </c>
      <c r="F448" s="176"/>
      <c r="G448" s="177">
        <f>ROUND(E448*F448,2)</f>
        <v>0</v>
      </c>
      <c r="H448" s="176"/>
      <c r="I448" s="177">
        <f>ROUND(E448*H448,2)</f>
        <v>0</v>
      </c>
      <c r="J448" s="176"/>
      <c r="K448" s="177">
        <f>ROUND(E448*J448,2)</f>
        <v>0</v>
      </c>
      <c r="L448" s="177">
        <v>21</v>
      </c>
      <c r="M448" s="177">
        <f>G448*(1+L448/100)</f>
        <v>0</v>
      </c>
      <c r="N448" s="164">
        <v>0</v>
      </c>
      <c r="O448" s="164">
        <f>ROUND(E448*N448,5)</f>
        <v>0</v>
      </c>
      <c r="P448" s="164">
        <v>0</v>
      </c>
      <c r="Q448" s="164">
        <f>ROUND(E448*P448,5)</f>
        <v>0</v>
      </c>
      <c r="R448" s="164"/>
      <c r="S448" s="164"/>
      <c r="T448" s="165">
        <v>0</v>
      </c>
      <c r="U448" s="164">
        <f>ROUND(E448*T448,2)</f>
        <v>0</v>
      </c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 t="s">
        <v>217</v>
      </c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</row>
    <row r="449" spans="1:60" outlineLevel="1" x14ac:dyDescent="0.2">
      <c r="A449" s="155"/>
      <c r="B449" s="162"/>
      <c r="C449" s="199" t="s">
        <v>675</v>
      </c>
      <c r="D449" s="166"/>
      <c r="E449" s="172">
        <v>16.989000000000001</v>
      </c>
      <c r="F449" s="177"/>
      <c r="G449" s="177"/>
      <c r="H449" s="177"/>
      <c r="I449" s="177"/>
      <c r="J449" s="177"/>
      <c r="K449" s="177"/>
      <c r="L449" s="177"/>
      <c r="M449" s="177"/>
      <c r="N449" s="164"/>
      <c r="O449" s="164"/>
      <c r="P449" s="164"/>
      <c r="Q449" s="164"/>
      <c r="R449" s="164"/>
      <c r="S449" s="164"/>
      <c r="T449" s="165"/>
      <c r="U449" s="16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 t="s">
        <v>219</v>
      </c>
      <c r="AF449" s="154">
        <v>0</v>
      </c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</row>
    <row r="450" spans="1:60" outlineLevel="1" x14ac:dyDescent="0.2">
      <c r="A450" s="155">
        <v>106</v>
      </c>
      <c r="B450" s="162" t="s">
        <v>676</v>
      </c>
      <c r="C450" s="198" t="s">
        <v>677</v>
      </c>
      <c r="D450" s="164" t="s">
        <v>310</v>
      </c>
      <c r="E450" s="171">
        <v>0.375</v>
      </c>
      <c r="F450" s="176"/>
      <c r="G450" s="177">
        <f>ROUND(E450*F450,2)</f>
        <v>0</v>
      </c>
      <c r="H450" s="176"/>
      <c r="I450" s="177">
        <f>ROUND(E450*H450,2)</f>
        <v>0</v>
      </c>
      <c r="J450" s="176"/>
      <c r="K450" s="177">
        <f>ROUND(E450*J450,2)</f>
        <v>0</v>
      </c>
      <c r="L450" s="177">
        <v>21</v>
      </c>
      <c r="M450" s="177">
        <f>G450*(1+L450/100)</f>
        <v>0</v>
      </c>
      <c r="N450" s="164">
        <v>0</v>
      </c>
      <c r="O450" s="164">
        <f>ROUND(E450*N450,5)</f>
        <v>0</v>
      </c>
      <c r="P450" s="164">
        <v>0</v>
      </c>
      <c r="Q450" s="164">
        <f>ROUND(E450*P450,5)</f>
        <v>0</v>
      </c>
      <c r="R450" s="164"/>
      <c r="S450" s="164"/>
      <c r="T450" s="165">
        <v>0</v>
      </c>
      <c r="U450" s="164">
        <f>ROUND(E450*T450,2)</f>
        <v>0</v>
      </c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 t="s">
        <v>217</v>
      </c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</row>
    <row r="451" spans="1:60" outlineLevel="1" x14ac:dyDescent="0.2">
      <c r="A451" s="155"/>
      <c r="B451" s="162"/>
      <c r="C451" s="199" t="s">
        <v>678</v>
      </c>
      <c r="D451" s="166"/>
      <c r="E451" s="172">
        <v>0.158</v>
      </c>
      <c r="F451" s="177"/>
      <c r="G451" s="177"/>
      <c r="H451" s="177"/>
      <c r="I451" s="177"/>
      <c r="J451" s="177"/>
      <c r="K451" s="177"/>
      <c r="L451" s="177"/>
      <c r="M451" s="177"/>
      <c r="N451" s="164"/>
      <c r="O451" s="164"/>
      <c r="P451" s="164"/>
      <c r="Q451" s="164"/>
      <c r="R451" s="164"/>
      <c r="S451" s="164"/>
      <c r="T451" s="165"/>
      <c r="U451" s="164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 t="s">
        <v>219</v>
      </c>
      <c r="AF451" s="154">
        <v>0</v>
      </c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</row>
    <row r="452" spans="1:60" outlineLevel="1" x14ac:dyDescent="0.2">
      <c r="A452" s="155"/>
      <c r="B452" s="162"/>
      <c r="C452" s="199" t="s">
        <v>679</v>
      </c>
      <c r="D452" s="166"/>
      <c r="E452" s="172">
        <v>8.7999999999999995E-2</v>
      </c>
      <c r="F452" s="177"/>
      <c r="G452" s="177"/>
      <c r="H452" s="177"/>
      <c r="I452" s="177"/>
      <c r="J452" s="177"/>
      <c r="K452" s="177"/>
      <c r="L452" s="177"/>
      <c r="M452" s="177"/>
      <c r="N452" s="164"/>
      <c r="O452" s="164"/>
      <c r="P452" s="164"/>
      <c r="Q452" s="164"/>
      <c r="R452" s="164"/>
      <c r="S452" s="164"/>
      <c r="T452" s="165"/>
      <c r="U452" s="164"/>
      <c r="V452" s="154"/>
      <c r="W452" s="154"/>
      <c r="X452" s="154"/>
      <c r="Y452" s="154"/>
      <c r="Z452" s="154"/>
      <c r="AA452" s="154"/>
      <c r="AB452" s="154"/>
      <c r="AC452" s="154"/>
      <c r="AD452" s="154"/>
      <c r="AE452" s="154" t="s">
        <v>219</v>
      </c>
      <c r="AF452" s="154">
        <v>0</v>
      </c>
      <c r="AG452" s="154"/>
      <c r="AH452" s="154"/>
      <c r="AI452" s="154"/>
      <c r="AJ452" s="154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</row>
    <row r="453" spans="1:60" outlineLevel="1" x14ac:dyDescent="0.2">
      <c r="A453" s="155"/>
      <c r="B453" s="162"/>
      <c r="C453" s="199" t="s">
        <v>680</v>
      </c>
      <c r="D453" s="166"/>
      <c r="E453" s="172">
        <v>0.108</v>
      </c>
      <c r="F453" s="177"/>
      <c r="G453" s="177"/>
      <c r="H453" s="177"/>
      <c r="I453" s="177"/>
      <c r="J453" s="177"/>
      <c r="K453" s="177"/>
      <c r="L453" s="177"/>
      <c r="M453" s="177"/>
      <c r="N453" s="164"/>
      <c r="O453" s="164"/>
      <c r="P453" s="164"/>
      <c r="Q453" s="164"/>
      <c r="R453" s="164"/>
      <c r="S453" s="164"/>
      <c r="T453" s="165"/>
      <c r="U453" s="164"/>
      <c r="V453" s="154"/>
      <c r="W453" s="154"/>
      <c r="X453" s="154"/>
      <c r="Y453" s="154"/>
      <c r="Z453" s="154"/>
      <c r="AA453" s="154"/>
      <c r="AB453" s="154"/>
      <c r="AC453" s="154"/>
      <c r="AD453" s="154"/>
      <c r="AE453" s="154" t="s">
        <v>219</v>
      </c>
      <c r="AF453" s="154">
        <v>0</v>
      </c>
      <c r="AG453" s="154"/>
      <c r="AH453" s="154"/>
      <c r="AI453" s="154"/>
      <c r="AJ453" s="154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</row>
    <row r="454" spans="1:60" outlineLevel="1" x14ac:dyDescent="0.2">
      <c r="A454" s="155"/>
      <c r="B454" s="162"/>
      <c r="C454" s="199" t="s">
        <v>681</v>
      </c>
      <c r="D454" s="166"/>
      <c r="E454" s="172">
        <v>2.1000000000000001E-2</v>
      </c>
      <c r="F454" s="177"/>
      <c r="G454" s="177"/>
      <c r="H454" s="177"/>
      <c r="I454" s="177"/>
      <c r="J454" s="177"/>
      <c r="K454" s="177"/>
      <c r="L454" s="177"/>
      <c r="M454" s="177"/>
      <c r="N454" s="164"/>
      <c r="O454" s="164"/>
      <c r="P454" s="164"/>
      <c r="Q454" s="164"/>
      <c r="R454" s="164"/>
      <c r="S454" s="164"/>
      <c r="T454" s="165"/>
      <c r="U454" s="164"/>
      <c r="V454" s="154"/>
      <c r="W454" s="154"/>
      <c r="X454" s="154"/>
      <c r="Y454" s="154"/>
      <c r="Z454" s="154"/>
      <c r="AA454" s="154"/>
      <c r="AB454" s="154"/>
      <c r="AC454" s="154"/>
      <c r="AD454" s="154"/>
      <c r="AE454" s="154" t="s">
        <v>219</v>
      </c>
      <c r="AF454" s="154">
        <v>0</v>
      </c>
      <c r="AG454" s="154"/>
      <c r="AH454" s="154"/>
      <c r="AI454" s="154"/>
      <c r="AJ454" s="154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  <c r="BE454" s="154"/>
      <c r="BF454" s="154"/>
      <c r="BG454" s="154"/>
      <c r="BH454" s="154"/>
    </row>
    <row r="455" spans="1:60" x14ac:dyDescent="0.2">
      <c r="A455" s="156" t="s">
        <v>212</v>
      </c>
      <c r="B455" s="163" t="s">
        <v>153</v>
      </c>
      <c r="C455" s="201" t="s">
        <v>154</v>
      </c>
      <c r="D455" s="168"/>
      <c r="E455" s="174"/>
      <c r="F455" s="178"/>
      <c r="G455" s="178">
        <f>SUMIF(AE456:AE460,"&lt;&gt;NOR",G456:G460)</f>
        <v>0</v>
      </c>
      <c r="H455" s="178"/>
      <c r="I455" s="178">
        <f>SUM(I456:I460)</f>
        <v>0</v>
      </c>
      <c r="J455" s="178"/>
      <c r="K455" s="178">
        <f>SUM(K456:K460)</f>
        <v>0</v>
      </c>
      <c r="L455" s="178"/>
      <c r="M455" s="178">
        <f>SUM(M456:M460)</f>
        <v>0</v>
      </c>
      <c r="N455" s="168"/>
      <c r="O455" s="168">
        <f>SUM(O456:O460)</f>
        <v>0</v>
      </c>
      <c r="P455" s="168"/>
      <c r="Q455" s="168">
        <f>SUM(Q456:Q460)</f>
        <v>0</v>
      </c>
      <c r="R455" s="168"/>
      <c r="S455" s="168"/>
      <c r="T455" s="169"/>
      <c r="U455" s="168">
        <f>SUM(U456:U460)</f>
        <v>205.18</v>
      </c>
      <c r="AE455" t="s">
        <v>213</v>
      </c>
    </row>
    <row r="456" spans="1:60" outlineLevel="1" x14ac:dyDescent="0.2">
      <c r="A456" s="155">
        <v>107</v>
      </c>
      <c r="B456" s="162" t="s">
        <v>682</v>
      </c>
      <c r="C456" s="198" t="s">
        <v>683</v>
      </c>
      <c r="D456" s="164" t="s">
        <v>310</v>
      </c>
      <c r="E456" s="171">
        <v>108.446</v>
      </c>
      <c r="F456" s="176"/>
      <c r="G456" s="177">
        <f>ROUND(E456*F456,2)</f>
        <v>0</v>
      </c>
      <c r="H456" s="176"/>
      <c r="I456" s="177">
        <f>ROUND(E456*H456,2)</f>
        <v>0</v>
      </c>
      <c r="J456" s="176"/>
      <c r="K456" s="177">
        <f>ROUND(E456*J456,2)</f>
        <v>0</v>
      </c>
      <c r="L456" s="177">
        <v>21</v>
      </c>
      <c r="M456" s="177">
        <f>G456*(1+L456/100)</f>
        <v>0</v>
      </c>
      <c r="N456" s="164">
        <v>0</v>
      </c>
      <c r="O456" s="164">
        <f>ROUND(E456*N456,5)</f>
        <v>0</v>
      </c>
      <c r="P456" s="164">
        <v>0</v>
      </c>
      <c r="Q456" s="164">
        <f>ROUND(E456*P456,5)</f>
        <v>0</v>
      </c>
      <c r="R456" s="164"/>
      <c r="S456" s="164"/>
      <c r="T456" s="165">
        <v>1.8919999999999999</v>
      </c>
      <c r="U456" s="164">
        <f>ROUND(E456*T456,2)</f>
        <v>205.18</v>
      </c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 t="s">
        <v>217</v>
      </c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</row>
    <row r="457" spans="1:60" outlineLevel="1" x14ac:dyDescent="0.2">
      <c r="A457" s="155"/>
      <c r="B457" s="162"/>
      <c r="C457" s="199" t="s">
        <v>684</v>
      </c>
      <c r="D457" s="166"/>
      <c r="E457" s="172">
        <v>35.755000000000003</v>
      </c>
      <c r="F457" s="177"/>
      <c r="G457" s="177"/>
      <c r="H457" s="177"/>
      <c r="I457" s="177"/>
      <c r="J457" s="177"/>
      <c r="K457" s="177"/>
      <c r="L457" s="177"/>
      <c r="M457" s="177"/>
      <c r="N457" s="164"/>
      <c r="O457" s="164"/>
      <c r="P457" s="164"/>
      <c r="Q457" s="164"/>
      <c r="R457" s="164"/>
      <c r="S457" s="164"/>
      <c r="T457" s="165"/>
      <c r="U457" s="16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 t="s">
        <v>219</v>
      </c>
      <c r="AF457" s="154">
        <v>0</v>
      </c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</row>
    <row r="458" spans="1:60" outlineLevel="1" x14ac:dyDescent="0.2">
      <c r="A458" s="155"/>
      <c r="B458" s="162"/>
      <c r="C458" s="199" t="s">
        <v>685</v>
      </c>
      <c r="D458" s="166"/>
      <c r="E458" s="172">
        <v>72.537000000000006</v>
      </c>
      <c r="F458" s="177"/>
      <c r="G458" s="177"/>
      <c r="H458" s="177"/>
      <c r="I458" s="177"/>
      <c r="J458" s="177"/>
      <c r="K458" s="177"/>
      <c r="L458" s="177"/>
      <c r="M458" s="177"/>
      <c r="N458" s="164"/>
      <c r="O458" s="164"/>
      <c r="P458" s="164"/>
      <c r="Q458" s="164"/>
      <c r="R458" s="164"/>
      <c r="S458" s="164"/>
      <c r="T458" s="165"/>
      <c r="U458" s="16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 t="s">
        <v>219</v>
      </c>
      <c r="AF458" s="154">
        <v>0</v>
      </c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</row>
    <row r="459" spans="1:60" outlineLevel="1" x14ac:dyDescent="0.2">
      <c r="A459" s="155"/>
      <c r="B459" s="162"/>
      <c r="C459" s="199" t="s">
        <v>686</v>
      </c>
      <c r="D459" s="166"/>
      <c r="E459" s="172">
        <v>0.154</v>
      </c>
      <c r="F459" s="177"/>
      <c r="G459" s="177"/>
      <c r="H459" s="177"/>
      <c r="I459" s="177"/>
      <c r="J459" s="177"/>
      <c r="K459" s="177"/>
      <c r="L459" s="177"/>
      <c r="M459" s="177"/>
      <c r="N459" s="164"/>
      <c r="O459" s="164"/>
      <c r="P459" s="164"/>
      <c r="Q459" s="164"/>
      <c r="R459" s="164"/>
      <c r="S459" s="164"/>
      <c r="T459" s="165"/>
      <c r="U459" s="16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 t="s">
        <v>219</v>
      </c>
      <c r="AF459" s="154">
        <v>0</v>
      </c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</row>
    <row r="460" spans="1:60" outlineLevel="1" x14ac:dyDescent="0.2">
      <c r="A460" s="155"/>
      <c r="B460" s="162"/>
      <c r="C460" s="200" t="s">
        <v>222</v>
      </c>
      <c r="D460" s="167"/>
      <c r="E460" s="173">
        <v>108.446</v>
      </c>
      <c r="F460" s="177"/>
      <c r="G460" s="177"/>
      <c r="H460" s="177"/>
      <c r="I460" s="177"/>
      <c r="J460" s="177"/>
      <c r="K460" s="177"/>
      <c r="L460" s="177"/>
      <c r="M460" s="177"/>
      <c r="N460" s="164"/>
      <c r="O460" s="164"/>
      <c r="P460" s="164"/>
      <c r="Q460" s="164"/>
      <c r="R460" s="164"/>
      <c r="S460" s="164"/>
      <c r="T460" s="165"/>
      <c r="U460" s="16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 t="s">
        <v>219</v>
      </c>
      <c r="AF460" s="154">
        <v>1</v>
      </c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</row>
    <row r="461" spans="1:60" x14ac:dyDescent="0.2">
      <c r="A461" s="156" t="s">
        <v>212</v>
      </c>
      <c r="B461" s="163" t="s">
        <v>155</v>
      </c>
      <c r="C461" s="201" t="s">
        <v>156</v>
      </c>
      <c r="D461" s="168"/>
      <c r="E461" s="174"/>
      <c r="F461" s="178"/>
      <c r="G461" s="178">
        <f>SUMIF(AE462:AE468,"&lt;&gt;NOR",G462:G468)</f>
        <v>0</v>
      </c>
      <c r="H461" s="178"/>
      <c r="I461" s="178">
        <f>SUM(I462:I468)</f>
        <v>0</v>
      </c>
      <c r="J461" s="178"/>
      <c r="K461" s="178">
        <f>SUM(K462:K468)</f>
        <v>0</v>
      </c>
      <c r="L461" s="178"/>
      <c r="M461" s="178">
        <f>SUM(M462:M468)</f>
        <v>0</v>
      </c>
      <c r="N461" s="168"/>
      <c r="O461" s="168">
        <f>SUM(O462:O468)</f>
        <v>0.17654</v>
      </c>
      <c r="P461" s="168"/>
      <c r="Q461" s="168">
        <f>SUM(Q462:Q468)</f>
        <v>0</v>
      </c>
      <c r="R461" s="168"/>
      <c r="S461" s="168"/>
      <c r="T461" s="169"/>
      <c r="U461" s="168">
        <f>SUM(U462:U468)</f>
        <v>8.77</v>
      </c>
      <c r="AE461" t="s">
        <v>213</v>
      </c>
    </row>
    <row r="462" spans="1:60" ht="22.5" outlineLevel="1" x14ac:dyDescent="0.2">
      <c r="A462" s="155">
        <v>108</v>
      </c>
      <c r="B462" s="162" t="s">
        <v>687</v>
      </c>
      <c r="C462" s="198" t="s">
        <v>688</v>
      </c>
      <c r="D462" s="164" t="s">
        <v>267</v>
      </c>
      <c r="E462" s="171">
        <v>28.8</v>
      </c>
      <c r="F462" s="176"/>
      <c r="G462" s="177">
        <f>ROUND(E462*F462,2)</f>
        <v>0</v>
      </c>
      <c r="H462" s="176"/>
      <c r="I462" s="177">
        <f>ROUND(E462*H462,2)</f>
        <v>0</v>
      </c>
      <c r="J462" s="176"/>
      <c r="K462" s="177">
        <f>ROUND(E462*J462,2)</f>
        <v>0</v>
      </c>
      <c r="L462" s="177">
        <v>21</v>
      </c>
      <c r="M462" s="177">
        <f>G462*(1+L462/100)</f>
        <v>0</v>
      </c>
      <c r="N462" s="164">
        <v>6.13E-3</v>
      </c>
      <c r="O462" s="164">
        <f>ROUND(E462*N462,5)</f>
        <v>0.17654</v>
      </c>
      <c r="P462" s="164">
        <v>0</v>
      </c>
      <c r="Q462" s="164">
        <f>ROUND(E462*P462,5)</f>
        <v>0</v>
      </c>
      <c r="R462" s="164"/>
      <c r="S462" s="164"/>
      <c r="T462" s="165">
        <v>0.29470000000000002</v>
      </c>
      <c r="U462" s="164">
        <f>ROUND(E462*T462,2)</f>
        <v>8.49</v>
      </c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 t="s">
        <v>268</v>
      </c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</row>
    <row r="463" spans="1:60" outlineLevel="1" x14ac:dyDescent="0.2">
      <c r="A463" s="155"/>
      <c r="B463" s="162"/>
      <c r="C463" s="260" t="s">
        <v>689</v>
      </c>
      <c r="D463" s="261"/>
      <c r="E463" s="262"/>
      <c r="F463" s="263"/>
      <c r="G463" s="264"/>
      <c r="H463" s="177"/>
      <c r="I463" s="177"/>
      <c r="J463" s="177"/>
      <c r="K463" s="177"/>
      <c r="L463" s="177"/>
      <c r="M463" s="177"/>
      <c r="N463" s="164"/>
      <c r="O463" s="164"/>
      <c r="P463" s="164"/>
      <c r="Q463" s="164"/>
      <c r="R463" s="164"/>
      <c r="S463" s="164"/>
      <c r="T463" s="165"/>
      <c r="U463" s="16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 t="s">
        <v>238</v>
      </c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7" t="str">
        <f>C463</f>
        <v>- asfaltový penetrační nátěr dvojnásobný</v>
      </c>
      <c r="BB463" s="154"/>
      <c r="BC463" s="154"/>
      <c r="BD463" s="154"/>
      <c r="BE463" s="154"/>
      <c r="BF463" s="154"/>
      <c r="BG463" s="154"/>
      <c r="BH463" s="154"/>
    </row>
    <row r="464" spans="1:60" outlineLevel="1" x14ac:dyDescent="0.2">
      <c r="A464" s="155"/>
      <c r="B464" s="162"/>
      <c r="C464" s="260" t="s">
        <v>690</v>
      </c>
      <c r="D464" s="261"/>
      <c r="E464" s="262"/>
      <c r="F464" s="263"/>
      <c r="G464" s="264"/>
      <c r="H464" s="177"/>
      <c r="I464" s="177"/>
      <c r="J464" s="177"/>
      <c r="K464" s="177"/>
      <c r="L464" s="177"/>
      <c r="M464" s="177"/>
      <c r="N464" s="164"/>
      <c r="O464" s="164"/>
      <c r="P464" s="164"/>
      <c r="Q464" s="164"/>
      <c r="R464" s="164"/>
      <c r="S464" s="164"/>
      <c r="T464" s="165"/>
      <c r="U464" s="16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 t="s">
        <v>238</v>
      </c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7" t="str">
        <f>C464</f>
        <v>- SBS modifikovaný pás s vložkou ze skelné tkaniny (například Bitagit)</v>
      </c>
      <c r="BB464" s="154"/>
      <c r="BC464" s="154"/>
      <c r="BD464" s="154"/>
      <c r="BE464" s="154"/>
      <c r="BF464" s="154"/>
      <c r="BG464" s="154"/>
      <c r="BH464" s="154"/>
    </row>
    <row r="465" spans="1:60" outlineLevel="1" x14ac:dyDescent="0.2">
      <c r="A465" s="155"/>
      <c r="B465" s="162"/>
      <c r="C465" s="260" t="s">
        <v>691</v>
      </c>
      <c r="D465" s="261"/>
      <c r="E465" s="262"/>
      <c r="F465" s="263"/>
      <c r="G465" s="264"/>
      <c r="H465" s="177"/>
      <c r="I465" s="177"/>
      <c r="J465" s="177"/>
      <c r="K465" s="177"/>
      <c r="L465" s="177"/>
      <c r="M465" s="177"/>
      <c r="N465" s="164"/>
      <c r="O465" s="164"/>
      <c r="P465" s="164"/>
      <c r="Q465" s="164"/>
      <c r="R465" s="164"/>
      <c r="S465" s="164"/>
      <c r="T465" s="165"/>
      <c r="U465" s="16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 t="s">
        <v>238</v>
      </c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7" t="str">
        <f>C465</f>
        <v>- provedení (mtž)+dodávka (dod)</v>
      </c>
      <c r="BB465" s="154"/>
      <c r="BC465" s="154"/>
      <c r="BD465" s="154"/>
      <c r="BE465" s="154"/>
      <c r="BF465" s="154"/>
      <c r="BG465" s="154"/>
      <c r="BH465" s="154"/>
    </row>
    <row r="466" spans="1:60" outlineLevel="1" x14ac:dyDescent="0.2">
      <c r="A466" s="155"/>
      <c r="B466" s="162"/>
      <c r="C466" s="199" t="s">
        <v>474</v>
      </c>
      <c r="D466" s="166"/>
      <c r="E466" s="172">
        <v>17</v>
      </c>
      <c r="F466" s="177"/>
      <c r="G466" s="177"/>
      <c r="H466" s="177"/>
      <c r="I466" s="177"/>
      <c r="J466" s="177"/>
      <c r="K466" s="177"/>
      <c r="L466" s="177"/>
      <c r="M466" s="177"/>
      <c r="N466" s="164"/>
      <c r="O466" s="164"/>
      <c r="P466" s="164"/>
      <c r="Q466" s="164"/>
      <c r="R466" s="164"/>
      <c r="S466" s="164"/>
      <c r="T466" s="165"/>
      <c r="U466" s="16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 t="s">
        <v>219</v>
      </c>
      <c r="AF466" s="154">
        <v>0</v>
      </c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</row>
    <row r="467" spans="1:60" outlineLevel="1" x14ac:dyDescent="0.2">
      <c r="A467" s="155"/>
      <c r="B467" s="162"/>
      <c r="C467" s="199" t="s">
        <v>475</v>
      </c>
      <c r="D467" s="166"/>
      <c r="E467" s="172">
        <v>11.8</v>
      </c>
      <c r="F467" s="177"/>
      <c r="G467" s="177"/>
      <c r="H467" s="177"/>
      <c r="I467" s="177"/>
      <c r="J467" s="177"/>
      <c r="K467" s="177"/>
      <c r="L467" s="177"/>
      <c r="M467" s="177"/>
      <c r="N467" s="164"/>
      <c r="O467" s="164"/>
      <c r="P467" s="164"/>
      <c r="Q467" s="164"/>
      <c r="R467" s="164"/>
      <c r="S467" s="164"/>
      <c r="T467" s="165"/>
      <c r="U467" s="16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 t="s">
        <v>219</v>
      </c>
      <c r="AF467" s="154">
        <v>0</v>
      </c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</row>
    <row r="468" spans="1:60" outlineLevel="1" x14ac:dyDescent="0.2">
      <c r="A468" s="155">
        <v>109</v>
      </c>
      <c r="B468" s="162" t="s">
        <v>692</v>
      </c>
      <c r="C468" s="198" t="s">
        <v>693</v>
      </c>
      <c r="D468" s="164" t="s">
        <v>310</v>
      </c>
      <c r="E468" s="171">
        <v>0.17699999999999999</v>
      </c>
      <c r="F468" s="176"/>
      <c r="G468" s="177">
        <f>ROUND(E468*F468,2)</f>
        <v>0</v>
      </c>
      <c r="H468" s="176"/>
      <c r="I468" s="177">
        <f>ROUND(E468*H468,2)</f>
        <v>0</v>
      </c>
      <c r="J468" s="176"/>
      <c r="K468" s="177">
        <f>ROUND(E468*J468,2)</f>
        <v>0</v>
      </c>
      <c r="L468" s="177">
        <v>21</v>
      </c>
      <c r="M468" s="177">
        <f>G468*(1+L468/100)</f>
        <v>0</v>
      </c>
      <c r="N468" s="164">
        <v>0</v>
      </c>
      <c r="O468" s="164">
        <f>ROUND(E468*N468,5)</f>
        <v>0</v>
      </c>
      <c r="P468" s="164">
        <v>0</v>
      </c>
      <c r="Q468" s="164">
        <f>ROUND(E468*P468,5)</f>
        <v>0</v>
      </c>
      <c r="R468" s="164"/>
      <c r="S468" s="164"/>
      <c r="T468" s="165">
        <v>1.5980000000000001</v>
      </c>
      <c r="U468" s="164">
        <f>ROUND(E468*T468,2)</f>
        <v>0.28000000000000003</v>
      </c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 t="s">
        <v>217</v>
      </c>
      <c r="AF468" s="154"/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</row>
    <row r="469" spans="1:60" x14ac:dyDescent="0.2">
      <c r="A469" s="156" t="s">
        <v>212</v>
      </c>
      <c r="B469" s="163" t="s">
        <v>157</v>
      </c>
      <c r="C469" s="201" t="s">
        <v>158</v>
      </c>
      <c r="D469" s="168"/>
      <c r="E469" s="174"/>
      <c r="F469" s="178"/>
      <c r="G469" s="178">
        <f>SUMIF(AE470:AE473,"&lt;&gt;NOR",G470:G473)</f>
        <v>0</v>
      </c>
      <c r="H469" s="178"/>
      <c r="I469" s="178">
        <f>SUM(I470:I473)</f>
        <v>0</v>
      </c>
      <c r="J469" s="178"/>
      <c r="K469" s="178">
        <f>SUM(K470:K473)</f>
        <v>0</v>
      </c>
      <c r="L469" s="178"/>
      <c r="M469" s="178">
        <f>SUM(M470:M473)</f>
        <v>0</v>
      </c>
      <c r="N469" s="168"/>
      <c r="O469" s="168">
        <f>SUM(O470:O473)</f>
        <v>6.3420000000000004E-2</v>
      </c>
      <c r="P469" s="168"/>
      <c r="Q469" s="168">
        <f>SUM(Q470:Q473)</f>
        <v>8.7609999999999993E-2</v>
      </c>
      <c r="R469" s="168"/>
      <c r="S469" s="168"/>
      <c r="T469" s="169"/>
      <c r="U469" s="168">
        <f>SUM(U470:U473)</f>
        <v>3.58</v>
      </c>
      <c r="AE469" t="s">
        <v>213</v>
      </c>
    </row>
    <row r="470" spans="1:60" outlineLevel="1" x14ac:dyDescent="0.2">
      <c r="A470" s="155">
        <v>110</v>
      </c>
      <c r="B470" s="162" t="s">
        <v>694</v>
      </c>
      <c r="C470" s="198" t="s">
        <v>695</v>
      </c>
      <c r="D470" s="164" t="s">
        <v>339</v>
      </c>
      <c r="E470" s="171">
        <v>1</v>
      </c>
      <c r="F470" s="176"/>
      <c r="G470" s="177">
        <f>ROUND(E470*F470,2)</f>
        <v>0</v>
      </c>
      <c r="H470" s="176"/>
      <c r="I470" s="177">
        <f>ROUND(E470*H470,2)</f>
        <v>0</v>
      </c>
      <c r="J470" s="176"/>
      <c r="K470" s="177">
        <f>ROUND(E470*J470,2)</f>
        <v>0</v>
      </c>
      <c r="L470" s="177">
        <v>21</v>
      </c>
      <c r="M470" s="177">
        <f>G470*(1+L470/100)</f>
        <v>0</v>
      </c>
      <c r="N470" s="164">
        <v>0</v>
      </c>
      <c r="O470" s="164">
        <f>ROUND(E470*N470,5)</f>
        <v>0</v>
      </c>
      <c r="P470" s="164">
        <v>4.2849999999999999E-2</v>
      </c>
      <c r="Q470" s="164">
        <f>ROUND(E470*P470,5)</f>
        <v>4.2849999999999999E-2</v>
      </c>
      <c r="R470" s="164"/>
      <c r="S470" s="164"/>
      <c r="T470" s="165">
        <v>0.55800000000000005</v>
      </c>
      <c r="U470" s="164">
        <f>ROUND(E470*T470,2)</f>
        <v>0.56000000000000005</v>
      </c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 t="s">
        <v>217</v>
      </c>
      <c r="AF470" s="154"/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</row>
    <row r="471" spans="1:60" outlineLevel="1" x14ac:dyDescent="0.2">
      <c r="A471" s="155">
        <v>111</v>
      </c>
      <c r="B471" s="162" t="s">
        <v>696</v>
      </c>
      <c r="C471" s="198" t="s">
        <v>697</v>
      </c>
      <c r="D471" s="164" t="s">
        <v>273</v>
      </c>
      <c r="E471" s="171">
        <v>3</v>
      </c>
      <c r="F471" s="176"/>
      <c r="G471" s="177">
        <f>ROUND(E471*F471,2)</f>
        <v>0</v>
      </c>
      <c r="H471" s="176"/>
      <c r="I471" s="177">
        <f>ROUND(E471*H471,2)</f>
        <v>0</v>
      </c>
      <c r="J471" s="176"/>
      <c r="K471" s="177">
        <f>ROUND(E471*J471,2)</f>
        <v>0</v>
      </c>
      <c r="L471" s="177">
        <v>21</v>
      </c>
      <c r="M471" s="177">
        <f>G471*(1+L471/100)</f>
        <v>0</v>
      </c>
      <c r="N471" s="164">
        <v>0</v>
      </c>
      <c r="O471" s="164">
        <f>ROUND(E471*N471,5)</f>
        <v>0</v>
      </c>
      <c r="P471" s="164">
        <v>1.4919999999999999E-2</v>
      </c>
      <c r="Q471" s="164">
        <f>ROUND(E471*P471,5)</f>
        <v>4.4760000000000001E-2</v>
      </c>
      <c r="R471" s="164"/>
      <c r="S471" s="164"/>
      <c r="T471" s="165">
        <v>0.41299999999999998</v>
      </c>
      <c r="U471" s="164">
        <f>ROUND(E471*T471,2)</f>
        <v>1.24</v>
      </c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 t="s">
        <v>217</v>
      </c>
      <c r="AF471" s="154"/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</row>
    <row r="472" spans="1:60" outlineLevel="1" x14ac:dyDescent="0.2">
      <c r="A472" s="155">
        <v>112</v>
      </c>
      <c r="B472" s="162" t="s">
        <v>698</v>
      </c>
      <c r="C472" s="198" t="s">
        <v>699</v>
      </c>
      <c r="D472" s="164" t="s">
        <v>339</v>
      </c>
      <c r="E472" s="171">
        <v>3</v>
      </c>
      <c r="F472" s="176"/>
      <c r="G472" s="177">
        <f>ROUND(E472*F472,2)</f>
        <v>0</v>
      </c>
      <c r="H472" s="176"/>
      <c r="I472" s="177">
        <f>ROUND(E472*H472,2)</f>
        <v>0</v>
      </c>
      <c r="J472" s="176"/>
      <c r="K472" s="177">
        <f>ROUND(E472*J472,2)</f>
        <v>0</v>
      </c>
      <c r="L472" s="177">
        <v>21</v>
      </c>
      <c r="M472" s="177">
        <f>G472*(1+L472/100)</f>
        <v>0</v>
      </c>
      <c r="N472" s="164">
        <v>2.1139999999999999E-2</v>
      </c>
      <c r="O472" s="164">
        <f>ROUND(E472*N472,5)</f>
        <v>6.3420000000000004E-2</v>
      </c>
      <c r="P472" s="164">
        <v>0</v>
      </c>
      <c r="Q472" s="164">
        <f>ROUND(E472*P472,5)</f>
        <v>0</v>
      </c>
      <c r="R472" s="164"/>
      <c r="S472" s="164"/>
      <c r="T472" s="165">
        <v>0.55900000000000005</v>
      </c>
      <c r="U472" s="164">
        <f>ROUND(E472*T472,2)</f>
        <v>1.68</v>
      </c>
      <c r="V472" s="154"/>
      <c r="W472" s="154"/>
      <c r="X472" s="154"/>
      <c r="Y472" s="154"/>
      <c r="Z472" s="154"/>
      <c r="AA472" s="154"/>
      <c r="AB472" s="154"/>
      <c r="AC472" s="154"/>
      <c r="AD472" s="154"/>
      <c r="AE472" s="154" t="s">
        <v>217</v>
      </c>
      <c r="AF472" s="154"/>
      <c r="AG472" s="154"/>
      <c r="AH472" s="154"/>
      <c r="AI472" s="154"/>
      <c r="AJ472" s="154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  <c r="BE472" s="154"/>
      <c r="BF472" s="154"/>
      <c r="BG472" s="154"/>
      <c r="BH472" s="154"/>
    </row>
    <row r="473" spans="1:60" outlineLevel="1" x14ac:dyDescent="0.2">
      <c r="A473" s="155">
        <v>113</v>
      </c>
      <c r="B473" s="162" t="s">
        <v>700</v>
      </c>
      <c r="C473" s="198" t="s">
        <v>701</v>
      </c>
      <c r="D473" s="164" t="s">
        <v>310</v>
      </c>
      <c r="E473" s="171">
        <v>6.3E-2</v>
      </c>
      <c r="F473" s="176"/>
      <c r="G473" s="177">
        <f>ROUND(E473*F473,2)</f>
        <v>0</v>
      </c>
      <c r="H473" s="176"/>
      <c r="I473" s="177">
        <f>ROUND(E473*H473,2)</f>
        <v>0</v>
      </c>
      <c r="J473" s="176"/>
      <c r="K473" s="177">
        <f>ROUND(E473*J473,2)</f>
        <v>0</v>
      </c>
      <c r="L473" s="177">
        <v>21</v>
      </c>
      <c r="M473" s="177">
        <f>G473*(1+L473/100)</f>
        <v>0</v>
      </c>
      <c r="N473" s="164">
        <v>0</v>
      </c>
      <c r="O473" s="164">
        <f>ROUND(E473*N473,5)</f>
        <v>0</v>
      </c>
      <c r="P473" s="164">
        <v>0</v>
      </c>
      <c r="Q473" s="164">
        <f>ROUND(E473*P473,5)</f>
        <v>0</v>
      </c>
      <c r="R473" s="164"/>
      <c r="S473" s="164"/>
      <c r="T473" s="165">
        <v>1.5229999999999999</v>
      </c>
      <c r="U473" s="164">
        <f>ROUND(E473*T473,2)</f>
        <v>0.1</v>
      </c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 t="s">
        <v>217</v>
      </c>
      <c r="AF473" s="154"/>
      <c r="AG473" s="154"/>
      <c r="AH473" s="154"/>
      <c r="AI473" s="154"/>
      <c r="AJ473" s="154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</row>
    <row r="474" spans="1:60" x14ac:dyDescent="0.2">
      <c r="A474" s="156" t="s">
        <v>212</v>
      </c>
      <c r="B474" s="163" t="s">
        <v>159</v>
      </c>
      <c r="C474" s="201" t="s">
        <v>160</v>
      </c>
      <c r="D474" s="168"/>
      <c r="E474" s="174"/>
      <c r="F474" s="178"/>
      <c r="G474" s="178">
        <f>SUMIF(AE475:AE475,"&lt;&gt;NOR",G475:G475)</f>
        <v>0</v>
      </c>
      <c r="H474" s="178"/>
      <c r="I474" s="178">
        <f>SUM(I475:I475)</f>
        <v>0</v>
      </c>
      <c r="J474" s="178"/>
      <c r="K474" s="178">
        <f>SUM(K475:K475)</f>
        <v>0</v>
      </c>
      <c r="L474" s="178"/>
      <c r="M474" s="178">
        <f>SUM(M475:M475)</f>
        <v>0</v>
      </c>
      <c r="N474" s="168"/>
      <c r="O474" s="168">
        <f>SUM(O475:O475)</f>
        <v>0</v>
      </c>
      <c r="P474" s="168"/>
      <c r="Q474" s="168">
        <f>SUM(Q475:Q475)</f>
        <v>0.10775999999999999</v>
      </c>
      <c r="R474" s="168"/>
      <c r="S474" s="168"/>
      <c r="T474" s="169"/>
      <c r="U474" s="168">
        <f>SUM(U475:U475)</f>
        <v>2.63</v>
      </c>
      <c r="AE474" t="s">
        <v>213</v>
      </c>
    </row>
    <row r="475" spans="1:60" outlineLevel="1" x14ac:dyDescent="0.2">
      <c r="A475" s="155">
        <v>114</v>
      </c>
      <c r="B475" s="162" t="s">
        <v>702</v>
      </c>
      <c r="C475" s="198" t="s">
        <v>703</v>
      </c>
      <c r="D475" s="164" t="s">
        <v>273</v>
      </c>
      <c r="E475" s="171">
        <v>3</v>
      </c>
      <c r="F475" s="176"/>
      <c r="G475" s="177">
        <f>ROUND(E475*F475,2)</f>
        <v>0</v>
      </c>
      <c r="H475" s="176"/>
      <c r="I475" s="177">
        <f>ROUND(E475*H475,2)</f>
        <v>0</v>
      </c>
      <c r="J475" s="176"/>
      <c r="K475" s="177">
        <f>ROUND(E475*J475,2)</f>
        <v>0</v>
      </c>
      <c r="L475" s="177">
        <v>21</v>
      </c>
      <c r="M475" s="177">
        <f>G475*(1+L475/100)</f>
        <v>0</v>
      </c>
      <c r="N475" s="164">
        <v>0</v>
      </c>
      <c r="O475" s="164">
        <f>ROUND(E475*N475,5)</f>
        <v>0</v>
      </c>
      <c r="P475" s="164">
        <v>3.5920000000000001E-2</v>
      </c>
      <c r="Q475" s="164">
        <f>ROUND(E475*P475,5)</f>
        <v>0.10775999999999999</v>
      </c>
      <c r="R475" s="164"/>
      <c r="S475" s="164"/>
      <c r="T475" s="165">
        <v>0.878</v>
      </c>
      <c r="U475" s="164">
        <f>ROUND(E475*T475,2)</f>
        <v>2.63</v>
      </c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 t="s">
        <v>217</v>
      </c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</row>
    <row r="476" spans="1:60" x14ac:dyDescent="0.2">
      <c r="A476" s="156" t="s">
        <v>212</v>
      </c>
      <c r="B476" s="163" t="s">
        <v>161</v>
      </c>
      <c r="C476" s="201" t="s">
        <v>162</v>
      </c>
      <c r="D476" s="168"/>
      <c r="E476" s="174"/>
      <c r="F476" s="178"/>
      <c r="G476" s="178">
        <f>SUMIF(AE477:AE478,"&lt;&gt;NOR",G477:G478)</f>
        <v>0</v>
      </c>
      <c r="H476" s="178"/>
      <c r="I476" s="178">
        <f>SUM(I477:I478)</f>
        <v>0</v>
      </c>
      <c r="J476" s="178"/>
      <c r="K476" s="178">
        <f>SUM(K477:K478)</f>
        <v>0</v>
      </c>
      <c r="L476" s="178"/>
      <c r="M476" s="178">
        <f>SUM(M477:M478)</f>
        <v>0</v>
      </c>
      <c r="N476" s="168"/>
      <c r="O476" s="168">
        <f>SUM(O477:O478)</f>
        <v>0</v>
      </c>
      <c r="P476" s="168"/>
      <c r="Q476" s="168">
        <f>SUM(Q477:Q478)</f>
        <v>2.102E-2</v>
      </c>
      <c r="R476" s="168"/>
      <c r="S476" s="168"/>
      <c r="T476" s="169"/>
      <c r="U476" s="168">
        <f>SUM(U477:U478)</f>
        <v>0.6</v>
      </c>
      <c r="AE476" t="s">
        <v>213</v>
      </c>
    </row>
    <row r="477" spans="1:60" outlineLevel="1" x14ac:dyDescent="0.2">
      <c r="A477" s="155">
        <v>115</v>
      </c>
      <c r="B477" s="162" t="s">
        <v>704</v>
      </c>
      <c r="C477" s="198" t="s">
        <v>705</v>
      </c>
      <c r="D477" s="164" t="s">
        <v>706</v>
      </c>
      <c r="E477" s="171">
        <v>1</v>
      </c>
      <c r="F477" s="176"/>
      <c r="G477" s="177">
        <f>ROUND(E477*F477,2)</f>
        <v>0</v>
      </c>
      <c r="H477" s="176"/>
      <c r="I477" s="177">
        <f>ROUND(E477*H477,2)</f>
        <v>0</v>
      </c>
      <c r="J477" s="176"/>
      <c r="K477" s="177">
        <f>ROUND(E477*J477,2)</f>
        <v>0</v>
      </c>
      <c r="L477" s="177">
        <v>21</v>
      </c>
      <c r="M477" s="177">
        <f>G477*(1+L477/100)</f>
        <v>0</v>
      </c>
      <c r="N477" s="164">
        <v>0</v>
      </c>
      <c r="O477" s="164">
        <f>ROUND(E477*N477,5)</f>
        <v>0</v>
      </c>
      <c r="P477" s="164">
        <v>1.9460000000000002E-2</v>
      </c>
      <c r="Q477" s="164">
        <f>ROUND(E477*P477,5)</f>
        <v>1.9460000000000002E-2</v>
      </c>
      <c r="R477" s="164"/>
      <c r="S477" s="164"/>
      <c r="T477" s="165">
        <v>0.38200000000000001</v>
      </c>
      <c r="U477" s="164">
        <f>ROUND(E477*T477,2)</f>
        <v>0.38</v>
      </c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 t="s">
        <v>217</v>
      </c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</row>
    <row r="478" spans="1:60" outlineLevel="1" x14ac:dyDescent="0.2">
      <c r="A478" s="155">
        <v>116</v>
      </c>
      <c r="B478" s="162" t="s">
        <v>707</v>
      </c>
      <c r="C478" s="198" t="s">
        <v>708</v>
      </c>
      <c r="D478" s="164" t="s">
        <v>706</v>
      </c>
      <c r="E478" s="171">
        <v>1</v>
      </c>
      <c r="F478" s="176"/>
      <c r="G478" s="177">
        <f>ROUND(E478*F478,2)</f>
        <v>0</v>
      </c>
      <c r="H478" s="176"/>
      <c r="I478" s="177">
        <f>ROUND(E478*H478,2)</f>
        <v>0</v>
      </c>
      <c r="J478" s="176"/>
      <c r="K478" s="177">
        <f>ROUND(E478*J478,2)</f>
        <v>0</v>
      </c>
      <c r="L478" s="177">
        <v>21</v>
      </c>
      <c r="M478" s="177">
        <f>G478*(1+L478/100)</f>
        <v>0</v>
      </c>
      <c r="N478" s="164">
        <v>0</v>
      </c>
      <c r="O478" s="164">
        <f>ROUND(E478*N478,5)</f>
        <v>0</v>
      </c>
      <c r="P478" s="164">
        <v>1.56E-3</v>
      </c>
      <c r="Q478" s="164">
        <f>ROUND(E478*P478,5)</f>
        <v>1.56E-3</v>
      </c>
      <c r="R478" s="164"/>
      <c r="S478" s="164"/>
      <c r="T478" s="165">
        <v>0.217</v>
      </c>
      <c r="U478" s="164">
        <f>ROUND(E478*T478,2)</f>
        <v>0.22</v>
      </c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 t="s">
        <v>217</v>
      </c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</row>
    <row r="479" spans="1:60" x14ac:dyDescent="0.2">
      <c r="A479" s="156" t="s">
        <v>212</v>
      </c>
      <c r="B479" s="163" t="s">
        <v>163</v>
      </c>
      <c r="C479" s="201" t="s">
        <v>164</v>
      </c>
      <c r="D479" s="168"/>
      <c r="E479" s="174"/>
      <c r="F479" s="178"/>
      <c r="G479" s="178">
        <f>SUMIF(AE480:AE529,"&lt;&gt;NOR",G480:G529)</f>
        <v>0</v>
      </c>
      <c r="H479" s="178"/>
      <c r="I479" s="178">
        <f>SUM(I480:I529)</f>
        <v>0</v>
      </c>
      <c r="J479" s="178"/>
      <c r="K479" s="178">
        <f>SUM(K480:K529)</f>
        <v>0</v>
      </c>
      <c r="L479" s="178"/>
      <c r="M479" s="178">
        <f>SUM(M480:M529)</f>
        <v>0</v>
      </c>
      <c r="N479" s="168"/>
      <c r="O479" s="168">
        <f>SUM(O480:O529)</f>
        <v>2.2674799999999999</v>
      </c>
      <c r="P479" s="168"/>
      <c r="Q479" s="168">
        <f>SUM(Q480:Q529)</f>
        <v>2.0502000000000002</v>
      </c>
      <c r="R479" s="168"/>
      <c r="S479" s="168"/>
      <c r="T479" s="169"/>
      <c r="U479" s="168">
        <f>SUM(U480:U529)</f>
        <v>111.34999999999998</v>
      </c>
      <c r="AE479" t="s">
        <v>213</v>
      </c>
    </row>
    <row r="480" spans="1:60" outlineLevel="1" x14ac:dyDescent="0.2">
      <c r="A480" s="155">
        <v>117</v>
      </c>
      <c r="B480" s="162" t="s">
        <v>709</v>
      </c>
      <c r="C480" s="198" t="s">
        <v>710</v>
      </c>
      <c r="D480" s="164" t="s">
        <v>267</v>
      </c>
      <c r="E480" s="171">
        <v>2.5</v>
      </c>
      <c r="F480" s="176"/>
      <c r="G480" s="177">
        <f>ROUND(E480*F480,2)</f>
        <v>0</v>
      </c>
      <c r="H480" s="176"/>
      <c r="I480" s="177">
        <f>ROUND(E480*H480,2)</f>
        <v>0</v>
      </c>
      <c r="J480" s="176"/>
      <c r="K480" s="177">
        <f>ROUND(E480*J480,2)</f>
        <v>0</v>
      </c>
      <c r="L480" s="177">
        <v>21</v>
      </c>
      <c r="M480" s="177">
        <f>G480*(1+L480/100)</f>
        <v>0</v>
      </c>
      <c r="N480" s="164">
        <v>1.6000000000000001E-4</v>
      </c>
      <c r="O480" s="164">
        <f>ROUND(E480*N480,5)</f>
        <v>4.0000000000000002E-4</v>
      </c>
      <c r="P480" s="164">
        <v>1.4E-2</v>
      </c>
      <c r="Q480" s="164">
        <f>ROUND(E480*P480,5)</f>
        <v>3.5000000000000003E-2</v>
      </c>
      <c r="R480" s="164"/>
      <c r="S480" s="164"/>
      <c r="T480" s="165">
        <v>0.15</v>
      </c>
      <c r="U480" s="164">
        <f>ROUND(E480*T480,2)</f>
        <v>0.38</v>
      </c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 t="s">
        <v>217</v>
      </c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</row>
    <row r="481" spans="1:60" outlineLevel="1" x14ac:dyDescent="0.2">
      <c r="A481" s="155"/>
      <c r="B481" s="162"/>
      <c r="C481" s="199" t="s">
        <v>711</v>
      </c>
      <c r="D481" s="166"/>
      <c r="E481" s="172">
        <v>2.5</v>
      </c>
      <c r="F481" s="177"/>
      <c r="G481" s="177"/>
      <c r="H481" s="177"/>
      <c r="I481" s="177"/>
      <c r="J481" s="177"/>
      <c r="K481" s="177"/>
      <c r="L481" s="177"/>
      <c r="M481" s="177"/>
      <c r="N481" s="164"/>
      <c r="O481" s="164"/>
      <c r="P481" s="164"/>
      <c r="Q481" s="164"/>
      <c r="R481" s="164"/>
      <c r="S481" s="164"/>
      <c r="T481" s="165"/>
      <c r="U481" s="16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 t="s">
        <v>219</v>
      </c>
      <c r="AF481" s="154">
        <v>0</v>
      </c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</row>
    <row r="482" spans="1:60" outlineLevel="1" x14ac:dyDescent="0.2">
      <c r="A482" s="155">
        <v>118</v>
      </c>
      <c r="B482" s="162" t="s">
        <v>712</v>
      </c>
      <c r="C482" s="198" t="s">
        <v>713</v>
      </c>
      <c r="D482" s="164" t="s">
        <v>267</v>
      </c>
      <c r="E482" s="171">
        <v>2.5</v>
      </c>
      <c r="F482" s="176"/>
      <c r="G482" s="177">
        <f>ROUND(E482*F482,2)</f>
        <v>0</v>
      </c>
      <c r="H482" s="176"/>
      <c r="I482" s="177">
        <f>ROUND(E482*H482,2)</f>
        <v>0</v>
      </c>
      <c r="J482" s="176"/>
      <c r="K482" s="177">
        <f>ROUND(E482*J482,2)</f>
        <v>0</v>
      </c>
      <c r="L482" s="177">
        <v>21</v>
      </c>
      <c r="M482" s="177">
        <f>G482*(1+L482/100)</f>
        <v>0</v>
      </c>
      <c r="N482" s="164">
        <v>1.6000000000000001E-4</v>
      </c>
      <c r="O482" s="164">
        <f>ROUND(E482*N482,5)</f>
        <v>4.0000000000000002E-4</v>
      </c>
      <c r="P482" s="164">
        <v>0</v>
      </c>
      <c r="Q482" s="164">
        <f>ROUND(E482*P482,5)</f>
        <v>0</v>
      </c>
      <c r="R482" s="164"/>
      <c r="S482" s="164"/>
      <c r="T482" s="165">
        <v>0.40600000000000003</v>
      </c>
      <c r="U482" s="164">
        <f>ROUND(E482*T482,2)</f>
        <v>1.02</v>
      </c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 t="s">
        <v>217</v>
      </c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</row>
    <row r="483" spans="1:60" outlineLevel="1" x14ac:dyDescent="0.2">
      <c r="A483" s="155"/>
      <c r="B483" s="162"/>
      <c r="C483" s="199" t="s">
        <v>711</v>
      </c>
      <c r="D483" s="166"/>
      <c r="E483" s="172">
        <v>2.5</v>
      </c>
      <c r="F483" s="177"/>
      <c r="G483" s="177"/>
      <c r="H483" s="177"/>
      <c r="I483" s="177"/>
      <c r="J483" s="177"/>
      <c r="K483" s="177"/>
      <c r="L483" s="177"/>
      <c r="M483" s="177"/>
      <c r="N483" s="164"/>
      <c r="O483" s="164"/>
      <c r="P483" s="164"/>
      <c r="Q483" s="164"/>
      <c r="R483" s="164"/>
      <c r="S483" s="164"/>
      <c r="T483" s="165"/>
      <c r="U483" s="16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 t="s">
        <v>219</v>
      </c>
      <c r="AF483" s="154">
        <v>0</v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</row>
    <row r="484" spans="1:60" outlineLevel="1" x14ac:dyDescent="0.2">
      <c r="A484" s="155">
        <v>119</v>
      </c>
      <c r="B484" s="162" t="s">
        <v>714</v>
      </c>
      <c r="C484" s="198" t="s">
        <v>715</v>
      </c>
      <c r="D484" s="164" t="s">
        <v>216</v>
      </c>
      <c r="E484" s="171">
        <v>7.0004999999999998E-2</v>
      </c>
      <c r="F484" s="176"/>
      <c r="G484" s="177">
        <f>ROUND(E484*F484,2)</f>
        <v>0</v>
      </c>
      <c r="H484" s="176"/>
      <c r="I484" s="177">
        <f>ROUND(E484*H484,2)</f>
        <v>0</v>
      </c>
      <c r="J484" s="176"/>
      <c r="K484" s="177">
        <f>ROUND(E484*J484,2)</f>
        <v>0</v>
      </c>
      <c r="L484" s="177">
        <v>21</v>
      </c>
      <c r="M484" s="177">
        <f>G484*(1+L484/100)</f>
        <v>0</v>
      </c>
      <c r="N484" s="164">
        <v>1.549E-2</v>
      </c>
      <c r="O484" s="164">
        <f>ROUND(E484*N484,5)</f>
        <v>1.08E-3</v>
      </c>
      <c r="P484" s="164">
        <v>0</v>
      </c>
      <c r="Q484" s="164">
        <f>ROUND(E484*P484,5)</f>
        <v>0</v>
      </c>
      <c r="R484" s="164"/>
      <c r="S484" s="164"/>
      <c r="T484" s="165">
        <v>0</v>
      </c>
      <c r="U484" s="164">
        <f>ROUND(E484*T484,2)</f>
        <v>0</v>
      </c>
      <c r="V484" s="154"/>
      <c r="W484" s="154"/>
      <c r="X484" s="154"/>
      <c r="Y484" s="154"/>
      <c r="Z484" s="154"/>
      <c r="AA484" s="154"/>
      <c r="AB484" s="154"/>
      <c r="AC484" s="154"/>
      <c r="AD484" s="154"/>
      <c r="AE484" s="154" t="s">
        <v>217</v>
      </c>
      <c r="AF484" s="154"/>
      <c r="AG484" s="154"/>
      <c r="AH484" s="154"/>
      <c r="AI484" s="154"/>
      <c r="AJ484" s="154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</row>
    <row r="485" spans="1:60" outlineLevel="1" x14ac:dyDescent="0.2">
      <c r="A485" s="155"/>
      <c r="B485" s="162"/>
      <c r="C485" s="199" t="s">
        <v>716</v>
      </c>
      <c r="D485" s="166"/>
      <c r="E485" s="172">
        <v>0.06</v>
      </c>
      <c r="F485" s="177"/>
      <c r="G485" s="177"/>
      <c r="H485" s="177"/>
      <c r="I485" s="177"/>
      <c r="J485" s="177"/>
      <c r="K485" s="177"/>
      <c r="L485" s="177"/>
      <c r="M485" s="177"/>
      <c r="N485" s="164"/>
      <c r="O485" s="164"/>
      <c r="P485" s="164"/>
      <c r="Q485" s="164"/>
      <c r="R485" s="164"/>
      <c r="S485" s="164"/>
      <c r="T485" s="165"/>
      <c r="U485" s="164"/>
      <c r="V485" s="154"/>
      <c r="W485" s="154"/>
      <c r="X485" s="154"/>
      <c r="Y485" s="154"/>
      <c r="Z485" s="154"/>
      <c r="AA485" s="154"/>
      <c r="AB485" s="154"/>
      <c r="AC485" s="154"/>
      <c r="AD485" s="154"/>
      <c r="AE485" s="154" t="s">
        <v>219</v>
      </c>
      <c r="AF485" s="154">
        <v>0</v>
      </c>
      <c r="AG485" s="154"/>
      <c r="AH485" s="154"/>
      <c r="AI485" s="154"/>
      <c r="AJ485" s="154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</row>
    <row r="486" spans="1:60" outlineLevel="1" x14ac:dyDescent="0.2">
      <c r="A486" s="155"/>
      <c r="B486" s="162"/>
      <c r="C486" s="199" t="s">
        <v>717</v>
      </c>
      <c r="D486" s="166"/>
      <c r="E486" s="172">
        <v>6.8250000000000003E-3</v>
      </c>
      <c r="F486" s="177"/>
      <c r="G486" s="177"/>
      <c r="H486" s="177"/>
      <c r="I486" s="177"/>
      <c r="J486" s="177"/>
      <c r="K486" s="177"/>
      <c r="L486" s="177"/>
      <c r="M486" s="177"/>
      <c r="N486" s="164"/>
      <c r="O486" s="164"/>
      <c r="P486" s="164"/>
      <c r="Q486" s="164"/>
      <c r="R486" s="164"/>
      <c r="S486" s="164"/>
      <c r="T486" s="165"/>
      <c r="U486" s="164"/>
      <c r="V486" s="154"/>
      <c r="W486" s="154"/>
      <c r="X486" s="154"/>
      <c r="Y486" s="154"/>
      <c r="Z486" s="154"/>
      <c r="AA486" s="154"/>
      <c r="AB486" s="154"/>
      <c r="AC486" s="154"/>
      <c r="AD486" s="154"/>
      <c r="AE486" s="154" t="s">
        <v>219</v>
      </c>
      <c r="AF486" s="154">
        <v>0</v>
      </c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</row>
    <row r="487" spans="1:60" outlineLevel="1" x14ac:dyDescent="0.2">
      <c r="A487" s="155"/>
      <c r="B487" s="162"/>
      <c r="C487" s="200" t="s">
        <v>222</v>
      </c>
      <c r="D487" s="167"/>
      <c r="E487" s="173">
        <v>6.6824999999999996E-2</v>
      </c>
      <c r="F487" s="177"/>
      <c r="G487" s="177"/>
      <c r="H487" s="177"/>
      <c r="I487" s="177"/>
      <c r="J487" s="177"/>
      <c r="K487" s="177"/>
      <c r="L487" s="177"/>
      <c r="M487" s="177"/>
      <c r="N487" s="164"/>
      <c r="O487" s="164"/>
      <c r="P487" s="164"/>
      <c r="Q487" s="164"/>
      <c r="R487" s="164"/>
      <c r="S487" s="164"/>
      <c r="T487" s="165"/>
      <c r="U487" s="164"/>
      <c r="V487" s="154"/>
      <c r="W487" s="154"/>
      <c r="X487" s="154"/>
      <c r="Y487" s="154"/>
      <c r="Z487" s="154"/>
      <c r="AA487" s="154"/>
      <c r="AB487" s="154"/>
      <c r="AC487" s="154"/>
      <c r="AD487" s="154"/>
      <c r="AE487" s="154" t="s">
        <v>219</v>
      </c>
      <c r="AF487" s="154">
        <v>1</v>
      </c>
      <c r="AG487" s="154"/>
      <c r="AH487" s="154"/>
      <c r="AI487" s="154"/>
      <c r="AJ487" s="154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  <c r="BE487" s="154"/>
      <c r="BF487" s="154"/>
      <c r="BG487" s="154"/>
      <c r="BH487" s="154"/>
    </row>
    <row r="488" spans="1:60" outlineLevel="1" x14ac:dyDescent="0.2">
      <c r="A488" s="155"/>
      <c r="B488" s="162"/>
      <c r="C488" s="199" t="s">
        <v>718</v>
      </c>
      <c r="D488" s="166"/>
      <c r="E488" s="172">
        <v>3.1800000000000001E-3</v>
      </c>
      <c r="F488" s="177"/>
      <c r="G488" s="177"/>
      <c r="H488" s="177"/>
      <c r="I488" s="177"/>
      <c r="J488" s="177"/>
      <c r="K488" s="177"/>
      <c r="L488" s="177"/>
      <c r="M488" s="177"/>
      <c r="N488" s="164"/>
      <c r="O488" s="164"/>
      <c r="P488" s="164"/>
      <c r="Q488" s="164"/>
      <c r="R488" s="164"/>
      <c r="S488" s="164"/>
      <c r="T488" s="165"/>
      <c r="U488" s="16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 t="s">
        <v>219</v>
      </c>
      <c r="AF488" s="154">
        <v>0</v>
      </c>
      <c r="AG488" s="154"/>
      <c r="AH488" s="154"/>
      <c r="AI488" s="154"/>
      <c r="AJ488" s="154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</row>
    <row r="489" spans="1:60" outlineLevel="1" x14ac:dyDescent="0.2">
      <c r="A489" s="155">
        <v>120</v>
      </c>
      <c r="B489" s="162" t="s">
        <v>719</v>
      </c>
      <c r="C489" s="198" t="s">
        <v>720</v>
      </c>
      <c r="D489" s="164" t="s">
        <v>216</v>
      </c>
      <c r="E489" s="171">
        <v>6.9000000000000006E-2</v>
      </c>
      <c r="F489" s="176"/>
      <c r="G489" s="177">
        <f>ROUND(E489*F489,2)</f>
        <v>0</v>
      </c>
      <c r="H489" s="176"/>
      <c r="I489" s="177">
        <f>ROUND(E489*H489,2)</f>
        <v>0</v>
      </c>
      <c r="J489" s="176"/>
      <c r="K489" s="177">
        <f>ROUND(E489*J489,2)</f>
        <v>0</v>
      </c>
      <c r="L489" s="177">
        <v>21</v>
      </c>
      <c r="M489" s="177">
        <f>G489*(1+L489/100)</f>
        <v>0</v>
      </c>
      <c r="N489" s="164">
        <v>0.55000000000000004</v>
      </c>
      <c r="O489" s="164">
        <f>ROUND(E489*N489,5)</f>
        <v>3.7949999999999998E-2</v>
      </c>
      <c r="P489" s="164">
        <v>0</v>
      </c>
      <c r="Q489" s="164">
        <f>ROUND(E489*P489,5)</f>
        <v>0</v>
      </c>
      <c r="R489" s="164"/>
      <c r="S489" s="164"/>
      <c r="T489" s="165">
        <v>0</v>
      </c>
      <c r="U489" s="164">
        <f>ROUND(E489*T489,2)</f>
        <v>0</v>
      </c>
      <c r="V489" s="154"/>
      <c r="W489" s="154"/>
      <c r="X489" s="154"/>
      <c r="Y489" s="154"/>
      <c r="Z489" s="154"/>
      <c r="AA489" s="154"/>
      <c r="AB489" s="154"/>
      <c r="AC489" s="154"/>
      <c r="AD489" s="154"/>
      <c r="AE489" s="154" t="s">
        <v>721</v>
      </c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</row>
    <row r="490" spans="1:60" outlineLevel="1" x14ac:dyDescent="0.2">
      <c r="A490" s="155"/>
      <c r="B490" s="162"/>
      <c r="C490" s="199" t="s">
        <v>722</v>
      </c>
      <c r="D490" s="166"/>
      <c r="E490" s="172">
        <v>6.9000000000000006E-2</v>
      </c>
      <c r="F490" s="177"/>
      <c r="G490" s="177"/>
      <c r="H490" s="177"/>
      <c r="I490" s="177"/>
      <c r="J490" s="177"/>
      <c r="K490" s="177"/>
      <c r="L490" s="177"/>
      <c r="M490" s="177"/>
      <c r="N490" s="164"/>
      <c r="O490" s="164"/>
      <c r="P490" s="164"/>
      <c r="Q490" s="164"/>
      <c r="R490" s="164"/>
      <c r="S490" s="164"/>
      <c r="T490" s="165"/>
      <c r="U490" s="164"/>
      <c r="V490" s="154"/>
      <c r="W490" s="154"/>
      <c r="X490" s="154"/>
      <c r="Y490" s="154"/>
      <c r="Z490" s="154"/>
      <c r="AA490" s="154"/>
      <c r="AB490" s="154"/>
      <c r="AC490" s="154"/>
      <c r="AD490" s="154"/>
      <c r="AE490" s="154" t="s">
        <v>219</v>
      </c>
      <c r="AF490" s="154">
        <v>0</v>
      </c>
      <c r="AG490" s="154"/>
      <c r="AH490" s="154"/>
      <c r="AI490" s="154"/>
      <c r="AJ490" s="154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</row>
    <row r="491" spans="1:60" outlineLevel="1" x14ac:dyDescent="0.2">
      <c r="A491" s="155">
        <v>121</v>
      </c>
      <c r="B491" s="162" t="s">
        <v>723</v>
      </c>
      <c r="C491" s="198" t="s">
        <v>724</v>
      </c>
      <c r="D491" s="164" t="s">
        <v>216</v>
      </c>
      <c r="E491" s="171">
        <v>7.9987500000000007E-3</v>
      </c>
      <c r="F491" s="176"/>
      <c r="G491" s="177">
        <f>ROUND(E491*F491,2)</f>
        <v>0</v>
      </c>
      <c r="H491" s="176"/>
      <c r="I491" s="177">
        <f>ROUND(E491*H491,2)</f>
        <v>0</v>
      </c>
      <c r="J491" s="176"/>
      <c r="K491" s="177">
        <f>ROUND(E491*J491,2)</f>
        <v>0</v>
      </c>
      <c r="L491" s="177">
        <v>21</v>
      </c>
      <c r="M491" s="177">
        <f>G491*(1+L491/100)</f>
        <v>0</v>
      </c>
      <c r="N491" s="164">
        <v>0.55000000000000004</v>
      </c>
      <c r="O491" s="164">
        <f>ROUND(E491*N491,5)</f>
        <v>4.4000000000000003E-3</v>
      </c>
      <c r="P491" s="164">
        <v>0</v>
      </c>
      <c r="Q491" s="164">
        <f>ROUND(E491*P491,5)</f>
        <v>0</v>
      </c>
      <c r="R491" s="164"/>
      <c r="S491" s="164"/>
      <c r="T491" s="165">
        <v>0</v>
      </c>
      <c r="U491" s="164">
        <f>ROUND(E491*T491,2)</f>
        <v>0</v>
      </c>
      <c r="V491" s="154"/>
      <c r="W491" s="154"/>
      <c r="X491" s="154"/>
      <c r="Y491" s="154"/>
      <c r="Z491" s="154"/>
      <c r="AA491" s="154"/>
      <c r="AB491" s="154"/>
      <c r="AC491" s="154"/>
      <c r="AD491" s="154"/>
      <c r="AE491" s="154" t="s">
        <v>721</v>
      </c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</row>
    <row r="492" spans="1:60" outlineLevel="1" x14ac:dyDescent="0.2">
      <c r="A492" s="155"/>
      <c r="B492" s="162"/>
      <c r="C492" s="260" t="s">
        <v>725</v>
      </c>
      <c r="D492" s="261"/>
      <c r="E492" s="262"/>
      <c r="F492" s="263"/>
      <c r="G492" s="264"/>
      <c r="H492" s="177"/>
      <c r="I492" s="177"/>
      <c r="J492" s="177"/>
      <c r="K492" s="177"/>
      <c r="L492" s="177"/>
      <c r="M492" s="177"/>
      <c r="N492" s="164"/>
      <c r="O492" s="164"/>
      <c r="P492" s="164"/>
      <c r="Q492" s="164"/>
      <c r="R492" s="164"/>
      <c r="S492" s="164"/>
      <c r="T492" s="165"/>
      <c r="U492" s="16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 t="s">
        <v>238</v>
      </c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7" t="str">
        <f>C492</f>
        <v>- pro překrytí spár mezi prkny ve štítu</v>
      </c>
      <c r="BB492" s="154"/>
      <c r="BC492" s="154"/>
      <c r="BD492" s="154"/>
      <c r="BE492" s="154"/>
      <c r="BF492" s="154"/>
      <c r="BG492" s="154"/>
      <c r="BH492" s="154"/>
    </row>
    <row r="493" spans="1:60" outlineLevel="1" x14ac:dyDescent="0.2">
      <c r="A493" s="155"/>
      <c r="B493" s="162"/>
      <c r="C493" s="199" t="s">
        <v>726</v>
      </c>
      <c r="D493" s="166"/>
      <c r="E493" s="172">
        <v>7.8487499999999998E-3</v>
      </c>
      <c r="F493" s="177"/>
      <c r="G493" s="177"/>
      <c r="H493" s="177"/>
      <c r="I493" s="177"/>
      <c r="J493" s="177"/>
      <c r="K493" s="177"/>
      <c r="L493" s="177"/>
      <c r="M493" s="177"/>
      <c r="N493" s="164"/>
      <c r="O493" s="164"/>
      <c r="P493" s="164"/>
      <c r="Q493" s="164"/>
      <c r="R493" s="164"/>
      <c r="S493" s="164"/>
      <c r="T493" s="165"/>
      <c r="U493" s="16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 t="s">
        <v>219</v>
      </c>
      <c r="AF493" s="154">
        <v>0</v>
      </c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</row>
    <row r="494" spans="1:60" outlineLevel="1" x14ac:dyDescent="0.2">
      <c r="A494" s="155"/>
      <c r="B494" s="162"/>
      <c r="C494" s="199" t="s">
        <v>727</v>
      </c>
      <c r="D494" s="166"/>
      <c r="E494" s="172">
        <v>1.5000000000000099E-4</v>
      </c>
      <c r="F494" s="177"/>
      <c r="G494" s="177"/>
      <c r="H494" s="177"/>
      <c r="I494" s="177"/>
      <c r="J494" s="177"/>
      <c r="K494" s="177"/>
      <c r="L494" s="177"/>
      <c r="M494" s="177"/>
      <c r="N494" s="164"/>
      <c r="O494" s="164"/>
      <c r="P494" s="164"/>
      <c r="Q494" s="164"/>
      <c r="R494" s="164"/>
      <c r="S494" s="164"/>
      <c r="T494" s="165"/>
      <c r="U494" s="16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 t="s">
        <v>219</v>
      </c>
      <c r="AF494" s="154">
        <v>0</v>
      </c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</row>
    <row r="495" spans="1:60" outlineLevel="1" x14ac:dyDescent="0.2">
      <c r="A495" s="155">
        <v>122</v>
      </c>
      <c r="B495" s="162" t="s">
        <v>728</v>
      </c>
      <c r="C495" s="198" t="s">
        <v>729</v>
      </c>
      <c r="D495" s="164" t="s">
        <v>339</v>
      </c>
      <c r="E495" s="171">
        <v>8</v>
      </c>
      <c r="F495" s="176"/>
      <c r="G495" s="177">
        <f>ROUND(E495*F495,2)</f>
        <v>0</v>
      </c>
      <c r="H495" s="176"/>
      <c r="I495" s="177">
        <f>ROUND(E495*H495,2)</f>
        <v>0</v>
      </c>
      <c r="J495" s="176"/>
      <c r="K495" s="177">
        <f>ROUND(E495*J495,2)</f>
        <v>0</v>
      </c>
      <c r="L495" s="177">
        <v>21</v>
      </c>
      <c r="M495" s="177">
        <f>G495*(1+L495/100)</f>
        <v>0</v>
      </c>
      <c r="N495" s="164">
        <v>0</v>
      </c>
      <c r="O495" s="164">
        <f>ROUND(E495*N495,5)</f>
        <v>0</v>
      </c>
      <c r="P495" s="164">
        <v>0</v>
      </c>
      <c r="Q495" s="164">
        <f>ROUND(E495*P495,5)</f>
        <v>0</v>
      </c>
      <c r="R495" s="164"/>
      <c r="S495" s="164"/>
      <c r="T495" s="165">
        <v>0.1</v>
      </c>
      <c r="U495" s="164">
        <f>ROUND(E495*T495,2)</f>
        <v>0.8</v>
      </c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 t="s">
        <v>217</v>
      </c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</row>
    <row r="496" spans="1:60" outlineLevel="1" x14ac:dyDescent="0.2">
      <c r="A496" s="155"/>
      <c r="B496" s="162"/>
      <c r="C496" s="199" t="s">
        <v>730</v>
      </c>
      <c r="D496" s="166"/>
      <c r="E496" s="172">
        <v>8</v>
      </c>
      <c r="F496" s="177"/>
      <c r="G496" s="177"/>
      <c r="H496" s="177"/>
      <c r="I496" s="177"/>
      <c r="J496" s="177"/>
      <c r="K496" s="177"/>
      <c r="L496" s="177"/>
      <c r="M496" s="177"/>
      <c r="N496" s="164"/>
      <c r="O496" s="164"/>
      <c r="P496" s="164"/>
      <c r="Q496" s="164"/>
      <c r="R496" s="164"/>
      <c r="S496" s="164"/>
      <c r="T496" s="165"/>
      <c r="U496" s="16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 t="s">
        <v>219</v>
      </c>
      <c r="AF496" s="154">
        <v>0</v>
      </c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</row>
    <row r="497" spans="1:60" outlineLevel="1" x14ac:dyDescent="0.2">
      <c r="A497" s="155">
        <v>123</v>
      </c>
      <c r="B497" s="162" t="s">
        <v>731</v>
      </c>
      <c r="C497" s="198" t="s">
        <v>732</v>
      </c>
      <c r="D497" s="164" t="s">
        <v>273</v>
      </c>
      <c r="E497" s="171">
        <v>8</v>
      </c>
      <c r="F497" s="176"/>
      <c r="G497" s="177">
        <f>ROUND(E497*F497,2)</f>
        <v>0</v>
      </c>
      <c r="H497" s="176"/>
      <c r="I497" s="177">
        <f>ROUND(E497*H497,2)</f>
        <v>0</v>
      </c>
      <c r="J497" s="176"/>
      <c r="K497" s="177">
        <f>ROUND(E497*J497,2)</f>
        <v>0</v>
      </c>
      <c r="L497" s="177">
        <v>21</v>
      </c>
      <c r="M497" s="177">
        <f>G497*(1+L497/100)</f>
        <v>0</v>
      </c>
      <c r="N497" s="164">
        <v>0</v>
      </c>
      <c r="O497" s="164">
        <f>ROUND(E497*N497,5)</f>
        <v>0</v>
      </c>
      <c r="P497" s="164">
        <v>8.0000000000000002E-3</v>
      </c>
      <c r="Q497" s="164">
        <f>ROUND(E497*P497,5)</f>
        <v>6.4000000000000001E-2</v>
      </c>
      <c r="R497" s="164"/>
      <c r="S497" s="164"/>
      <c r="T497" s="165">
        <v>0.10199999999999999</v>
      </c>
      <c r="U497" s="164">
        <f>ROUND(E497*T497,2)</f>
        <v>0.82</v>
      </c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 t="s">
        <v>217</v>
      </c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</row>
    <row r="498" spans="1:60" outlineLevel="1" x14ac:dyDescent="0.2">
      <c r="A498" s="155"/>
      <c r="B498" s="162"/>
      <c r="C498" s="199" t="s">
        <v>733</v>
      </c>
      <c r="D498" s="166"/>
      <c r="E498" s="172">
        <v>8</v>
      </c>
      <c r="F498" s="177"/>
      <c r="G498" s="177"/>
      <c r="H498" s="177"/>
      <c r="I498" s="177"/>
      <c r="J498" s="177"/>
      <c r="K498" s="177"/>
      <c r="L498" s="177"/>
      <c r="M498" s="177"/>
      <c r="N498" s="164"/>
      <c r="O498" s="164"/>
      <c r="P498" s="164"/>
      <c r="Q498" s="164"/>
      <c r="R498" s="164"/>
      <c r="S498" s="164"/>
      <c r="T498" s="165"/>
      <c r="U498" s="16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 t="s">
        <v>219</v>
      </c>
      <c r="AF498" s="154">
        <v>0</v>
      </c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</row>
    <row r="499" spans="1:60" outlineLevel="1" x14ac:dyDescent="0.2">
      <c r="A499" s="155">
        <v>124</v>
      </c>
      <c r="B499" s="162" t="s">
        <v>734</v>
      </c>
      <c r="C499" s="198" t="s">
        <v>735</v>
      </c>
      <c r="D499" s="164" t="s">
        <v>273</v>
      </c>
      <c r="E499" s="171">
        <v>90.8</v>
      </c>
      <c r="F499" s="176"/>
      <c r="G499" s="177">
        <f>ROUND(E499*F499,2)</f>
        <v>0</v>
      </c>
      <c r="H499" s="176"/>
      <c r="I499" s="177">
        <f>ROUND(E499*H499,2)</f>
        <v>0</v>
      </c>
      <c r="J499" s="176"/>
      <c r="K499" s="177">
        <f>ROUND(E499*J499,2)</f>
        <v>0</v>
      </c>
      <c r="L499" s="177">
        <v>21</v>
      </c>
      <c r="M499" s="177">
        <f>G499*(1+L499/100)</f>
        <v>0</v>
      </c>
      <c r="N499" s="164">
        <v>0</v>
      </c>
      <c r="O499" s="164">
        <f>ROUND(E499*N499,5)</f>
        <v>0</v>
      </c>
      <c r="P499" s="164">
        <v>1.4E-2</v>
      </c>
      <c r="Q499" s="164">
        <f>ROUND(E499*P499,5)</f>
        <v>1.2712000000000001</v>
      </c>
      <c r="R499" s="164"/>
      <c r="S499" s="164"/>
      <c r="T499" s="165">
        <v>0.128</v>
      </c>
      <c r="U499" s="164">
        <f>ROUND(E499*T499,2)</f>
        <v>11.62</v>
      </c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 t="s">
        <v>217</v>
      </c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</row>
    <row r="500" spans="1:60" outlineLevel="1" x14ac:dyDescent="0.2">
      <c r="A500" s="155"/>
      <c r="B500" s="162"/>
      <c r="C500" s="199" t="s">
        <v>736</v>
      </c>
      <c r="D500" s="166"/>
      <c r="E500" s="172">
        <v>23.6</v>
      </c>
      <c r="F500" s="177"/>
      <c r="G500" s="177"/>
      <c r="H500" s="177"/>
      <c r="I500" s="177"/>
      <c r="J500" s="177"/>
      <c r="K500" s="177"/>
      <c r="L500" s="177"/>
      <c r="M500" s="177"/>
      <c r="N500" s="164"/>
      <c r="O500" s="164"/>
      <c r="P500" s="164"/>
      <c r="Q500" s="164"/>
      <c r="R500" s="164"/>
      <c r="S500" s="164"/>
      <c r="T500" s="165"/>
      <c r="U500" s="16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 t="s">
        <v>219</v>
      </c>
      <c r="AF500" s="154">
        <v>0</v>
      </c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</row>
    <row r="501" spans="1:60" outlineLevel="1" x14ac:dyDescent="0.2">
      <c r="A501" s="155"/>
      <c r="B501" s="162"/>
      <c r="C501" s="199" t="s">
        <v>737</v>
      </c>
      <c r="D501" s="166"/>
      <c r="E501" s="172">
        <v>31.2</v>
      </c>
      <c r="F501" s="177"/>
      <c r="G501" s="177"/>
      <c r="H501" s="177"/>
      <c r="I501" s="177"/>
      <c r="J501" s="177"/>
      <c r="K501" s="177"/>
      <c r="L501" s="177"/>
      <c r="M501" s="177"/>
      <c r="N501" s="164"/>
      <c r="O501" s="164"/>
      <c r="P501" s="164"/>
      <c r="Q501" s="164"/>
      <c r="R501" s="164"/>
      <c r="S501" s="164"/>
      <c r="T501" s="165"/>
      <c r="U501" s="164"/>
      <c r="V501" s="154"/>
      <c r="W501" s="154"/>
      <c r="X501" s="154"/>
      <c r="Y501" s="154"/>
      <c r="Z501" s="154"/>
      <c r="AA501" s="154"/>
      <c r="AB501" s="154"/>
      <c r="AC501" s="154"/>
      <c r="AD501" s="154"/>
      <c r="AE501" s="154" t="s">
        <v>219</v>
      </c>
      <c r="AF501" s="154">
        <v>0</v>
      </c>
      <c r="AG501" s="154"/>
      <c r="AH501" s="154"/>
      <c r="AI501" s="154"/>
      <c r="AJ501" s="154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</row>
    <row r="502" spans="1:60" outlineLevel="1" x14ac:dyDescent="0.2">
      <c r="A502" s="155"/>
      <c r="B502" s="162"/>
      <c r="C502" s="199" t="s">
        <v>738</v>
      </c>
      <c r="D502" s="166"/>
      <c r="E502" s="172">
        <v>36</v>
      </c>
      <c r="F502" s="177"/>
      <c r="G502" s="177"/>
      <c r="H502" s="177"/>
      <c r="I502" s="177"/>
      <c r="J502" s="177"/>
      <c r="K502" s="177"/>
      <c r="L502" s="177"/>
      <c r="M502" s="177"/>
      <c r="N502" s="164"/>
      <c r="O502" s="164"/>
      <c r="P502" s="164"/>
      <c r="Q502" s="164"/>
      <c r="R502" s="164"/>
      <c r="S502" s="164"/>
      <c r="T502" s="165"/>
      <c r="U502" s="164"/>
      <c r="V502" s="154"/>
      <c r="W502" s="154"/>
      <c r="X502" s="154"/>
      <c r="Y502" s="154"/>
      <c r="Z502" s="154"/>
      <c r="AA502" s="154"/>
      <c r="AB502" s="154"/>
      <c r="AC502" s="154"/>
      <c r="AD502" s="154"/>
      <c r="AE502" s="154" t="s">
        <v>219</v>
      </c>
      <c r="AF502" s="154">
        <v>0</v>
      </c>
      <c r="AG502" s="154"/>
      <c r="AH502" s="154"/>
      <c r="AI502" s="154"/>
      <c r="AJ502" s="154"/>
      <c r="AK502" s="154"/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4"/>
      <c r="AX502" s="154"/>
      <c r="AY502" s="154"/>
      <c r="AZ502" s="154"/>
      <c r="BA502" s="154"/>
      <c r="BB502" s="154"/>
      <c r="BC502" s="154"/>
      <c r="BD502" s="154"/>
      <c r="BE502" s="154"/>
      <c r="BF502" s="154"/>
      <c r="BG502" s="154"/>
      <c r="BH502" s="154"/>
    </row>
    <row r="503" spans="1:60" outlineLevel="1" x14ac:dyDescent="0.2">
      <c r="A503" s="155"/>
      <c r="B503" s="162"/>
      <c r="C503" s="200" t="s">
        <v>222</v>
      </c>
      <c r="D503" s="167"/>
      <c r="E503" s="173">
        <v>90.8</v>
      </c>
      <c r="F503" s="177"/>
      <c r="G503" s="177"/>
      <c r="H503" s="177"/>
      <c r="I503" s="177"/>
      <c r="J503" s="177"/>
      <c r="K503" s="177"/>
      <c r="L503" s="177"/>
      <c r="M503" s="177"/>
      <c r="N503" s="164"/>
      <c r="O503" s="164"/>
      <c r="P503" s="164"/>
      <c r="Q503" s="164"/>
      <c r="R503" s="164"/>
      <c r="S503" s="164"/>
      <c r="T503" s="165"/>
      <c r="U503" s="164"/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54" t="s">
        <v>219</v>
      </c>
      <c r="AF503" s="154">
        <v>1</v>
      </c>
      <c r="AG503" s="154"/>
      <c r="AH503" s="154"/>
      <c r="AI503" s="154"/>
      <c r="AJ503" s="154"/>
      <c r="AK503" s="154"/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4"/>
      <c r="AX503" s="154"/>
      <c r="AY503" s="154"/>
      <c r="AZ503" s="154"/>
      <c r="BA503" s="154"/>
      <c r="BB503" s="154"/>
      <c r="BC503" s="154"/>
      <c r="BD503" s="154"/>
      <c r="BE503" s="154"/>
      <c r="BF503" s="154"/>
      <c r="BG503" s="154"/>
      <c r="BH503" s="154"/>
    </row>
    <row r="504" spans="1:60" outlineLevel="1" x14ac:dyDescent="0.2">
      <c r="A504" s="155">
        <v>125</v>
      </c>
      <c r="B504" s="162" t="s">
        <v>739</v>
      </c>
      <c r="C504" s="198" t="s">
        <v>740</v>
      </c>
      <c r="D504" s="164" t="s">
        <v>273</v>
      </c>
      <c r="E504" s="171">
        <v>8</v>
      </c>
      <c r="F504" s="176"/>
      <c r="G504" s="177">
        <f>ROUND(E504*F504,2)</f>
        <v>0</v>
      </c>
      <c r="H504" s="176"/>
      <c r="I504" s="177">
        <f>ROUND(E504*H504,2)</f>
        <v>0</v>
      </c>
      <c r="J504" s="176"/>
      <c r="K504" s="177">
        <f>ROUND(E504*J504,2)</f>
        <v>0</v>
      </c>
      <c r="L504" s="177">
        <v>21</v>
      </c>
      <c r="M504" s="177">
        <f>G504*(1+L504/100)</f>
        <v>0</v>
      </c>
      <c r="N504" s="164">
        <v>9.8999999999999999E-4</v>
      </c>
      <c r="O504" s="164">
        <f>ROUND(E504*N504,5)</f>
        <v>7.92E-3</v>
      </c>
      <c r="P504" s="164">
        <v>0</v>
      </c>
      <c r="Q504" s="164">
        <f>ROUND(E504*P504,5)</f>
        <v>0</v>
      </c>
      <c r="R504" s="164"/>
      <c r="S504" s="164"/>
      <c r="T504" s="165">
        <v>0.28999999999999998</v>
      </c>
      <c r="U504" s="164">
        <f>ROUND(E504*T504,2)</f>
        <v>2.3199999999999998</v>
      </c>
      <c r="V504" s="154"/>
      <c r="W504" s="154"/>
      <c r="X504" s="154"/>
      <c r="Y504" s="154"/>
      <c r="Z504" s="154"/>
      <c r="AA504" s="154"/>
      <c r="AB504" s="154"/>
      <c r="AC504" s="154"/>
      <c r="AD504" s="154"/>
      <c r="AE504" s="154" t="s">
        <v>217</v>
      </c>
      <c r="AF504" s="154"/>
      <c r="AG504" s="154"/>
      <c r="AH504" s="154"/>
      <c r="AI504" s="154"/>
      <c r="AJ504" s="154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4"/>
      <c r="BB504" s="154"/>
      <c r="BC504" s="154"/>
      <c r="BD504" s="154"/>
      <c r="BE504" s="154"/>
      <c r="BF504" s="154"/>
      <c r="BG504" s="154"/>
      <c r="BH504" s="154"/>
    </row>
    <row r="505" spans="1:60" outlineLevel="1" x14ac:dyDescent="0.2">
      <c r="A505" s="155"/>
      <c r="B505" s="162"/>
      <c r="C505" s="199" t="s">
        <v>733</v>
      </c>
      <c r="D505" s="166"/>
      <c r="E505" s="172">
        <v>8</v>
      </c>
      <c r="F505" s="177"/>
      <c r="G505" s="177"/>
      <c r="H505" s="177"/>
      <c r="I505" s="177"/>
      <c r="J505" s="177"/>
      <c r="K505" s="177"/>
      <c r="L505" s="177"/>
      <c r="M505" s="177"/>
      <c r="N505" s="164"/>
      <c r="O505" s="164"/>
      <c r="P505" s="164"/>
      <c r="Q505" s="164"/>
      <c r="R505" s="164"/>
      <c r="S505" s="164"/>
      <c r="T505" s="165"/>
      <c r="U505" s="164"/>
      <c r="V505" s="154"/>
      <c r="W505" s="154"/>
      <c r="X505" s="154"/>
      <c r="Y505" s="154"/>
      <c r="Z505" s="154"/>
      <c r="AA505" s="154"/>
      <c r="AB505" s="154"/>
      <c r="AC505" s="154"/>
      <c r="AD505" s="154"/>
      <c r="AE505" s="154" t="s">
        <v>219</v>
      </c>
      <c r="AF505" s="154">
        <v>0</v>
      </c>
      <c r="AG505" s="154"/>
      <c r="AH505" s="154"/>
      <c r="AI505" s="154"/>
      <c r="AJ505" s="154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4"/>
      <c r="BB505" s="154"/>
      <c r="BC505" s="154"/>
      <c r="BD505" s="154"/>
      <c r="BE505" s="154"/>
      <c r="BF505" s="154"/>
      <c r="BG505" s="154"/>
      <c r="BH505" s="154"/>
    </row>
    <row r="506" spans="1:60" outlineLevel="1" x14ac:dyDescent="0.2">
      <c r="A506" s="155">
        <v>126</v>
      </c>
      <c r="B506" s="162" t="s">
        <v>741</v>
      </c>
      <c r="C506" s="198" t="s">
        <v>742</v>
      </c>
      <c r="D506" s="164" t="s">
        <v>273</v>
      </c>
      <c r="E506" s="171">
        <v>90.8</v>
      </c>
      <c r="F506" s="176"/>
      <c r="G506" s="177">
        <f>ROUND(E506*F506,2)</f>
        <v>0</v>
      </c>
      <c r="H506" s="176"/>
      <c r="I506" s="177">
        <f>ROUND(E506*H506,2)</f>
        <v>0</v>
      </c>
      <c r="J506" s="176"/>
      <c r="K506" s="177">
        <f>ROUND(E506*J506,2)</f>
        <v>0</v>
      </c>
      <c r="L506" s="177">
        <v>21</v>
      </c>
      <c r="M506" s="177">
        <f>G506*(1+L506/100)</f>
        <v>0</v>
      </c>
      <c r="N506" s="164">
        <v>9.8999999999999999E-4</v>
      </c>
      <c r="O506" s="164">
        <f>ROUND(E506*N506,5)</f>
        <v>8.9889999999999998E-2</v>
      </c>
      <c r="P506" s="164">
        <v>0</v>
      </c>
      <c r="Q506" s="164">
        <f>ROUND(E506*P506,5)</f>
        <v>0</v>
      </c>
      <c r="R506" s="164"/>
      <c r="S506" s="164"/>
      <c r="T506" s="165">
        <v>0.40799999999999997</v>
      </c>
      <c r="U506" s="164">
        <f>ROUND(E506*T506,2)</f>
        <v>37.049999999999997</v>
      </c>
      <c r="V506" s="154"/>
      <c r="W506" s="154"/>
      <c r="X506" s="154"/>
      <c r="Y506" s="154"/>
      <c r="Z506" s="154"/>
      <c r="AA506" s="154"/>
      <c r="AB506" s="154"/>
      <c r="AC506" s="154"/>
      <c r="AD506" s="154"/>
      <c r="AE506" s="154" t="s">
        <v>217</v>
      </c>
      <c r="AF506" s="154"/>
      <c r="AG506" s="154"/>
      <c r="AH506" s="154"/>
      <c r="AI506" s="154"/>
      <c r="AJ506" s="154"/>
      <c r="AK506" s="154"/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4"/>
      <c r="AX506" s="154"/>
      <c r="AY506" s="154"/>
      <c r="AZ506" s="154"/>
      <c r="BA506" s="154"/>
      <c r="BB506" s="154"/>
      <c r="BC506" s="154"/>
      <c r="BD506" s="154"/>
      <c r="BE506" s="154"/>
      <c r="BF506" s="154"/>
      <c r="BG506" s="154"/>
      <c r="BH506" s="154"/>
    </row>
    <row r="507" spans="1:60" outlineLevel="1" x14ac:dyDescent="0.2">
      <c r="A507" s="155"/>
      <c r="B507" s="162"/>
      <c r="C507" s="199" t="s">
        <v>743</v>
      </c>
      <c r="D507" s="166"/>
      <c r="E507" s="172">
        <v>23.6</v>
      </c>
      <c r="F507" s="177"/>
      <c r="G507" s="177"/>
      <c r="H507" s="177"/>
      <c r="I507" s="177"/>
      <c r="J507" s="177"/>
      <c r="K507" s="177"/>
      <c r="L507" s="177"/>
      <c r="M507" s="177"/>
      <c r="N507" s="164"/>
      <c r="O507" s="164"/>
      <c r="P507" s="164"/>
      <c r="Q507" s="164"/>
      <c r="R507" s="164"/>
      <c r="S507" s="164"/>
      <c r="T507" s="165"/>
      <c r="U507" s="164"/>
      <c r="V507" s="154"/>
      <c r="W507" s="154"/>
      <c r="X507" s="154"/>
      <c r="Y507" s="154"/>
      <c r="Z507" s="154"/>
      <c r="AA507" s="154"/>
      <c r="AB507" s="154"/>
      <c r="AC507" s="154"/>
      <c r="AD507" s="154"/>
      <c r="AE507" s="154" t="s">
        <v>219</v>
      </c>
      <c r="AF507" s="154">
        <v>0</v>
      </c>
      <c r="AG507" s="154"/>
      <c r="AH507" s="154"/>
      <c r="AI507" s="154"/>
      <c r="AJ507" s="154"/>
      <c r="AK507" s="154"/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4"/>
      <c r="AX507" s="154"/>
      <c r="AY507" s="154"/>
      <c r="AZ507" s="154"/>
      <c r="BA507" s="154"/>
      <c r="BB507" s="154"/>
      <c r="BC507" s="154"/>
      <c r="BD507" s="154"/>
      <c r="BE507" s="154"/>
      <c r="BF507" s="154"/>
      <c r="BG507" s="154"/>
      <c r="BH507" s="154"/>
    </row>
    <row r="508" spans="1:60" outlineLevel="1" x14ac:dyDescent="0.2">
      <c r="A508" s="155"/>
      <c r="B508" s="162"/>
      <c r="C508" s="199" t="s">
        <v>744</v>
      </c>
      <c r="D508" s="166"/>
      <c r="E508" s="172">
        <v>31.2</v>
      </c>
      <c r="F508" s="177"/>
      <c r="G508" s="177"/>
      <c r="H508" s="177"/>
      <c r="I508" s="177"/>
      <c r="J508" s="177"/>
      <c r="K508" s="177"/>
      <c r="L508" s="177"/>
      <c r="M508" s="177"/>
      <c r="N508" s="164"/>
      <c r="O508" s="164"/>
      <c r="P508" s="164"/>
      <c r="Q508" s="164"/>
      <c r="R508" s="164"/>
      <c r="S508" s="164"/>
      <c r="T508" s="165"/>
      <c r="U508" s="164"/>
      <c r="V508" s="154"/>
      <c r="W508" s="154"/>
      <c r="X508" s="154"/>
      <c r="Y508" s="154"/>
      <c r="Z508" s="154"/>
      <c r="AA508" s="154"/>
      <c r="AB508" s="154"/>
      <c r="AC508" s="154"/>
      <c r="AD508" s="154"/>
      <c r="AE508" s="154" t="s">
        <v>219</v>
      </c>
      <c r="AF508" s="154">
        <v>0</v>
      </c>
      <c r="AG508" s="154"/>
      <c r="AH508" s="154"/>
      <c r="AI508" s="154"/>
      <c r="AJ508" s="154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  <c r="BE508" s="154"/>
      <c r="BF508" s="154"/>
      <c r="BG508" s="154"/>
      <c r="BH508" s="154"/>
    </row>
    <row r="509" spans="1:60" outlineLevel="1" x14ac:dyDescent="0.2">
      <c r="A509" s="155"/>
      <c r="B509" s="162"/>
      <c r="C509" s="199" t="s">
        <v>745</v>
      </c>
      <c r="D509" s="166"/>
      <c r="E509" s="172">
        <v>36</v>
      </c>
      <c r="F509" s="177"/>
      <c r="G509" s="177"/>
      <c r="H509" s="177"/>
      <c r="I509" s="177"/>
      <c r="J509" s="177"/>
      <c r="K509" s="177"/>
      <c r="L509" s="177"/>
      <c r="M509" s="177"/>
      <c r="N509" s="164"/>
      <c r="O509" s="164"/>
      <c r="P509" s="164"/>
      <c r="Q509" s="164"/>
      <c r="R509" s="164"/>
      <c r="S509" s="164"/>
      <c r="T509" s="165"/>
      <c r="U509" s="164"/>
      <c r="V509" s="154"/>
      <c r="W509" s="154"/>
      <c r="X509" s="154"/>
      <c r="Y509" s="154"/>
      <c r="Z509" s="154"/>
      <c r="AA509" s="154"/>
      <c r="AB509" s="154"/>
      <c r="AC509" s="154"/>
      <c r="AD509" s="154"/>
      <c r="AE509" s="154" t="s">
        <v>219</v>
      </c>
      <c r="AF509" s="154">
        <v>0</v>
      </c>
      <c r="AG509" s="154"/>
      <c r="AH509" s="154"/>
      <c r="AI509" s="154"/>
      <c r="AJ509" s="154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4"/>
      <c r="BB509" s="154"/>
      <c r="BC509" s="154"/>
      <c r="BD509" s="154"/>
      <c r="BE509" s="154"/>
      <c r="BF509" s="154"/>
      <c r="BG509" s="154"/>
      <c r="BH509" s="154"/>
    </row>
    <row r="510" spans="1:60" outlineLevel="1" x14ac:dyDescent="0.2">
      <c r="A510" s="155">
        <v>127</v>
      </c>
      <c r="B510" s="162" t="s">
        <v>746</v>
      </c>
      <c r="C510" s="198" t="s">
        <v>747</v>
      </c>
      <c r="D510" s="164" t="s">
        <v>273</v>
      </c>
      <c r="E510" s="171">
        <v>7.8</v>
      </c>
      <c r="F510" s="176"/>
      <c r="G510" s="177">
        <f>ROUND(E510*F510,2)</f>
        <v>0</v>
      </c>
      <c r="H510" s="176"/>
      <c r="I510" s="177">
        <f>ROUND(E510*H510,2)</f>
        <v>0</v>
      </c>
      <c r="J510" s="176"/>
      <c r="K510" s="177">
        <f>ROUND(E510*J510,2)</f>
        <v>0</v>
      </c>
      <c r="L510" s="177">
        <v>21</v>
      </c>
      <c r="M510" s="177">
        <f>G510*(1+L510/100)</f>
        <v>0</v>
      </c>
      <c r="N510" s="164">
        <v>0</v>
      </c>
      <c r="O510" s="164">
        <f>ROUND(E510*N510,5)</f>
        <v>0</v>
      </c>
      <c r="P510" s="164">
        <v>0</v>
      </c>
      <c r="Q510" s="164">
        <f>ROUND(E510*P510,5)</f>
        <v>0</v>
      </c>
      <c r="R510" s="164"/>
      <c r="S510" s="164"/>
      <c r="T510" s="165">
        <v>3.25</v>
      </c>
      <c r="U510" s="164">
        <f>ROUND(E510*T510,2)</f>
        <v>25.35</v>
      </c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 t="s">
        <v>217</v>
      </c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</row>
    <row r="511" spans="1:60" outlineLevel="1" x14ac:dyDescent="0.2">
      <c r="A511" s="155"/>
      <c r="B511" s="162"/>
      <c r="C511" s="260" t="s">
        <v>748</v>
      </c>
      <c r="D511" s="261"/>
      <c r="E511" s="262"/>
      <c r="F511" s="263"/>
      <c r="G511" s="264"/>
      <c r="H511" s="177"/>
      <c r="I511" s="177"/>
      <c r="J511" s="177"/>
      <c r="K511" s="177"/>
      <c r="L511" s="177"/>
      <c r="M511" s="177"/>
      <c r="N511" s="164"/>
      <c r="O511" s="164"/>
      <c r="P511" s="164"/>
      <c r="Q511" s="164"/>
      <c r="R511" s="164"/>
      <c r="S511" s="164"/>
      <c r="T511" s="165"/>
      <c r="U511" s="16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 t="s">
        <v>238</v>
      </c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7" t="str">
        <f>C511</f>
        <v>- ramenát kopírující tvar žebra</v>
      </c>
      <c r="BB511" s="154"/>
      <c r="BC511" s="154"/>
      <c r="BD511" s="154"/>
      <c r="BE511" s="154"/>
      <c r="BF511" s="154"/>
      <c r="BG511" s="154"/>
      <c r="BH511" s="154"/>
    </row>
    <row r="512" spans="1:60" outlineLevel="1" x14ac:dyDescent="0.2">
      <c r="A512" s="155"/>
      <c r="B512" s="162"/>
      <c r="C512" s="260" t="s">
        <v>1186</v>
      </c>
      <c r="D512" s="261"/>
      <c r="E512" s="262"/>
      <c r="F512" s="263"/>
      <c r="G512" s="264"/>
      <c r="H512" s="177"/>
      <c r="I512" s="177"/>
      <c r="J512" s="177"/>
      <c r="K512" s="177"/>
      <c r="L512" s="177"/>
      <c r="M512" s="177"/>
      <c r="N512" s="164"/>
      <c r="O512" s="164"/>
      <c r="P512" s="164"/>
      <c r="Q512" s="164"/>
      <c r="R512" s="164"/>
      <c r="S512" s="164"/>
      <c r="T512" s="165"/>
      <c r="U512" s="16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 t="s">
        <v>238</v>
      </c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7" t="str">
        <f>C512</f>
        <v>- do otevřené spáry mezi krajním dřevěným žebrem klenby</v>
      </c>
      <c r="BB512" s="154"/>
      <c r="BC512" s="154"/>
      <c r="BD512" s="154"/>
      <c r="BE512" s="154"/>
      <c r="BF512" s="154"/>
      <c r="BG512" s="154"/>
      <c r="BH512" s="154"/>
    </row>
    <row r="513" spans="1:60" outlineLevel="1" x14ac:dyDescent="0.2">
      <c r="A513" s="155"/>
      <c r="B513" s="162"/>
      <c r="C513" s="260" t="s">
        <v>749</v>
      </c>
      <c r="D513" s="261"/>
      <c r="E513" s="262"/>
      <c r="F513" s="263"/>
      <c r="G513" s="264"/>
      <c r="H513" s="177"/>
      <c r="I513" s="177"/>
      <c r="J513" s="177"/>
      <c r="K513" s="177"/>
      <c r="L513" s="177"/>
      <c r="M513" s="177"/>
      <c r="N513" s="164"/>
      <c r="O513" s="164"/>
      <c r="P513" s="164"/>
      <c r="Q513" s="164"/>
      <c r="R513" s="164"/>
      <c r="S513" s="164"/>
      <c r="T513" s="165"/>
      <c r="U513" s="16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 t="s">
        <v>238</v>
      </c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7" t="str">
        <f>C513</f>
        <v xml:space="preserve">  a východní obvodovou zdí</v>
      </c>
      <c r="BB513" s="154"/>
      <c r="BC513" s="154"/>
      <c r="BD513" s="154"/>
      <c r="BE513" s="154"/>
      <c r="BF513" s="154"/>
      <c r="BG513" s="154"/>
      <c r="BH513" s="154"/>
    </row>
    <row r="514" spans="1:60" outlineLevel="1" x14ac:dyDescent="0.2">
      <c r="A514" s="155"/>
      <c r="B514" s="162"/>
      <c r="C514" s="199" t="s">
        <v>750</v>
      </c>
      <c r="D514" s="166"/>
      <c r="E514" s="172">
        <v>7.8</v>
      </c>
      <c r="F514" s="177"/>
      <c r="G514" s="177"/>
      <c r="H514" s="177"/>
      <c r="I514" s="177"/>
      <c r="J514" s="177"/>
      <c r="K514" s="177"/>
      <c r="L514" s="177"/>
      <c r="M514" s="177"/>
      <c r="N514" s="164"/>
      <c r="O514" s="164"/>
      <c r="P514" s="164"/>
      <c r="Q514" s="164"/>
      <c r="R514" s="164"/>
      <c r="S514" s="164"/>
      <c r="T514" s="165"/>
      <c r="U514" s="16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 t="s">
        <v>219</v>
      </c>
      <c r="AF514" s="154">
        <v>0</v>
      </c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</row>
    <row r="515" spans="1:60" outlineLevel="1" x14ac:dyDescent="0.2">
      <c r="A515" s="155">
        <v>128</v>
      </c>
      <c r="B515" s="162" t="s">
        <v>751</v>
      </c>
      <c r="C515" s="198" t="s">
        <v>752</v>
      </c>
      <c r="D515" s="164" t="s">
        <v>267</v>
      </c>
      <c r="E515" s="171">
        <v>136</v>
      </c>
      <c r="F515" s="176"/>
      <c r="G515" s="177">
        <f>ROUND(E515*F515,2)</f>
        <v>0</v>
      </c>
      <c r="H515" s="176"/>
      <c r="I515" s="177">
        <f>ROUND(E515*H515,2)</f>
        <v>0</v>
      </c>
      <c r="J515" s="176"/>
      <c r="K515" s="177">
        <f>ROUND(E515*J515,2)</f>
        <v>0</v>
      </c>
      <c r="L515" s="177">
        <v>21</v>
      </c>
      <c r="M515" s="177">
        <f>G515*(1+L515/100)</f>
        <v>0</v>
      </c>
      <c r="N515" s="164">
        <v>0</v>
      </c>
      <c r="O515" s="164">
        <f>ROUND(E515*N515,5)</f>
        <v>0</v>
      </c>
      <c r="P515" s="164">
        <v>5.0000000000000001E-3</v>
      </c>
      <c r="Q515" s="164">
        <f>ROUND(E515*P515,5)</f>
        <v>0.68</v>
      </c>
      <c r="R515" s="164"/>
      <c r="S515" s="164"/>
      <c r="T515" s="165">
        <v>0.05</v>
      </c>
      <c r="U515" s="164">
        <f>ROUND(E515*T515,2)</f>
        <v>6.8</v>
      </c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 t="s">
        <v>217</v>
      </c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</row>
    <row r="516" spans="1:60" ht="22.5" outlineLevel="1" x14ac:dyDescent="0.2">
      <c r="A516" s="155">
        <v>129</v>
      </c>
      <c r="B516" s="162" t="s">
        <v>753</v>
      </c>
      <c r="C516" s="198" t="s">
        <v>754</v>
      </c>
      <c r="D516" s="164" t="s">
        <v>267</v>
      </c>
      <c r="E516" s="171">
        <v>136</v>
      </c>
      <c r="F516" s="176"/>
      <c r="G516" s="177">
        <f>ROUND(E516*F516,2)</f>
        <v>0</v>
      </c>
      <c r="H516" s="176"/>
      <c r="I516" s="177">
        <f>ROUND(E516*H516,2)</f>
        <v>0</v>
      </c>
      <c r="J516" s="176"/>
      <c r="K516" s="177">
        <f>ROUND(E516*J516,2)</f>
        <v>0</v>
      </c>
      <c r="L516" s="177">
        <v>21</v>
      </c>
      <c r="M516" s="177">
        <f>G516*(1+L516/100)</f>
        <v>0</v>
      </c>
      <c r="N516" s="164">
        <v>0</v>
      </c>
      <c r="O516" s="164">
        <f>ROUND(E516*N516,5)</f>
        <v>0</v>
      </c>
      <c r="P516" s="164">
        <v>0</v>
      </c>
      <c r="Q516" s="164">
        <f>ROUND(E516*P516,5)</f>
        <v>0</v>
      </c>
      <c r="R516" s="164"/>
      <c r="S516" s="164"/>
      <c r="T516" s="165">
        <v>0.156</v>
      </c>
      <c r="U516" s="164">
        <f>ROUND(E516*T516,2)</f>
        <v>21.22</v>
      </c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 t="s">
        <v>217</v>
      </c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</row>
    <row r="517" spans="1:60" outlineLevel="1" x14ac:dyDescent="0.2">
      <c r="A517" s="155">
        <v>130</v>
      </c>
      <c r="B517" s="162" t="s">
        <v>755</v>
      </c>
      <c r="C517" s="198" t="s">
        <v>756</v>
      </c>
      <c r="D517" s="164" t="s">
        <v>216</v>
      </c>
      <c r="E517" s="171">
        <v>3.2303199999999999</v>
      </c>
      <c r="F517" s="176"/>
      <c r="G517" s="177">
        <f>ROUND(E517*F517,2)</f>
        <v>0</v>
      </c>
      <c r="H517" s="176"/>
      <c r="I517" s="177">
        <f>ROUND(E517*H517,2)</f>
        <v>0</v>
      </c>
      <c r="J517" s="176"/>
      <c r="K517" s="177">
        <f>ROUND(E517*J517,2)</f>
        <v>0</v>
      </c>
      <c r="L517" s="177">
        <v>21</v>
      </c>
      <c r="M517" s="177">
        <f>G517*(1+L517/100)</f>
        <v>0</v>
      </c>
      <c r="N517" s="164">
        <v>2.3570000000000001E-2</v>
      </c>
      <c r="O517" s="164">
        <f>ROUND(E517*N517,5)</f>
        <v>7.6139999999999999E-2</v>
      </c>
      <c r="P517" s="164">
        <v>0</v>
      </c>
      <c r="Q517" s="164">
        <f>ROUND(E517*P517,5)</f>
        <v>0</v>
      </c>
      <c r="R517" s="164"/>
      <c r="S517" s="164"/>
      <c r="T517" s="165">
        <v>0</v>
      </c>
      <c r="U517" s="164">
        <f>ROUND(E517*T517,2)</f>
        <v>0</v>
      </c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 t="s">
        <v>217</v>
      </c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</row>
    <row r="518" spans="1:60" outlineLevel="1" x14ac:dyDescent="0.2">
      <c r="A518" s="155"/>
      <c r="B518" s="162"/>
      <c r="C518" s="199" t="s">
        <v>757</v>
      </c>
      <c r="D518" s="166"/>
      <c r="E518" s="172"/>
      <c r="F518" s="177"/>
      <c r="G518" s="177"/>
      <c r="H518" s="177"/>
      <c r="I518" s="177"/>
      <c r="J518" s="177"/>
      <c r="K518" s="177"/>
      <c r="L518" s="177"/>
      <c r="M518" s="177"/>
      <c r="N518" s="164"/>
      <c r="O518" s="164"/>
      <c r="P518" s="164"/>
      <c r="Q518" s="164"/>
      <c r="R518" s="164"/>
      <c r="S518" s="164"/>
      <c r="T518" s="165"/>
      <c r="U518" s="16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 t="s">
        <v>219</v>
      </c>
      <c r="AF518" s="154">
        <v>0</v>
      </c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</row>
    <row r="519" spans="1:60" outlineLevel="1" x14ac:dyDescent="0.2">
      <c r="A519" s="155"/>
      <c r="B519" s="162"/>
      <c r="C519" s="199" t="s">
        <v>758</v>
      </c>
      <c r="D519" s="166"/>
      <c r="E519" s="172">
        <v>1.99</v>
      </c>
      <c r="F519" s="177"/>
      <c r="G519" s="177"/>
      <c r="H519" s="177"/>
      <c r="I519" s="177"/>
      <c r="J519" s="177"/>
      <c r="K519" s="177"/>
      <c r="L519" s="177"/>
      <c r="M519" s="177"/>
      <c r="N519" s="164"/>
      <c r="O519" s="164"/>
      <c r="P519" s="164"/>
      <c r="Q519" s="164"/>
      <c r="R519" s="164"/>
      <c r="S519" s="164"/>
      <c r="T519" s="165"/>
      <c r="U519" s="16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 t="s">
        <v>219</v>
      </c>
      <c r="AF519" s="154">
        <v>0</v>
      </c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</row>
    <row r="520" spans="1:60" outlineLevel="1" x14ac:dyDescent="0.2">
      <c r="A520" s="155"/>
      <c r="B520" s="162"/>
      <c r="C520" s="200" t="s">
        <v>222</v>
      </c>
      <c r="D520" s="167"/>
      <c r="E520" s="173">
        <v>1.99</v>
      </c>
      <c r="F520" s="177"/>
      <c r="G520" s="177"/>
      <c r="H520" s="177"/>
      <c r="I520" s="177"/>
      <c r="J520" s="177"/>
      <c r="K520" s="177"/>
      <c r="L520" s="177"/>
      <c r="M520" s="177"/>
      <c r="N520" s="164"/>
      <c r="O520" s="164"/>
      <c r="P520" s="164"/>
      <c r="Q520" s="164"/>
      <c r="R520" s="164"/>
      <c r="S520" s="164"/>
      <c r="T520" s="165"/>
      <c r="U520" s="164"/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 t="s">
        <v>219</v>
      </c>
      <c r="AF520" s="154">
        <v>1</v>
      </c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</row>
    <row r="521" spans="1:60" outlineLevel="1" x14ac:dyDescent="0.2">
      <c r="A521" s="155"/>
      <c r="B521" s="162"/>
      <c r="C521" s="199" t="s">
        <v>759</v>
      </c>
      <c r="D521" s="166"/>
      <c r="E521" s="172"/>
      <c r="F521" s="177"/>
      <c r="G521" s="177"/>
      <c r="H521" s="177"/>
      <c r="I521" s="177"/>
      <c r="J521" s="177"/>
      <c r="K521" s="177"/>
      <c r="L521" s="177"/>
      <c r="M521" s="177"/>
      <c r="N521" s="164"/>
      <c r="O521" s="164"/>
      <c r="P521" s="164"/>
      <c r="Q521" s="164"/>
      <c r="R521" s="164"/>
      <c r="S521" s="164"/>
      <c r="T521" s="165"/>
      <c r="U521" s="164"/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 t="s">
        <v>219</v>
      </c>
      <c r="AF521" s="154">
        <v>0</v>
      </c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  <c r="BE521" s="154"/>
      <c r="BF521" s="154"/>
      <c r="BG521" s="154"/>
      <c r="BH521" s="154"/>
    </row>
    <row r="522" spans="1:60" outlineLevel="1" x14ac:dyDescent="0.2">
      <c r="A522" s="155"/>
      <c r="B522" s="162"/>
      <c r="C522" s="199" t="s">
        <v>760</v>
      </c>
      <c r="D522" s="166"/>
      <c r="E522" s="172">
        <v>1.2403200000000001</v>
      </c>
      <c r="F522" s="177"/>
      <c r="G522" s="177"/>
      <c r="H522" s="177"/>
      <c r="I522" s="177"/>
      <c r="J522" s="177"/>
      <c r="K522" s="177"/>
      <c r="L522" s="177"/>
      <c r="M522" s="177"/>
      <c r="N522" s="164"/>
      <c r="O522" s="164"/>
      <c r="P522" s="164"/>
      <c r="Q522" s="164"/>
      <c r="R522" s="164"/>
      <c r="S522" s="164"/>
      <c r="T522" s="165"/>
      <c r="U522" s="164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 t="s">
        <v>219</v>
      </c>
      <c r="AF522" s="154">
        <v>0</v>
      </c>
      <c r="AG522" s="154"/>
      <c r="AH522" s="154"/>
      <c r="AI522" s="154"/>
      <c r="AJ522" s="154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  <c r="BE522" s="154"/>
      <c r="BF522" s="154"/>
      <c r="BG522" s="154"/>
      <c r="BH522" s="154"/>
    </row>
    <row r="523" spans="1:60" outlineLevel="1" x14ac:dyDescent="0.2">
      <c r="A523" s="155"/>
      <c r="B523" s="162"/>
      <c r="C523" s="200" t="s">
        <v>222</v>
      </c>
      <c r="D523" s="167"/>
      <c r="E523" s="173">
        <v>1.2403200000000001</v>
      </c>
      <c r="F523" s="177"/>
      <c r="G523" s="177"/>
      <c r="H523" s="177"/>
      <c r="I523" s="177"/>
      <c r="J523" s="177"/>
      <c r="K523" s="177"/>
      <c r="L523" s="177"/>
      <c r="M523" s="177"/>
      <c r="N523" s="164"/>
      <c r="O523" s="164"/>
      <c r="P523" s="164"/>
      <c r="Q523" s="164"/>
      <c r="R523" s="164"/>
      <c r="S523" s="164"/>
      <c r="T523" s="165"/>
      <c r="U523" s="16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 t="s">
        <v>219</v>
      </c>
      <c r="AF523" s="154">
        <v>1</v>
      </c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</row>
    <row r="524" spans="1:60" outlineLevel="1" x14ac:dyDescent="0.2">
      <c r="A524" s="155">
        <v>131</v>
      </c>
      <c r="B524" s="162" t="s">
        <v>761</v>
      </c>
      <c r="C524" s="198" t="s">
        <v>762</v>
      </c>
      <c r="D524" s="164" t="s">
        <v>216</v>
      </c>
      <c r="E524" s="171">
        <v>2.2999999999999998</v>
      </c>
      <c r="F524" s="176"/>
      <c r="G524" s="177">
        <f>ROUND(E524*F524,2)</f>
        <v>0</v>
      </c>
      <c r="H524" s="176"/>
      <c r="I524" s="177">
        <f>ROUND(E524*H524,2)</f>
        <v>0</v>
      </c>
      <c r="J524" s="176"/>
      <c r="K524" s="177">
        <f>ROUND(E524*J524,2)</f>
        <v>0</v>
      </c>
      <c r="L524" s="177">
        <v>21</v>
      </c>
      <c r="M524" s="177">
        <f>G524*(1+L524/100)</f>
        <v>0</v>
      </c>
      <c r="N524" s="164">
        <v>0.55000000000000004</v>
      </c>
      <c r="O524" s="164">
        <f>ROUND(E524*N524,5)</f>
        <v>1.2649999999999999</v>
      </c>
      <c r="P524" s="164">
        <v>0</v>
      </c>
      <c r="Q524" s="164">
        <f>ROUND(E524*P524,5)</f>
        <v>0</v>
      </c>
      <c r="R524" s="164"/>
      <c r="S524" s="164"/>
      <c r="T524" s="165">
        <v>0</v>
      </c>
      <c r="U524" s="164">
        <f>ROUND(E524*T524,2)</f>
        <v>0</v>
      </c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 t="s">
        <v>721</v>
      </c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4"/>
      <c r="AT524" s="154"/>
      <c r="AU524" s="154"/>
      <c r="AV524" s="154"/>
      <c r="AW524" s="154"/>
      <c r="AX524" s="154"/>
      <c r="AY524" s="154"/>
      <c r="AZ524" s="154"/>
      <c r="BA524" s="154"/>
      <c r="BB524" s="154"/>
      <c r="BC524" s="154"/>
      <c r="BD524" s="154"/>
      <c r="BE524" s="154"/>
      <c r="BF524" s="154"/>
      <c r="BG524" s="154"/>
      <c r="BH524" s="154"/>
    </row>
    <row r="525" spans="1:60" outlineLevel="1" x14ac:dyDescent="0.2">
      <c r="A525" s="155"/>
      <c r="B525" s="162"/>
      <c r="C525" s="199" t="s">
        <v>763</v>
      </c>
      <c r="D525" s="166"/>
      <c r="E525" s="172">
        <v>2.2885</v>
      </c>
      <c r="F525" s="177"/>
      <c r="G525" s="177"/>
      <c r="H525" s="177"/>
      <c r="I525" s="177"/>
      <c r="J525" s="177"/>
      <c r="K525" s="177"/>
      <c r="L525" s="177"/>
      <c r="M525" s="177"/>
      <c r="N525" s="164"/>
      <c r="O525" s="164"/>
      <c r="P525" s="164"/>
      <c r="Q525" s="164"/>
      <c r="R525" s="164"/>
      <c r="S525" s="164"/>
      <c r="T525" s="165"/>
      <c r="U525" s="16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 t="s">
        <v>219</v>
      </c>
      <c r="AF525" s="154">
        <v>0</v>
      </c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4"/>
      <c r="BB525" s="154"/>
      <c r="BC525" s="154"/>
      <c r="BD525" s="154"/>
      <c r="BE525" s="154"/>
      <c r="BF525" s="154"/>
      <c r="BG525" s="154"/>
      <c r="BH525" s="154"/>
    </row>
    <row r="526" spans="1:60" outlineLevel="1" x14ac:dyDescent="0.2">
      <c r="A526" s="155"/>
      <c r="B526" s="162"/>
      <c r="C526" s="199" t="s">
        <v>764</v>
      </c>
      <c r="D526" s="166"/>
      <c r="E526" s="172">
        <v>1.14999999999998E-2</v>
      </c>
      <c r="F526" s="177"/>
      <c r="G526" s="177"/>
      <c r="H526" s="177"/>
      <c r="I526" s="177"/>
      <c r="J526" s="177"/>
      <c r="K526" s="177"/>
      <c r="L526" s="177"/>
      <c r="M526" s="177"/>
      <c r="N526" s="164"/>
      <c r="O526" s="164"/>
      <c r="P526" s="164"/>
      <c r="Q526" s="164"/>
      <c r="R526" s="164"/>
      <c r="S526" s="164"/>
      <c r="T526" s="165"/>
      <c r="U526" s="16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 t="s">
        <v>219</v>
      </c>
      <c r="AF526" s="154">
        <v>0</v>
      </c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  <c r="BE526" s="154"/>
      <c r="BF526" s="154"/>
      <c r="BG526" s="154"/>
      <c r="BH526" s="154"/>
    </row>
    <row r="527" spans="1:60" outlineLevel="1" x14ac:dyDescent="0.2">
      <c r="A527" s="155">
        <v>132</v>
      </c>
      <c r="B527" s="162" t="s">
        <v>765</v>
      </c>
      <c r="C527" s="198" t="s">
        <v>766</v>
      </c>
      <c r="D527" s="164" t="s">
        <v>216</v>
      </c>
      <c r="E527" s="171">
        <v>1.4259999999999999</v>
      </c>
      <c r="F527" s="176"/>
      <c r="G527" s="177">
        <f>ROUND(E527*F527,2)</f>
        <v>0</v>
      </c>
      <c r="H527" s="176"/>
      <c r="I527" s="177">
        <f>ROUND(E527*H527,2)</f>
        <v>0</v>
      </c>
      <c r="J527" s="176"/>
      <c r="K527" s="177">
        <f>ROUND(E527*J527,2)</f>
        <v>0</v>
      </c>
      <c r="L527" s="177">
        <v>21</v>
      </c>
      <c r="M527" s="177">
        <f>G527*(1+L527/100)</f>
        <v>0</v>
      </c>
      <c r="N527" s="164">
        <v>0.55000000000000004</v>
      </c>
      <c r="O527" s="164">
        <f>ROUND(E527*N527,5)</f>
        <v>0.7843</v>
      </c>
      <c r="P527" s="164">
        <v>0</v>
      </c>
      <c r="Q527" s="164">
        <f>ROUND(E527*P527,5)</f>
        <v>0</v>
      </c>
      <c r="R527" s="164"/>
      <c r="S527" s="164"/>
      <c r="T527" s="165">
        <v>0</v>
      </c>
      <c r="U527" s="164">
        <f>ROUND(E527*T527,2)</f>
        <v>0</v>
      </c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 t="s">
        <v>721</v>
      </c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  <c r="BE527" s="154"/>
      <c r="BF527" s="154"/>
      <c r="BG527" s="154"/>
      <c r="BH527" s="154"/>
    </row>
    <row r="528" spans="1:60" outlineLevel="1" x14ac:dyDescent="0.2">
      <c r="A528" s="155"/>
      <c r="B528" s="162"/>
      <c r="C528" s="199" t="s">
        <v>767</v>
      </c>
      <c r="D528" s="166"/>
      <c r="E528" s="172">
        <v>1.4259999999999999</v>
      </c>
      <c r="F528" s="177"/>
      <c r="G528" s="177"/>
      <c r="H528" s="177"/>
      <c r="I528" s="177"/>
      <c r="J528" s="177"/>
      <c r="K528" s="177"/>
      <c r="L528" s="177"/>
      <c r="M528" s="177"/>
      <c r="N528" s="164"/>
      <c r="O528" s="164"/>
      <c r="P528" s="164"/>
      <c r="Q528" s="164"/>
      <c r="R528" s="164"/>
      <c r="S528" s="164"/>
      <c r="T528" s="165"/>
      <c r="U528" s="16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 t="s">
        <v>219</v>
      </c>
      <c r="AF528" s="154">
        <v>0</v>
      </c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</row>
    <row r="529" spans="1:60" ht="22.5" outlineLevel="1" x14ac:dyDescent="0.2">
      <c r="A529" s="155">
        <v>133</v>
      </c>
      <c r="B529" s="162" t="s">
        <v>768</v>
      </c>
      <c r="C529" s="198" t="s">
        <v>769</v>
      </c>
      <c r="D529" s="164" t="s">
        <v>310</v>
      </c>
      <c r="E529" s="171">
        <v>2.2679999999999998</v>
      </c>
      <c r="F529" s="176"/>
      <c r="G529" s="177">
        <f>ROUND(E529*F529,2)</f>
        <v>0</v>
      </c>
      <c r="H529" s="176"/>
      <c r="I529" s="177">
        <f>ROUND(E529*H529,2)</f>
        <v>0</v>
      </c>
      <c r="J529" s="176"/>
      <c r="K529" s="177">
        <f>ROUND(E529*J529,2)</f>
        <v>0</v>
      </c>
      <c r="L529" s="177">
        <v>21</v>
      </c>
      <c r="M529" s="177">
        <f>G529*(1+L529/100)</f>
        <v>0</v>
      </c>
      <c r="N529" s="164">
        <v>0</v>
      </c>
      <c r="O529" s="164">
        <f>ROUND(E529*N529,5)</f>
        <v>0</v>
      </c>
      <c r="P529" s="164">
        <v>0</v>
      </c>
      <c r="Q529" s="164">
        <f>ROUND(E529*P529,5)</f>
        <v>0</v>
      </c>
      <c r="R529" s="164"/>
      <c r="S529" s="164"/>
      <c r="T529" s="165">
        <v>1.7509999999999999</v>
      </c>
      <c r="U529" s="164">
        <f>ROUND(E529*T529,2)</f>
        <v>3.97</v>
      </c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 t="s">
        <v>217</v>
      </c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</row>
    <row r="530" spans="1:60" x14ac:dyDescent="0.2">
      <c r="A530" s="156" t="s">
        <v>212</v>
      </c>
      <c r="B530" s="163" t="s">
        <v>165</v>
      </c>
      <c r="C530" s="201" t="s">
        <v>166</v>
      </c>
      <c r="D530" s="168"/>
      <c r="E530" s="174"/>
      <c r="F530" s="178"/>
      <c r="G530" s="178">
        <f>SUMIF(AE531:AE565,"&lt;&gt;NOR",G531:G565)</f>
        <v>0</v>
      </c>
      <c r="H530" s="178"/>
      <c r="I530" s="178">
        <f>SUM(I531:I565)</f>
        <v>0</v>
      </c>
      <c r="J530" s="178"/>
      <c r="K530" s="178">
        <f>SUM(K531:K565)</f>
        <v>0</v>
      </c>
      <c r="L530" s="178"/>
      <c r="M530" s="178">
        <f>SUM(M531:M565)</f>
        <v>0</v>
      </c>
      <c r="N530" s="168"/>
      <c r="O530" s="168">
        <f>SUM(O531:O565)</f>
        <v>0.20135999999999996</v>
      </c>
      <c r="P530" s="168"/>
      <c r="Q530" s="168">
        <f>SUM(Q531:Q565)</f>
        <v>0.20393999999999998</v>
      </c>
      <c r="R530" s="168"/>
      <c r="S530" s="168"/>
      <c r="T530" s="169"/>
      <c r="U530" s="168">
        <f>SUM(U531:U565)</f>
        <v>67.670000000000016</v>
      </c>
      <c r="AE530" t="s">
        <v>213</v>
      </c>
    </row>
    <row r="531" spans="1:60" ht="22.5" outlineLevel="1" x14ac:dyDescent="0.2">
      <c r="A531" s="155">
        <v>134</v>
      </c>
      <c r="B531" s="162" t="s">
        <v>770</v>
      </c>
      <c r="C531" s="198" t="s">
        <v>771</v>
      </c>
      <c r="D531" s="164" t="s">
        <v>273</v>
      </c>
      <c r="E531" s="171">
        <v>17</v>
      </c>
      <c r="F531" s="176"/>
      <c r="G531" s="177">
        <f>ROUND(E531*F531,2)</f>
        <v>0</v>
      </c>
      <c r="H531" s="176"/>
      <c r="I531" s="177">
        <f>ROUND(E531*H531,2)</f>
        <v>0</v>
      </c>
      <c r="J531" s="176"/>
      <c r="K531" s="177">
        <f>ROUND(E531*J531,2)</f>
        <v>0</v>
      </c>
      <c r="L531" s="177">
        <v>21</v>
      </c>
      <c r="M531" s="177">
        <f>G531*(1+L531/100)</f>
        <v>0</v>
      </c>
      <c r="N531" s="164">
        <v>2.6099999999999999E-3</v>
      </c>
      <c r="O531" s="164">
        <f>ROUND(E531*N531,5)</f>
        <v>4.437E-2</v>
      </c>
      <c r="P531" s="164">
        <v>0</v>
      </c>
      <c r="Q531" s="164">
        <f>ROUND(E531*P531,5)</f>
        <v>0</v>
      </c>
      <c r="R531" s="164"/>
      <c r="S531" s="164"/>
      <c r="T531" s="165">
        <v>0.47899999999999998</v>
      </c>
      <c r="U531" s="164">
        <f>ROUND(E531*T531,2)</f>
        <v>8.14</v>
      </c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 t="s">
        <v>217</v>
      </c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</row>
    <row r="532" spans="1:60" outlineLevel="1" x14ac:dyDescent="0.2">
      <c r="A532" s="155"/>
      <c r="B532" s="162"/>
      <c r="C532" s="199" t="s">
        <v>772</v>
      </c>
      <c r="D532" s="166"/>
      <c r="E532" s="172">
        <v>17</v>
      </c>
      <c r="F532" s="177"/>
      <c r="G532" s="177"/>
      <c r="H532" s="177"/>
      <c r="I532" s="177"/>
      <c r="J532" s="177"/>
      <c r="K532" s="177"/>
      <c r="L532" s="177"/>
      <c r="M532" s="177"/>
      <c r="N532" s="164"/>
      <c r="O532" s="164"/>
      <c r="P532" s="164"/>
      <c r="Q532" s="164"/>
      <c r="R532" s="164"/>
      <c r="S532" s="164"/>
      <c r="T532" s="165"/>
      <c r="U532" s="16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 t="s">
        <v>219</v>
      </c>
      <c r="AF532" s="154">
        <v>0</v>
      </c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</row>
    <row r="533" spans="1:60" outlineLevel="1" x14ac:dyDescent="0.2">
      <c r="A533" s="155">
        <v>135</v>
      </c>
      <c r="B533" s="162" t="s">
        <v>773</v>
      </c>
      <c r="C533" s="198" t="s">
        <v>774</v>
      </c>
      <c r="D533" s="164" t="s">
        <v>339</v>
      </c>
      <c r="E533" s="171">
        <v>6</v>
      </c>
      <c r="F533" s="176"/>
      <c r="G533" s="177">
        <f>ROUND(E533*F533,2)</f>
        <v>0</v>
      </c>
      <c r="H533" s="176"/>
      <c r="I533" s="177">
        <f>ROUND(E533*H533,2)</f>
        <v>0</v>
      </c>
      <c r="J533" s="176"/>
      <c r="K533" s="177">
        <f>ROUND(E533*J533,2)</f>
        <v>0</v>
      </c>
      <c r="L533" s="177">
        <v>21</v>
      </c>
      <c r="M533" s="177">
        <f>G533*(1+L533/100)</f>
        <v>0</v>
      </c>
      <c r="N533" s="164">
        <v>2.9999999999999997E-4</v>
      </c>
      <c r="O533" s="164">
        <f>ROUND(E533*N533,5)</f>
        <v>1.8E-3</v>
      </c>
      <c r="P533" s="164">
        <v>0</v>
      </c>
      <c r="Q533" s="164">
        <f>ROUND(E533*P533,5)</f>
        <v>0</v>
      </c>
      <c r="R533" s="164"/>
      <c r="S533" s="164"/>
      <c r="T533" s="165">
        <v>0.39600000000000002</v>
      </c>
      <c r="U533" s="164">
        <f>ROUND(E533*T533,2)</f>
        <v>2.38</v>
      </c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 t="s">
        <v>217</v>
      </c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</row>
    <row r="534" spans="1:60" outlineLevel="1" x14ac:dyDescent="0.2">
      <c r="A534" s="155"/>
      <c r="B534" s="162"/>
      <c r="C534" s="199" t="s">
        <v>775</v>
      </c>
      <c r="D534" s="166"/>
      <c r="E534" s="172">
        <v>6</v>
      </c>
      <c r="F534" s="177"/>
      <c r="G534" s="177"/>
      <c r="H534" s="177"/>
      <c r="I534" s="177"/>
      <c r="J534" s="177"/>
      <c r="K534" s="177"/>
      <c r="L534" s="177"/>
      <c r="M534" s="177"/>
      <c r="N534" s="164"/>
      <c r="O534" s="164"/>
      <c r="P534" s="164"/>
      <c r="Q534" s="164"/>
      <c r="R534" s="164"/>
      <c r="S534" s="164"/>
      <c r="T534" s="165"/>
      <c r="U534" s="16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 t="s">
        <v>219</v>
      </c>
      <c r="AF534" s="154">
        <v>0</v>
      </c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</row>
    <row r="535" spans="1:60" ht="22.5" outlineLevel="1" x14ac:dyDescent="0.2">
      <c r="A535" s="155">
        <v>136</v>
      </c>
      <c r="B535" s="162" t="s">
        <v>776</v>
      </c>
      <c r="C535" s="198" t="s">
        <v>777</v>
      </c>
      <c r="D535" s="164" t="s">
        <v>339</v>
      </c>
      <c r="E535" s="171">
        <v>3</v>
      </c>
      <c r="F535" s="176"/>
      <c r="G535" s="177">
        <f>ROUND(E535*F535,2)</f>
        <v>0</v>
      </c>
      <c r="H535" s="176"/>
      <c r="I535" s="177">
        <f>ROUND(E535*H535,2)</f>
        <v>0</v>
      </c>
      <c r="J535" s="176"/>
      <c r="K535" s="177">
        <f>ROUND(E535*J535,2)</f>
        <v>0</v>
      </c>
      <c r="L535" s="177">
        <v>21</v>
      </c>
      <c r="M535" s="177">
        <f>G535*(1+L535/100)</f>
        <v>0</v>
      </c>
      <c r="N535" s="164">
        <v>4.8000000000000001E-4</v>
      </c>
      <c r="O535" s="164">
        <f>ROUND(E535*N535,5)</f>
        <v>1.4400000000000001E-3</v>
      </c>
      <c r="P535" s="164">
        <v>0</v>
      </c>
      <c r="Q535" s="164">
        <f>ROUND(E535*P535,5)</f>
        <v>0</v>
      </c>
      <c r="R535" s="164"/>
      <c r="S535" s="164"/>
      <c r="T535" s="165">
        <v>0.23799999999999999</v>
      </c>
      <c r="U535" s="164">
        <f>ROUND(E535*T535,2)</f>
        <v>0.71</v>
      </c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 t="s">
        <v>217</v>
      </c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</row>
    <row r="536" spans="1:60" outlineLevel="1" x14ac:dyDescent="0.2">
      <c r="A536" s="155"/>
      <c r="B536" s="162"/>
      <c r="C536" s="199" t="s">
        <v>778</v>
      </c>
      <c r="D536" s="166"/>
      <c r="E536" s="172">
        <v>3</v>
      </c>
      <c r="F536" s="177"/>
      <c r="G536" s="177"/>
      <c r="H536" s="177"/>
      <c r="I536" s="177"/>
      <c r="J536" s="177"/>
      <c r="K536" s="177"/>
      <c r="L536" s="177"/>
      <c r="M536" s="177"/>
      <c r="N536" s="164"/>
      <c r="O536" s="164"/>
      <c r="P536" s="164"/>
      <c r="Q536" s="164"/>
      <c r="R536" s="164"/>
      <c r="S536" s="164"/>
      <c r="T536" s="165"/>
      <c r="U536" s="16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 t="s">
        <v>219</v>
      </c>
      <c r="AF536" s="154">
        <v>0</v>
      </c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</row>
    <row r="537" spans="1:60" outlineLevel="1" x14ac:dyDescent="0.2">
      <c r="A537" s="155">
        <v>137</v>
      </c>
      <c r="B537" s="162" t="s">
        <v>779</v>
      </c>
      <c r="C537" s="198" t="s">
        <v>780</v>
      </c>
      <c r="D537" s="164" t="s">
        <v>339</v>
      </c>
      <c r="E537" s="171">
        <v>1</v>
      </c>
      <c r="F537" s="176"/>
      <c r="G537" s="177">
        <f>ROUND(E537*F537,2)</f>
        <v>0</v>
      </c>
      <c r="H537" s="176"/>
      <c r="I537" s="177">
        <f>ROUND(E537*H537,2)</f>
        <v>0</v>
      </c>
      <c r="J537" s="176"/>
      <c r="K537" s="177">
        <f>ROUND(E537*J537,2)</f>
        <v>0</v>
      </c>
      <c r="L537" s="177">
        <v>21</v>
      </c>
      <c r="M537" s="177">
        <f>G537*(1+L537/100)</f>
        <v>0</v>
      </c>
      <c r="N537" s="164">
        <v>4.0000000000000002E-4</v>
      </c>
      <c r="O537" s="164">
        <f>ROUND(E537*N537,5)</f>
        <v>4.0000000000000002E-4</v>
      </c>
      <c r="P537" s="164">
        <v>0</v>
      </c>
      <c r="Q537" s="164">
        <f>ROUND(E537*P537,5)</f>
        <v>0</v>
      </c>
      <c r="R537" s="164"/>
      <c r="S537" s="164"/>
      <c r="T537" s="165">
        <v>0</v>
      </c>
      <c r="U537" s="164">
        <f>ROUND(E537*T537,2)</f>
        <v>0</v>
      </c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 t="s">
        <v>217</v>
      </c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</row>
    <row r="538" spans="1:60" outlineLevel="1" x14ac:dyDescent="0.2">
      <c r="A538" s="155"/>
      <c r="B538" s="162"/>
      <c r="C538" s="199" t="s">
        <v>781</v>
      </c>
      <c r="D538" s="166"/>
      <c r="E538" s="172">
        <v>1</v>
      </c>
      <c r="F538" s="177"/>
      <c r="G538" s="177"/>
      <c r="H538" s="177"/>
      <c r="I538" s="177"/>
      <c r="J538" s="177"/>
      <c r="K538" s="177"/>
      <c r="L538" s="177"/>
      <c r="M538" s="177"/>
      <c r="N538" s="164"/>
      <c r="O538" s="164"/>
      <c r="P538" s="164"/>
      <c r="Q538" s="164"/>
      <c r="R538" s="164"/>
      <c r="S538" s="164"/>
      <c r="T538" s="165"/>
      <c r="U538" s="16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 t="s">
        <v>219</v>
      </c>
      <c r="AF538" s="154">
        <v>0</v>
      </c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</row>
    <row r="539" spans="1:60" outlineLevel="1" x14ac:dyDescent="0.2">
      <c r="A539" s="155">
        <v>138</v>
      </c>
      <c r="B539" s="162" t="s">
        <v>782</v>
      </c>
      <c r="C539" s="198" t="s">
        <v>783</v>
      </c>
      <c r="D539" s="164" t="s">
        <v>273</v>
      </c>
      <c r="E539" s="171">
        <v>12</v>
      </c>
      <c r="F539" s="176"/>
      <c r="G539" s="177">
        <f>ROUND(E539*F539,2)</f>
        <v>0</v>
      </c>
      <c r="H539" s="176"/>
      <c r="I539" s="177">
        <f>ROUND(E539*H539,2)</f>
        <v>0</v>
      </c>
      <c r="J539" s="176"/>
      <c r="K539" s="177">
        <f>ROUND(E539*J539,2)</f>
        <v>0</v>
      </c>
      <c r="L539" s="177">
        <v>21</v>
      </c>
      <c r="M539" s="177">
        <f>G539*(1+L539/100)</f>
        <v>0</v>
      </c>
      <c r="N539" s="164">
        <v>1.5900000000000001E-3</v>
      </c>
      <c r="O539" s="164">
        <f>ROUND(E539*N539,5)</f>
        <v>1.908E-2</v>
      </c>
      <c r="P539" s="164">
        <v>0</v>
      </c>
      <c r="Q539" s="164">
        <f>ROUND(E539*P539,5)</f>
        <v>0</v>
      </c>
      <c r="R539" s="164"/>
      <c r="S539" s="164"/>
      <c r="T539" s="165">
        <v>0.317</v>
      </c>
      <c r="U539" s="164">
        <f>ROUND(E539*T539,2)</f>
        <v>3.8</v>
      </c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 t="s">
        <v>217</v>
      </c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</row>
    <row r="540" spans="1:60" outlineLevel="1" x14ac:dyDescent="0.2">
      <c r="A540" s="155"/>
      <c r="B540" s="162"/>
      <c r="C540" s="199" t="s">
        <v>784</v>
      </c>
      <c r="D540" s="166"/>
      <c r="E540" s="172">
        <v>12</v>
      </c>
      <c r="F540" s="177"/>
      <c r="G540" s="177"/>
      <c r="H540" s="177"/>
      <c r="I540" s="177"/>
      <c r="J540" s="177"/>
      <c r="K540" s="177"/>
      <c r="L540" s="177"/>
      <c r="M540" s="177"/>
      <c r="N540" s="164"/>
      <c r="O540" s="164"/>
      <c r="P540" s="164"/>
      <c r="Q540" s="164"/>
      <c r="R540" s="164"/>
      <c r="S540" s="164"/>
      <c r="T540" s="165"/>
      <c r="U540" s="16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 t="s">
        <v>219</v>
      </c>
      <c r="AF540" s="154">
        <v>0</v>
      </c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</row>
    <row r="541" spans="1:60" outlineLevel="1" x14ac:dyDescent="0.2">
      <c r="A541" s="155">
        <v>139</v>
      </c>
      <c r="B541" s="162" t="s">
        <v>785</v>
      </c>
      <c r="C541" s="198" t="s">
        <v>786</v>
      </c>
      <c r="D541" s="164" t="s">
        <v>273</v>
      </c>
      <c r="E541" s="171">
        <v>28.5</v>
      </c>
      <c r="F541" s="176"/>
      <c r="G541" s="177">
        <f>ROUND(E541*F541,2)</f>
        <v>0</v>
      </c>
      <c r="H541" s="176"/>
      <c r="I541" s="177">
        <f>ROUND(E541*H541,2)</f>
        <v>0</v>
      </c>
      <c r="J541" s="176"/>
      <c r="K541" s="177">
        <f>ROUND(E541*J541,2)</f>
        <v>0</v>
      </c>
      <c r="L541" s="177">
        <v>21</v>
      </c>
      <c r="M541" s="177">
        <f>G541*(1+L541/100)</f>
        <v>0</v>
      </c>
      <c r="N541" s="164">
        <v>1.83E-3</v>
      </c>
      <c r="O541" s="164">
        <f>ROUND(E541*N541,5)</f>
        <v>5.2159999999999998E-2</v>
      </c>
      <c r="P541" s="164">
        <v>0</v>
      </c>
      <c r="Q541" s="164">
        <f>ROUND(E541*P541,5)</f>
        <v>0</v>
      </c>
      <c r="R541" s="164"/>
      <c r="S541" s="164"/>
      <c r="T541" s="165">
        <v>0.89300000000000002</v>
      </c>
      <c r="U541" s="164">
        <f>ROUND(E541*T541,2)</f>
        <v>25.45</v>
      </c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 t="s">
        <v>217</v>
      </c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</row>
    <row r="542" spans="1:60" outlineLevel="1" x14ac:dyDescent="0.2">
      <c r="A542" s="155"/>
      <c r="B542" s="162"/>
      <c r="C542" s="199" t="s">
        <v>787</v>
      </c>
      <c r="D542" s="166"/>
      <c r="E542" s="172">
        <v>28.5</v>
      </c>
      <c r="F542" s="177"/>
      <c r="G542" s="177"/>
      <c r="H542" s="177"/>
      <c r="I542" s="177"/>
      <c r="J542" s="177"/>
      <c r="K542" s="177"/>
      <c r="L542" s="177"/>
      <c r="M542" s="177"/>
      <c r="N542" s="164"/>
      <c r="O542" s="164"/>
      <c r="P542" s="164"/>
      <c r="Q542" s="164"/>
      <c r="R542" s="164"/>
      <c r="S542" s="164"/>
      <c r="T542" s="165"/>
      <c r="U542" s="16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 t="s">
        <v>219</v>
      </c>
      <c r="AF542" s="154">
        <v>0</v>
      </c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  <c r="BE542" s="154"/>
      <c r="BF542" s="154"/>
      <c r="BG542" s="154"/>
      <c r="BH542" s="154"/>
    </row>
    <row r="543" spans="1:60" outlineLevel="1" x14ac:dyDescent="0.2">
      <c r="A543" s="155">
        <v>140</v>
      </c>
      <c r="B543" s="162" t="s">
        <v>788</v>
      </c>
      <c r="C543" s="198" t="s">
        <v>789</v>
      </c>
      <c r="D543" s="164" t="s">
        <v>273</v>
      </c>
      <c r="E543" s="171">
        <v>7.7</v>
      </c>
      <c r="F543" s="176"/>
      <c r="G543" s="177">
        <f>ROUND(E543*F543,2)</f>
        <v>0</v>
      </c>
      <c r="H543" s="176"/>
      <c r="I543" s="177">
        <f>ROUND(E543*H543,2)</f>
        <v>0</v>
      </c>
      <c r="J543" s="176"/>
      <c r="K543" s="177">
        <f>ROUND(E543*J543,2)</f>
        <v>0</v>
      </c>
      <c r="L543" s="177">
        <v>21</v>
      </c>
      <c r="M543" s="177">
        <f>G543*(1+L543/100)</f>
        <v>0</v>
      </c>
      <c r="N543" s="164">
        <v>3.81E-3</v>
      </c>
      <c r="O543" s="164">
        <f>ROUND(E543*N543,5)</f>
        <v>2.9340000000000001E-2</v>
      </c>
      <c r="P543" s="164">
        <v>0</v>
      </c>
      <c r="Q543" s="164">
        <f>ROUND(E543*P543,5)</f>
        <v>0</v>
      </c>
      <c r="R543" s="164"/>
      <c r="S543" s="164"/>
      <c r="T543" s="165">
        <v>0.83299999999999996</v>
      </c>
      <c r="U543" s="164">
        <f>ROUND(E543*T543,2)</f>
        <v>6.41</v>
      </c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 t="s">
        <v>217</v>
      </c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</row>
    <row r="544" spans="1:60" outlineLevel="1" x14ac:dyDescent="0.2">
      <c r="A544" s="155"/>
      <c r="B544" s="162"/>
      <c r="C544" s="260" t="s">
        <v>790</v>
      </c>
      <c r="D544" s="261"/>
      <c r="E544" s="262"/>
      <c r="F544" s="263"/>
      <c r="G544" s="264"/>
      <c r="H544" s="177"/>
      <c r="I544" s="177"/>
      <c r="J544" s="177"/>
      <c r="K544" s="177"/>
      <c r="L544" s="177"/>
      <c r="M544" s="177"/>
      <c r="N544" s="164"/>
      <c r="O544" s="164"/>
      <c r="P544" s="164"/>
      <c r="Q544" s="164"/>
      <c r="R544" s="164"/>
      <c r="S544" s="164"/>
      <c r="T544" s="165"/>
      <c r="U544" s="164"/>
      <c r="V544" s="154"/>
      <c r="W544" s="154"/>
      <c r="X544" s="154"/>
      <c r="Y544" s="154"/>
      <c r="Z544" s="154"/>
      <c r="AA544" s="154"/>
      <c r="AB544" s="154"/>
      <c r="AC544" s="154"/>
      <c r="AD544" s="154"/>
      <c r="AE544" s="154" t="s">
        <v>238</v>
      </c>
      <c r="AF544" s="154"/>
      <c r="AG544" s="154"/>
      <c r="AH544" s="154"/>
      <c r="AI544" s="154"/>
      <c r="AJ544" s="154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7" t="str">
        <f>C544</f>
        <v>- oplechování závětrného prkna ukončujícího okraj střechy</v>
      </c>
      <c r="BB544" s="154"/>
      <c r="BC544" s="154"/>
      <c r="BD544" s="154"/>
      <c r="BE544" s="154"/>
      <c r="BF544" s="154"/>
      <c r="BG544" s="154"/>
      <c r="BH544" s="154"/>
    </row>
    <row r="545" spans="1:60" outlineLevel="1" x14ac:dyDescent="0.2">
      <c r="A545" s="155"/>
      <c r="B545" s="162"/>
      <c r="C545" s="199" t="s">
        <v>791</v>
      </c>
      <c r="D545" s="166"/>
      <c r="E545" s="172">
        <v>7.7</v>
      </c>
      <c r="F545" s="177"/>
      <c r="G545" s="177"/>
      <c r="H545" s="177"/>
      <c r="I545" s="177"/>
      <c r="J545" s="177"/>
      <c r="K545" s="177"/>
      <c r="L545" s="177"/>
      <c r="M545" s="177"/>
      <c r="N545" s="164"/>
      <c r="O545" s="164"/>
      <c r="P545" s="164"/>
      <c r="Q545" s="164"/>
      <c r="R545" s="164"/>
      <c r="S545" s="164"/>
      <c r="T545" s="165"/>
      <c r="U545" s="164"/>
      <c r="V545" s="154"/>
      <c r="W545" s="154"/>
      <c r="X545" s="154"/>
      <c r="Y545" s="154"/>
      <c r="Z545" s="154"/>
      <c r="AA545" s="154"/>
      <c r="AB545" s="154"/>
      <c r="AC545" s="154"/>
      <c r="AD545" s="154"/>
      <c r="AE545" s="154" t="s">
        <v>219</v>
      </c>
      <c r="AF545" s="154">
        <v>0</v>
      </c>
      <c r="AG545" s="154"/>
      <c r="AH545" s="154"/>
      <c r="AI545" s="154"/>
      <c r="AJ545" s="154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  <c r="BE545" s="154"/>
      <c r="BF545" s="154"/>
      <c r="BG545" s="154"/>
      <c r="BH545" s="154"/>
    </row>
    <row r="546" spans="1:60" outlineLevel="1" x14ac:dyDescent="0.2">
      <c r="A546" s="155">
        <v>141</v>
      </c>
      <c r="B546" s="162" t="s">
        <v>792</v>
      </c>
      <c r="C546" s="198" t="s">
        <v>793</v>
      </c>
      <c r="D546" s="164" t="s">
        <v>273</v>
      </c>
      <c r="E546" s="171">
        <v>9.5</v>
      </c>
      <c r="F546" s="176"/>
      <c r="G546" s="177">
        <f>ROUND(E546*F546,2)</f>
        <v>0</v>
      </c>
      <c r="H546" s="176"/>
      <c r="I546" s="177">
        <f>ROUND(E546*H546,2)</f>
        <v>0</v>
      </c>
      <c r="J546" s="176"/>
      <c r="K546" s="177">
        <f>ROUND(E546*J546,2)</f>
        <v>0</v>
      </c>
      <c r="L546" s="177">
        <v>21</v>
      </c>
      <c r="M546" s="177">
        <f>G546*(1+L546/100)</f>
        <v>0</v>
      </c>
      <c r="N546" s="164">
        <v>3.3E-3</v>
      </c>
      <c r="O546" s="164">
        <f>ROUND(E546*N546,5)</f>
        <v>3.1350000000000003E-2</v>
      </c>
      <c r="P546" s="164">
        <v>0</v>
      </c>
      <c r="Q546" s="164">
        <f>ROUND(E546*P546,5)</f>
        <v>0</v>
      </c>
      <c r="R546" s="164"/>
      <c r="S546" s="164"/>
      <c r="T546" s="165">
        <v>0.41699999999999998</v>
      </c>
      <c r="U546" s="164">
        <f>ROUND(E546*T546,2)</f>
        <v>3.96</v>
      </c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 t="s">
        <v>217</v>
      </c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</row>
    <row r="547" spans="1:60" outlineLevel="1" x14ac:dyDescent="0.2">
      <c r="A547" s="155"/>
      <c r="B547" s="162"/>
      <c r="C547" s="199" t="s">
        <v>794</v>
      </c>
      <c r="D547" s="166"/>
      <c r="E547" s="172">
        <v>9.5</v>
      </c>
      <c r="F547" s="177"/>
      <c r="G547" s="177"/>
      <c r="H547" s="177"/>
      <c r="I547" s="177"/>
      <c r="J547" s="177"/>
      <c r="K547" s="177"/>
      <c r="L547" s="177"/>
      <c r="M547" s="177"/>
      <c r="N547" s="164"/>
      <c r="O547" s="164"/>
      <c r="P547" s="164"/>
      <c r="Q547" s="164"/>
      <c r="R547" s="164"/>
      <c r="S547" s="164"/>
      <c r="T547" s="165"/>
      <c r="U547" s="16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 t="s">
        <v>219</v>
      </c>
      <c r="AF547" s="154">
        <v>0</v>
      </c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</row>
    <row r="548" spans="1:60" outlineLevel="1" x14ac:dyDescent="0.2">
      <c r="A548" s="155">
        <v>142</v>
      </c>
      <c r="B548" s="162" t="s">
        <v>795</v>
      </c>
      <c r="C548" s="198" t="s">
        <v>796</v>
      </c>
      <c r="D548" s="164" t="s">
        <v>339</v>
      </c>
      <c r="E548" s="171">
        <v>1</v>
      </c>
      <c r="F548" s="176"/>
      <c r="G548" s="177">
        <f>ROUND(E548*F548,2)</f>
        <v>0</v>
      </c>
      <c r="H548" s="176"/>
      <c r="I548" s="177">
        <f>ROUND(E548*H548,2)</f>
        <v>0</v>
      </c>
      <c r="J548" s="176"/>
      <c r="K548" s="177">
        <f>ROUND(E548*J548,2)</f>
        <v>0</v>
      </c>
      <c r="L548" s="177">
        <v>21</v>
      </c>
      <c r="M548" s="177">
        <f>G548*(1+L548/100)</f>
        <v>0</v>
      </c>
      <c r="N548" s="164">
        <v>8.26E-3</v>
      </c>
      <c r="O548" s="164">
        <f>ROUND(E548*N548,5)</f>
        <v>8.26E-3</v>
      </c>
      <c r="P548" s="164">
        <v>0</v>
      </c>
      <c r="Q548" s="164">
        <f>ROUND(E548*P548,5)</f>
        <v>0</v>
      </c>
      <c r="R548" s="164"/>
      <c r="S548" s="164"/>
      <c r="T548" s="165">
        <v>2.7050000000000001</v>
      </c>
      <c r="U548" s="164">
        <f>ROUND(E548*T548,2)</f>
        <v>2.71</v>
      </c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 t="s">
        <v>217</v>
      </c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</row>
    <row r="549" spans="1:60" outlineLevel="1" x14ac:dyDescent="0.2">
      <c r="A549" s="155"/>
      <c r="B549" s="162"/>
      <c r="C549" s="260" t="s">
        <v>797</v>
      </c>
      <c r="D549" s="261"/>
      <c r="E549" s="262"/>
      <c r="F549" s="263"/>
      <c r="G549" s="264"/>
      <c r="H549" s="177"/>
      <c r="I549" s="177"/>
      <c r="J549" s="177"/>
      <c r="K549" s="177"/>
      <c r="L549" s="177"/>
      <c r="M549" s="177"/>
      <c r="N549" s="164"/>
      <c r="O549" s="164"/>
      <c r="P549" s="164"/>
      <c r="Q549" s="164"/>
      <c r="R549" s="164"/>
      <c r="S549" s="164"/>
      <c r="T549" s="165"/>
      <c r="U549" s="16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 t="s">
        <v>238</v>
      </c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7" t="str">
        <f>C549</f>
        <v>- boční díl RŠ=330mm - 2,5m</v>
      </c>
      <c r="BB549" s="154"/>
      <c r="BC549" s="154"/>
      <c r="BD549" s="154"/>
      <c r="BE549" s="154"/>
      <c r="BF549" s="154"/>
      <c r="BG549" s="154"/>
      <c r="BH549" s="154"/>
    </row>
    <row r="550" spans="1:60" outlineLevel="1" x14ac:dyDescent="0.2">
      <c r="A550" s="155"/>
      <c r="B550" s="162"/>
      <c r="C550" s="260" t="s">
        <v>798</v>
      </c>
      <c r="D550" s="261"/>
      <c r="E550" s="262"/>
      <c r="F550" s="263"/>
      <c r="G550" s="264"/>
      <c r="H550" s="177"/>
      <c r="I550" s="177"/>
      <c r="J550" s="177"/>
      <c r="K550" s="177"/>
      <c r="L550" s="177"/>
      <c r="M550" s="177"/>
      <c r="N550" s="164"/>
      <c r="O550" s="164"/>
      <c r="P550" s="164"/>
      <c r="Q550" s="164"/>
      <c r="R550" s="164"/>
      <c r="S550" s="164"/>
      <c r="T550" s="165"/>
      <c r="U550" s="16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 t="s">
        <v>238</v>
      </c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7" t="str">
        <f>C550</f>
        <v>- přední díl RŠ=330mm - 0,55m</v>
      </c>
      <c r="BB550" s="154"/>
      <c r="BC550" s="154"/>
      <c r="BD550" s="154"/>
      <c r="BE550" s="154"/>
      <c r="BF550" s="154"/>
      <c r="BG550" s="154"/>
      <c r="BH550" s="154"/>
    </row>
    <row r="551" spans="1:60" outlineLevel="1" x14ac:dyDescent="0.2">
      <c r="A551" s="155"/>
      <c r="B551" s="162"/>
      <c r="C551" s="260" t="s">
        <v>799</v>
      </c>
      <c r="D551" s="261"/>
      <c r="E551" s="262"/>
      <c r="F551" s="263"/>
      <c r="G551" s="264"/>
      <c r="H551" s="177"/>
      <c r="I551" s="177"/>
      <c r="J551" s="177"/>
      <c r="K551" s="177"/>
      <c r="L551" s="177"/>
      <c r="M551" s="177"/>
      <c r="N551" s="164"/>
      <c r="O551" s="164"/>
      <c r="P551" s="164"/>
      <c r="Q551" s="164"/>
      <c r="R551" s="164"/>
      <c r="S551" s="164"/>
      <c r="T551" s="165"/>
      <c r="U551" s="16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 t="s">
        <v>238</v>
      </c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7" t="str">
        <f>C551</f>
        <v>- zadní díl RŠ=500mm - 0,55m</v>
      </c>
      <c r="BB551" s="154"/>
      <c r="BC551" s="154"/>
      <c r="BD551" s="154"/>
      <c r="BE551" s="154"/>
      <c r="BF551" s="154"/>
      <c r="BG551" s="154"/>
      <c r="BH551" s="154"/>
    </row>
    <row r="552" spans="1:60" outlineLevel="1" x14ac:dyDescent="0.2">
      <c r="A552" s="155"/>
      <c r="B552" s="162"/>
      <c r="C552" s="199" t="s">
        <v>800</v>
      </c>
      <c r="D552" s="166"/>
      <c r="E552" s="172">
        <v>1</v>
      </c>
      <c r="F552" s="177"/>
      <c r="G552" s="177"/>
      <c r="H552" s="177"/>
      <c r="I552" s="177"/>
      <c r="J552" s="177"/>
      <c r="K552" s="177"/>
      <c r="L552" s="177"/>
      <c r="M552" s="177"/>
      <c r="N552" s="164"/>
      <c r="O552" s="164"/>
      <c r="P552" s="164"/>
      <c r="Q552" s="164"/>
      <c r="R552" s="164"/>
      <c r="S552" s="164"/>
      <c r="T552" s="165"/>
      <c r="U552" s="16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 t="s">
        <v>219</v>
      </c>
      <c r="AF552" s="154">
        <v>0</v>
      </c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</row>
    <row r="553" spans="1:60" outlineLevel="1" x14ac:dyDescent="0.2">
      <c r="A553" s="155">
        <v>143</v>
      </c>
      <c r="B553" s="162" t="s">
        <v>801</v>
      </c>
      <c r="C553" s="198" t="s">
        <v>802</v>
      </c>
      <c r="D553" s="164" t="s">
        <v>273</v>
      </c>
      <c r="E553" s="171">
        <v>3.2</v>
      </c>
      <c r="F553" s="176"/>
      <c r="G553" s="177">
        <f>ROUND(E553*F553,2)</f>
        <v>0</v>
      </c>
      <c r="H553" s="176"/>
      <c r="I553" s="177">
        <f>ROUND(E553*H553,2)</f>
        <v>0</v>
      </c>
      <c r="J553" s="176"/>
      <c r="K553" s="177">
        <f>ROUND(E553*J553,2)</f>
        <v>0</v>
      </c>
      <c r="L553" s="177">
        <v>21</v>
      </c>
      <c r="M553" s="177">
        <f>G553*(1+L553/100)</f>
        <v>0</v>
      </c>
      <c r="N553" s="164">
        <v>1.81E-3</v>
      </c>
      <c r="O553" s="164">
        <f>ROUND(E553*N553,5)</f>
        <v>5.79E-3</v>
      </c>
      <c r="P553" s="164">
        <v>0</v>
      </c>
      <c r="Q553" s="164">
        <f>ROUND(E553*P553,5)</f>
        <v>0</v>
      </c>
      <c r="R553" s="164"/>
      <c r="S553" s="164"/>
      <c r="T553" s="165">
        <v>1.319</v>
      </c>
      <c r="U553" s="164">
        <f>ROUND(E553*T553,2)</f>
        <v>4.22</v>
      </c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 t="s">
        <v>217</v>
      </c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</row>
    <row r="554" spans="1:60" outlineLevel="1" x14ac:dyDescent="0.2">
      <c r="A554" s="155"/>
      <c r="B554" s="162"/>
      <c r="C554" s="199" t="s">
        <v>803</v>
      </c>
      <c r="D554" s="166"/>
      <c r="E554" s="172">
        <v>3.2</v>
      </c>
      <c r="F554" s="177"/>
      <c r="G554" s="177"/>
      <c r="H554" s="177"/>
      <c r="I554" s="177"/>
      <c r="J554" s="177"/>
      <c r="K554" s="177"/>
      <c r="L554" s="177"/>
      <c r="M554" s="177"/>
      <c r="N554" s="164"/>
      <c r="O554" s="164"/>
      <c r="P554" s="164"/>
      <c r="Q554" s="164"/>
      <c r="R554" s="164"/>
      <c r="S554" s="164"/>
      <c r="T554" s="165"/>
      <c r="U554" s="16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 t="s">
        <v>219</v>
      </c>
      <c r="AF554" s="154">
        <v>0</v>
      </c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</row>
    <row r="555" spans="1:60" outlineLevel="1" x14ac:dyDescent="0.2">
      <c r="A555" s="155">
        <v>144</v>
      </c>
      <c r="B555" s="162" t="s">
        <v>804</v>
      </c>
      <c r="C555" s="198" t="s">
        <v>805</v>
      </c>
      <c r="D555" s="164" t="s">
        <v>273</v>
      </c>
      <c r="E555" s="171">
        <v>2.9</v>
      </c>
      <c r="F555" s="176"/>
      <c r="G555" s="177">
        <f>ROUND(E555*F555,2)</f>
        <v>0</v>
      </c>
      <c r="H555" s="176"/>
      <c r="I555" s="177">
        <f>ROUND(E555*H555,2)</f>
        <v>0</v>
      </c>
      <c r="J555" s="176"/>
      <c r="K555" s="177">
        <f>ROUND(E555*J555,2)</f>
        <v>0</v>
      </c>
      <c r="L555" s="177">
        <v>21</v>
      </c>
      <c r="M555" s="177">
        <f>G555*(1+L555/100)</f>
        <v>0</v>
      </c>
      <c r="N555" s="164">
        <v>2.5400000000000002E-3</v>
      </c>
      <c r="O555" s="164">
        <f>ROUND(E555*N555,5)</f>
        <v>7.3699999999999998E-3</v>
      </c>
      <c r="P555" s="164">
        <v>0</v>
      </c>
      <c r="Q555" s="164">
        <f>ROUND(E555*P555,5)</f>
        <v>0</v>
      </c>
      <c r="R555" s="164"/>
      <c r="S555" s="164"/>
      <c r="T555" s="165">
        <v>1.3080000000000001</v>
      </c>
      <c r="U555" s="164">
        <f>ROUND(E555*T555,2)</f>
        <v>3.79</v>
      </c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 t="s">
        <v>217</v>
      </c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</row>
    <row r="556" spans="1:60" outlineLevel="1" x14ac:dyDescent="0.2">
      <c r="A556" s="155"/>
      <c r="B556" s="162"/>
      <c r="C556" s="199" t="s">
        <v>806</v>
      </c>
      <c r="D556" s="166"/>
      <c r="E556" s="172">
        <v>2.9</v>
      </c>
      <c r="F556" s="177"/>
      <c r="G556" s="177"/>
      <c r="H556" s="177"/>
      <c r="I556" s="177"/>
      <c r="J556" s="177"/>
      <c r="K556" s="177"/>
      <c r="L556" s="177"/>
      <c r="M556" s="177"/>
      <c r="N556" s="164"/>
      <c r="O556" s="164"/>
      <c r="P556" s="164"/>
      <c r="Q556" s="164"/>
      <c r="R556" s="164"/>
      <c r="S556" s="164"/>
      <c r="T556" s="165"/>
      <c r="U556" s="16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 t="s">
        <v>219</v>
      </c>
      <c r="AF556" s="154">
        <v>0</v>
      </c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</row>
    <row r="557" spans="1:60" ht="22.5" outlineLevel="1" x14ac:dyDescent="0.2">
      <c r="A557" s="155">
        <v>145</v>
      </c>
      <c r="B557" s="162" t="s">
        <v>807</v>
      </c>
      <c r="C557" s="198" t="s">
        <v>808</v>
      </c>
      <c r="D557" s="164" t="s">
        <v>273</v>
      </c>
      <c r="E557" s="171">
        <v>17</v>
      </c>
      <c r="F557" s="176"/>
      <c r="G557" s="177">
        <f t="shared" ref="G557:G565" si="3">ROUND(E557*F557,2)</f>
        <v>0</v>
      </c>
      <c r="H557" s="176"/>
      <c r="I557" s="177">
        <f t="shared" ref="I557:I565" si="4">ROUND(E557*H557,2)</f>
        <v>0</v>
      </c>
      <c r="J557" s="176"/>
      <c r="K557" s="177">
        <f t="shared" ref="K557:K565" si="5">ROUND(E557*J557,2)</f>
        <v>0</v>
      </c>
      <c r="L557" s="177">
        <v>21</v>
      </c>
      <c r="M557" s="177">
        <f t="shared" ref="M557:M565" si="6">G557*(1+L557/100)</f>
        <v>0</v>
      </c>
      <c r="N557" s="164">
        <v>0</v>
      </c>
      <c r="O557" s="164">
        <f t="shared" ref="O557:O565" si="7">ROUND(E557*N557,5)</f>
        <v>0</v>
      </c>
      <c r="P557" s="164">
        <v>3.3600000000000001E-3</v>
      </c>
      <c r="Q557" s="164">
        <f t="shared" ref="Q557:Q565" si="8">ROUND(E557*P557,5)</f>
        <v>5.7119999999999997E-2</v>
      </c>
      <c r="R557" s="164"/>
      <c r="S557" s="164"/>
      <c r="T557" s="165">
        <v>7.4999999999999997E-2</v>
      </c>
      <c r="U557" s="164">
        <f t="shared" ref="U557:U565" si="9">ROUND(E557*T557,2)</f>
        <v>1.28</v>
      </c>
      <c r="V557" s="154"/>
      <c r="W557" s="154"/>
      <c r="X557" s="154"/>
      <c r="Y557" s="154"/>
      <c r="Z557" s="154"/>
      <c r="AA557" s="154"/>
      <c r="AB557" s="154"/>
      <c r="AC557" s="154"/>
      <c r="AD557" s="154"/>
      <c r="AE557" s="154" t="s">
        <v>217</v>
      </c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</row>
    <row r="558" spans="1:60" outlineLevel="1" x14ac:dyDescent="0.2">
      <c r="A558" s="155">
        <v>146</v>
      </c>
      <c r="B558" s="162" t="s">
        <v>809</v>
      </c>
      <c r="C558" s="198" t="s">
        <v>810</v>
      </c>
      <c r="D558" s="164" t="s">
        <v>339</v>
      </c>
      <c r="E558" s="171">
        <v>3</v>
      </c>
      <c r="F558" s="176"/>
      <c r="G558" s="177">
        <f t="shared" si="3"/>
        <v>0</v>
      </c>
      <c r="H558" s="176"/>
      <c r="I558" s="177">
        <f t="shared" si="4"/>
        <v>0</v>
      </c>
      <c r="J558" s="176"/>
      <c r="K558" s="177">
        <f t="shared" si="5"/>
        <v>0</v>
      </c>
      <c r="L558" s="177">
        <v>21</v>
      </c>
      <c r="M558" s="177">
        <f t="shared" si="6"/>
        <v>0</v>
      </c>
      <c r="N558" s="164">
        <v>0</v>
      </c>
      <c r="O558" s="164">
        <f t="shared" si="7"/>
        <v>0</v>
      </c>
      <c r="P558" s="164">
        <v>1.15E-3</v>
      </c>
      <c r="Q558" s="164">
        <f t="shared" si="8"/>
        <v>3.4499999999999999E-3</v>
      </c>
      <c r="R558" s="164"/>
      <c r="S558" s="164"/>
      <c r="T558" s="165">
        <v>0.1</v>
      </c>
      <c r="U558" s="164">
        <f t="shared" si="9"/>
        <v>0.3</v>
      </c>
      <c r="V558" s="154"/>
      <c r="W558" s="154"/>
      <c r="X558" s="154"/>
      <c r="Y558" s="154"/>
      <c r="Z558" s="154"/>
      <c r="AA558" s="154"/>
      <c r="AB558" s="154"/>
      <c r="AC558" s="154"/>
      <c r="AD558" s="154"/>
      <c r="AE558" s="154" t="s">
        <v>217</v>
      </c>
      <c r="AF558" s="154"/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</row>
    <row r="559" spans="1:60" outlineLevel="1" x14ac:dyDescent="0.2">
      <c r="A559" s="155">
        <v>147</v>
      </c>
      <c r="B559" s="162" t="s">
        <v>811</v>
      </c>
      <c r="C559" s="198" t="s">
        <v>812</v>
      </c>
      <c r="D559" s="164" t="s">
        <v>273</v>
      </c>
      <c r="E559" s="171">
        <v>12</v>
      </c>
      <c r="F559" s="176"/>
      <c r="G559" s="177">
        <f t="shared" si="3"/>
        <v>0</v>
      </c>
      <c r="H559" s="176"/>
      <c r="I559" s="177">
        <f t="shared" si="4"/>
        <v>0</v>
      </c>
      <c r="J559" s="176"/>
      <c r="K559" s="177">
        <f t="shared" si="5"/>
        <v>0</v>
      </c>
      <c r="L559" s="177">
        <v>21</v>
      </c>
      <c r="M559" s="177">
        <f t="shared" si="6"/>
        <v>0</v>
      </c>
      <c r="N559" s="164">
        <v>0</v>
      </c>
      <c r="O559" s="164">
        <f t="shared" si="7"/>
        <v>0</v>
      </c>
      <c r="P559" s="164">
        <v>2.2599999999999999E-3</v>
      </c>
      <c r="Q559" s="164">
        <f t="shared" si="8"/>
        <v>2.7119999999999998E-2</v>
      </c>
      <c r="R559" s="164"/>
      <c r="S559" s="164"/>
      <c r="T559" s="165">
        <v>0.05</v>
      </c>
      <c r="U559" s="164">
        <f t="shared" si="9"/>
        <v>0.6</v>
      </c>
      <c r="V559" s="154"/>
      <c r="W559" s="154"/>
      <c r="X559" s="154"/>
      <c r="Y559" s="154"/>
      <c r="Z559" s="154"/>
      <c r="AA559" s="154"/>
      <c r="AB559" s="154"/>
      <c r="AC559" s="154"/>
      <c r="AD559" s="154"/>
      <c r="AE559" s="154" t="s">
        <v>217</v>
      </c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</row>
    <row r="560" spans="1:60" outlineLevel="1" x14ac:dyDescent="0.2">
      <c r="A560" s="155">
        <v>148</v>
      </c>
      <c r="B560" s="162" t="s">
        <v>813</v>
      </c>
      <c r="C560" s="198" t="s">
        <v>814</v>
      </c>
      <c r="D560" s="164" t="s">
        <v>273</v>
      </c>
      <c r="E560" s="171">
        <v>28.5</v>
      </c>
      <c r="F560" s="176"/>
      <c r="G560" s="177">
        <f t="shared" si="3"/>
        <v>0</v>
      </c>
      <c r="H560" s="176"/>
      <c r="I560" s="177">
        <f t="shared" si="4"/>
        <v>0</v>
      </c>
      <c r="J560" s="176"/>
      <c r="K560" s="177">
        <f t="shared" si="5"/>
        <v>0</v>
      </c>
      <c r="L560" s="177">
        <v>21</v>
      </c>
      <c r="M560" s="177">
        <f t="shared" si="6"/>
        <v>0</v>
      </c>
      <c r="N560" s="164">
        <v>0</v>
      </c>
      <c r="O560" s="164">
        <f t="shared" si="7"/>
        <v>0</v>
      </c>
      <c r="P560" s="164">
        <v>2.0500000000000002E-3</v>
      </c>
      <c r="Q560" s="164">
        <f t="shared" si="8"/>
        <v>5.8430000000000003E-2</v>
      </c>
      <c r="R560" s="164"/>
      <c r="S560" s="164"/>
      <c r="T560" s="165">
        <v>0.05</v>
      </c>
      <c r="U560" s="164">
        <f t="shared" si="9"/>
        <v>1.43</v>
      </c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 t="s">
        <v>217</v>
      </c>
      <c r="AF560" s="154"/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</row>
    <row r="561" spans="1:60" outlineLevel="1" x14ac:dyDescent="0.2">
      <c r="A561" s="155">
        <v>149</v>
      </c>
      <c r="B561" s="162" t="s">
        <v>815</v>
      </c>
      <c r="C561" s="198" t="s">
        <v>816</v>
      </c>
      <c r="D561" s="164" t="s">
        <v>273</v>
      </c>
      <c r="E561" s="171">
        <v>7.7</v>
      </c>
      <c r="F561" s="176"/>
      <c r="G561" s="177">
        <f t="shared" si="3"/>
        <v>0</v>
      </c>
      <c r="H561" s="176"/>
      <c r="I561" s="177">
        <f t="shared" si="4"/>
        <v>0</v>
      </c>
      <c r="J561" s="176"/>
      <c r="K561" s="177">
        <f t="shared" si="5"/>
        <v>0</v>
      </c>
      <c r="L561" s="177">
        <v>21</v>
      </c>
      <c r="M561" s="177">
        <f t="shared" si="6"/>
        <v>0</v>
      </c>
      <c r="N561" s="164">
        <v>0</v>
      </c>
      <c r="O561" s="164">
        <f t="shared" si="7"/>
        <v>0</v>
      </c>
      <c r="P561" s="164">
        <v>2.5000000000000001E-3</v>
      </c>
      <c r="Q561" s="164">
        <f t="shared" si="8"/>
        <v>1.925E-2</v>
      </c>
      <c r="R561" s="164"/>
      <c r="S561" s="164"/>
      <c r="T561" s="165">
        <v>7.4999999999999997E-2</v>
      </c>
      <c r="U561" s="164">
        <f t="shared" si="9"/>
        <v>0.57999999999999996</v>
      </c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 t="s">
        <v>217</v>
      </c>
      <c r="AF561" s="154"/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</row>
    <row r="562" spans="1:60" outlineLevel="1" x14ac:dyDescent="0.2">
      <c r="A562" s="155">
        <v>150</v>
      </c>
      <c r="B562" s="162" t="s">
        <v>817</v>
      </c>
      <c r="C562" s="198" t="s">
        <v>818</v>
      </c>
      <c r="D562" s="164" t="s">
        <v>273</v>
      </c>
      <c r="E562" s="171">
        <v>9.5</v>
      </c>
      <c r="F562" s="176"/>
      <c r="G562" s="177">
        <f t="shared" si="3"/>
        <v>0</v>
      </c>
      <c r="H562" s="176"/>
      <c r="I562" s="177">
        <f t="shared" si="4"/>
        <v>0</v>
      </c>
      <c r="J562" s="176"/>
      <c r="K562" s="177">
        <f t="shared" si="5"/>
        <v>0</v>
      </c>
      <c r="L562" s="177">
        <v>21</v>
      </c>
      <c r="M562" s="177">
        <f t="shared" si="6"/>
        <v>0</v>
      </c>
      <c r="N562" s="164">
        <v>0</v>
      </c>
      <c r="O562" s="164">
        <f t="shared" si="7"/>
        <v>0</v>
      </c>
      <c r="P562" s="164">
        <v>3.0699999999999998E-3</v>
      </c>
      <c r="Q562" s="164">
        <f t="shared" si="8"/>
        <v>2.9170000000000001E-2</v>
      </c>
      <c r="R562" s="164"/>
      <c r="S562" s="164"/>
      <c r="T562" s="165">
        <v>0.05</v>
      </c>
      <c r="U562" s="164">
        <f t="shared" si="9"/>
        <v>0.48</v>
      </c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 t="s">
        <v>217</v>
      </c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</row>
    <row r="563" spans="1:60" ht="22.5" outlineLevel="1" x14ac:dyDescent="0.2">
      <c r="A563" s="155">
        <v>151</v>
      </c>
      <c r="B563" s="162" t="s">
        <v>819</v>
      </c>
      <c r="C563" s="198" t="s">
        <v>820</v>
      </c>
      <c r="D563" s="164" t="s">
        <v>273</v>
      </c>
      <c r="E563" s="171">
        <v>3.2</v>
      </c>
      <c r="F563" s="176"/>
      <c r="G563" s="177">
        <f t="shared" si="3"/>
        <v>0</v>
      </c>
      <c r="H563" s="176"/>
      <c r="I563" s="177">
        <f t="shared" si="4"/>
        <v>0</v>
      </c>
      <c r="J563" s="176"/>
      <c r="K563" s="177">
        <f t="shared" si="5"/>
        <v>0</v>
      </c>
      <c r="L563" s="177">
        <v>21</v>
      </c>
      <c r="M563" s="177">
        <f t="shared" si="6"/>
        <v>0</v>
      </c>
      <c r="N563" s="164">
        <v>0</v>
      </c>
      <c r="O563" s="164">
        <f t="shared" si="7"/>
        <v>0</v>
      </c>
      <c r="P563" s="164">
        <v>1.3500000000000001E-3</v>
      </c>
      <c r="Q563" s="164">
        <f t="shared" si="8"/>
        <v>4.3200000000000001E-3</v>
      </c>
      <c r="R563" s="164"/>
      <c r="S563" s="164"/>
      <c r="T563" s="165">
        <v>0.08</v>
      </c>
      <c r="U563" s="164">
        <f t="shared" si="9"/>
        <v>0.26</v>
      </c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 t="s">
        <v>217</v>
      </c>
      <c r="AF563" s="154"/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</row>
    <row r="564" spans="1:60" outlineLevel="1" x14ac:dyDescent="0.2">
      <c r="A564" s="155">
        <v>152</v>
      </c>
      <c r="B564" s="162" t="s">
        <v>821</v>
      </c>
      <c r="C564" s="198" t="s">
        <v>822</v>
      </c>
      <c r="D564" s="164" t="s">
        <v>273</v>
      </c>
      <c r="E564" s="171">
        <v>2.9</v>
      </c>
      <c r="F564" s="176"/>
      <c r="G564" s="177">
        <f t="shared" si="3"/>
        <v>0</v>
      </c>
      <c r="H564" s="176"/>
      <c r="I564" s="177">
        <f t="shared" si="4"/>
        <v>0</v>
      </c>
      <c r="J564" s="176"/>
      <c r="K564" s="177">
        <f t="shared" si="5"/>
        <v>0</v>
      </c>
      <c r="L564" s="177">
        <v>21</v>
      </c>
      <c r="M564" s="177">
        <f t="shared" si="6"/>
        <v>0</v>
      </c>
      <c r="N564" s="164">
        <v>0</v>
      </c>
      <c r="O564" s="164">
        <f t="shared" si="7"/>
        <v>0</v>
      </c>
      <c r="P564" s="164">
        <v>1.75E-3</v>
      </c>
      <c r="Q564" s="164">
        <f t="shared" si="8"/>
        <v>5.0800000000000003E-3</v>
      </c>
      <c r="R564" s="164"/>
      <c r="S564" s="164"/>
      <c r="T564" s="165">
        <v>7.0000000000000007E-2</v>
      </c>
      <c r="U564" s="164">
        <f t="shared" si="9"/>
        <v>0.2</v>
      </c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 t="s">
        <v>217</v>
      </c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</row>
    <row r="565" spans="1:60" outlineLevel="1" x14ac:dyDescent="0.2">
      <c r="A565" s="155">
        <v>153</v>
      </c>
      <c r="B565" s="162" t="s">
        <v>823</v>
      </c>
      <c r="C565" s="198" t="s">
        <v>824</v>
      </c>
      <c r="D565" s="164" t="s">
        <v>310</v>
      </c>
      <c r="E565" s="171">
        <v>0.20100000000000001</v>
      </c>
      <c r="F565" s="176"/>
      <c r="G565" s="177">
        <f t="shared" si="3"/>
        <v>0</v>
      </c>
      <c r="H565" s="176"/>
      <c r="I565" s="177">
        <f t="shared" si="4"/>
        <v>0</v>
      </c>
      <c r="J565" s="176"/>
      <c r="K565" s="177">
        <f t="shared" si="5"/>
        <v>0</v>
      </c>
      <c r="L565" s="177">
        <v>21</v>
      </c>
      <c r="M565" s="177">
        <f t="shared" si="6"/>
        <v>0</v>
      </c>
      <c r="N565" s="164">
        <v>0</v>
      </c>
      <c r="O565" s="164">
        <f t="shared" si="7"/>
        <v>0</v>
      </c>
      <c r="P565" s="164">
        <v>0</v>
      </c>
      <c r="Q565" s="164">
        <f t="shared" si="8"/>
        <v>0</v>
      </c>
      <c r="R565" s="164"/>
      <c r="S565" s="164"/>
      <c r="T565" s="165">
        <v>4.82</v>
      </c>
      <c r="U565" s="164">
        <f t="shared" si="9"/>
        <v>0.97</v>
      </c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 t="s">
        <v>217</v>
      </c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</row>
    <row r="566" spans="1:60" x14ac:dyDescent="0.2">
      <c r="A566" s="156" t="s">
        <v>212</v>
      </c>
      <c r="B566" s="163" t="s">
        <v>167</v>
      </c>
      <c r="C566" s="201" t="s">
        <v>168</v>
      </c>
      <c r="D566" s="168"/>
      <c r="E566" s="174"/>
      <c r="F566" s="178"/>
      <c r="G566" s="178">
        <f>SUMIF(AE567:AE590,"&lt;&gt;NOR",G567:G590)</f>
        <v>0</v>
      </c>
      <c r="H566" s="178"/>
      <c r="I566" s="178">
        <f>SUM(I567:I590)</f>
        <v>0</v>
      </c>
      <c r="J566" s="178"/>
      <c r="K566" s="178">
        <f>SUM(K567:K590)</f>
        <v>0</v>
      </c>
      <c r="L566" s="178"/>
      <c r="M566" s="178">
        <f>SUM(M567:M590)</f>
        <v>0</v>
      </c>
      <c r="N566" s="168"/>
      <c r="O566" s="168">
        <f>SUM(O567:O590)</f>
        <v>6.904580000000001</v>
      </c>
      <c r="P566" s="168"/>
      <c r="Q566" s="168">
        <f>SUM(Q567:Q590)</f>
        <v>15.308399999999999</v>
      </c>
      <c r="R566" s="168"/>
      <c r="S566" s="168"/>
      <c r="T566" s="169"/>
      <c r="U566" s="168">
        <f>SUM(U567:U590)</f>
        <v>135.64999999999998</v>
      </c>
      <c r="AE566" t="s">
        <v>213</v>
      </c>
    </row>
    <row r="567" spans="1:60" outlineLevel="1" x14ac:dyDescent="0.2">
      <c r="A567" s="155">
        <v>154</v>
      </c>
      <c r="B567" s="162" t="s">
        <v>825</v>
      </c>
      <c r="C567" s="198" t="s">
        <v>826</v>
      </c>
      <c r="D567" s="164" t="s">
        <v>267</v>
      </c>
      <c r="E567" s="171">
        <v>137.5</v>
      </c>
      <c r="F567" s="176"/>
      <c r="G567" s="177">
        <f>ROUND(E567*F567,2)</f>
        <v>0</v>
      </c>
      <c r="H567" s="176"/>
      <c r="I567" s="177">
        <f>ROUND(E567*H567,2)</f>
        <v>0</v>
      </c>
      <c r="J567" s="176"/>
      <c r="K567" s="177">
        <f>ROUND(E567*J567,2)</f>
        <v>0</v>
      </c>
      <c r="L567" s="177">
        <v>21</v>
      </c>
      <c r="M567" s="177">
        <f>G567*(1+L567/100)</f>
        <v>0</v>
      </c>
      <c r="N567" s="164">
        <v>0</v>
      </c>
      <c r="O567" s="164">
        <f>ROUND(E567*N567,5)</f>
        <v>0</v>
      </c>
      <c r="P567" s="164">
        <v>0.11</v>
      </c>
      <c r="Q567" s="164">
        <f>ROUND(E567*P567,5)</f>
        <v>15.125</v>
      </c>
      <c r="R567" s="164"/>
      <c r="S567" s="164"/>
      <c r="T567" s="165">
        <v>0.31900000000000001</v>
      </c>
      <c r="U567" s="164">
        <f>ROUND(E567*T567,2)</f>
        <v>43.86</v>
      </c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 t="s">
        <v>217</v>
      </c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</row>
    <row r="568" spans="1:60" outlineLevel="1" x14ac:dyDescent="0.2">
      <c r="A568" s="155"/>
      <c r="B568" s="162"/>
      <c r="C568" s="199" t="s">
        <v>827</v>
      </c>
      <c r="D568" s="166"/>
      <c r="E568" s="172">
        <v>136</v>
      </c>
      <c r="F568" s="177"/>
      <c r="G568" s="177"/>
      <c r="H568" s="177"/>
      <c r="I568" s="177"/>
      <c r="J568" s="177"/>
      <c r="K568" s="177"/>
      <c r="L568" s="177"/>
      <c r="M568" s="177"/>
      <c r="N568" s="164"/>
      <c r="O568" s="164"/>
      <c r="P568" s="164"/>
      <c r="Q568" s="164"/>
      <c r="R568" s="164"/>
      <c r="S568" s="164"/>
      <c r="T568" s="165"/>
      <c r="U568" s="16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 t="s">
        <v>219</v>
      </c>
      <c r="AF568" s="154">
        <v>0</v>
      </c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</row>
    <row r="569" spans="1:60" outlineLevel="1" x14ac:dyDescent="0.2">
      <c r="A569" s="155"/>
      <c r="B569" s="162"/>
      <c r="C569" s="199" t="s">
        <v>828</v>
      </c>
      <c r="D569" s="166"/>
      <c r="E569" s="172">
        <v>1.5</v>
      </c>
      <c r="F569" s="177"/>
      <c r="G569" s="177"/>
      <c r="H569" s="177"/>
      <c r="I569" s="177"/>
      <c r="J569" s="177"/>
      <c r="K569" s="177"/>
      <c r="L569" s="177"/>
      <c r="M569" s="177"/>
      <c r="N569" s="164"/>
      <c r="O569" s="164"/>
      <c r="P569" s="164"/>
      <c r="Q569" s="164"/>
      <c r="R569" s="164"/>
      <c r="S569" s="164"/>
      <c r="T569" s="165"/>
      <c r="U569" s="16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 t="s">
        <v>219</v>
      </c>
      <c r="AF569" s="154">
        <v>0</v>
      </c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</row>
    <row r="570" spans="1:60" ht="22.5" outlineLevel="1" x14ac:dyDescent="0.2">
      <c r="A570" s="155">
        <v>155</v>
      </c>
      <c r="B570" s="162" t="s">
        <v>829</v>
      </c>
      <c r="C570" s="198" t="s">
        <v>830</v>
      </c>
      <c r="D570" s="164" t="s">
        <v>273</v>
      </c>
      <c r="E570" s="171">
        <v>9.1</v>
      </c>
      <c r="F570" s="176"/>
      <c r="G570" s="177">
        <f>ROUND(E570*F570,2)</f>
        <v>0</v>
      </c>
      <c r="H570" s="176"/>
      <c r="I570" s="177">
        <f>ROUND(E570*H570,2)</f>
        <v>0</v>
      </c>
      <c r="J570" s="176"/>
      <c r="K570" s="177">
        <f>ROUND(E570*J570,2)</f>
        <v>0</v>
      </c>
      <c r="L570" s="177">
        <v>21</v>
      </c>
      <c r="M570" s="177">
        <f>G570*(1+L570/100)</f>
        <v>0</v>
      </c>
      <c r="N570" s="164">
        <v>0.02</v>
      </c>
      <c r="O570" s="164">
        <f>ROUND(E570*N570,5)</f>
        <v>0.182</v>
      </c>
      <c r="P570" s="164">
        <v>8.9999999999999993E-3</v>
      </c>
      <c r="Q570" s="164">
        <f>ROUND(E570*P570,5)</f>
        <v>8.1900000000000001E-2</v>
      </c>
      <c r="R570" s="164"/>
      <c r="S570" s="164"/>
      <c r="T570" s="165">
        <v>0.13800000000000001</v>
      </c>
      <c r="U570" s="164">
        <f>ROUND(E570*T570,2)</f>
        <v>1.26</v>
      </c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 t="s">
        <v>217</v>
      </c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</row>
    <row r="571" spans="1:60" outlineLevel="1" x14ac:dyDescent="0.2">
      <c r="A571" s="155"/>
      <c r="B571" s="162"/>
      <c r="C571" s="199" t="s">
        <v>831</v>
      </c>
      <c r="D571" s="166"/>
      <c r="E571" s="172">
        <v>4.55</v>
      </c>
      <c r="F571" s="177"/>
      <c r="G571" s="177"/>
      <c r="H571" s="177"/>
      <c r="I571" s="177"/>
      <c r="J571" s="177"/>
      <c r="K571" s="177"/>
      <c r="L571" s="177"/>
      <c r="M571" s="177"/>
      <c r="N571" s="164"/>
      <c r="O571" s="164"/>
      <c r="P571" s="164"/>
      <c r="Q571" s="164"/>
      <c r="R571" s="164"/>
      <c r="S571" s="164"/>
      <c r="T571" s="165"/>
      <c r="U571" s="16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 t="s">
        <v>219</v>
      </c>
      <c r="AF571" s="154">
        <v>0</v>
      </c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</row>
    <row r="572" spans="1:60" outlineLevel="1" x14ac:dyDescent="0.2">
      <c r="A572" s="155"/>
      <c r="B572" s="162"/>
      <c r="C572" s="199" t="s">
        <v>832</v>
      </c>
      <c r="D572" s="166"/>
      <c r="E572" s="172">
        <v>4.55</v>
      </c>
      <c r="F572" s="177"/>
      <c r="G572" s="177"/>
      <c r="H572" s="177"/>
      <c r="I572" s="177"/>
      <c r="J572" s="177"/>
      <c r="K572" s="177"/>
      <c r="L572" s="177"/>
      <c r="M572" s="177"/>
      <c r="N572" s="164"/>
      <c r="O572" s="164"/>
      <c r="P572" s="164"/>
      <c r="Q572" s="164"/>
      <c r="R572" s="164"/>
      <c r="S572" s="164"/>
      <c r="T572" s="165"/>
      <c r="U572" s="16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 t="s">
        <v>219</v>
      </c>
      <c r="AF572" s="154">
        <v>0</v>
      </c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</row>
    <row r="573" spans="1:60" outlineLevel="1" x14ac:dyDescent="0.2">
      <c r="A573" s="155">
        <v>156</v>
      </c>
      <c r="B573" s="162" t="s">
        <v>833</v>
      </c>
      <c r="C573" s="198" t="s">
        <v>834</v>
      </c>
      <c r="D573" s="164" t="s">
        <v>273</v>
      </c>
      <c r="E573" s="171">
        <v>19</v>
      </c>
      <c r="F573" s="176"/>
      <c r="G573" s="177">
        <f>ROUND(E573*F573,2)</f>
        <v>0</v>
      </c>
      <c r="H573" s="176"/>
      <c r="I573" s="177">
        <f>ROUND(E573*H573,2)</f>
        <v>0</v>
      </c>
      <c r="J573" s="176"/>
      <c r="K573" s="177">
        <f>ROUND(E573*J573,2)</f>
        <v>0</v>
      </c>
      <c r="L573" s="177">
        <v>21</v>
      </c>
      <c r="M573" s="177">
        <f>G573*(1+L573/100)</f>
        <v>0</v>
      </c>
      <c r="N573" s="164">
        <v>3.2000000000000003E-4</v>
      </c>
      <c r="O573" s="164">
        <f>ROUND(E573*N573,5)</f>
        <v>6.0800000000000003E-3</v>
      </c>
      <c r="P573" s="164">
        <v>0</v>
      </c>
      <c r="Q573" s="164">
        <f>ROUND(E573*P573,5)</f>
        <v>0</v>
      </c>
      <c r="R573" s="164"/>
      <c r="S573" s="164"/>
      <c r="T573" s="165">
        <v>0.32</v>
      </c>
      <c r="U573" s="164">
        <f>ROUND(E573*T573,2)</f>
        <v>6.08</v>
      </c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 t="s">
        <v>217</v>
      </c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</row>
    <row r="574" spans="1:60" outlineLevel="1" x14ac:dyDescent="0.2">
      <c r="A574" s="155"/>
      <c r="B574" s="162"/>
      <c r="C574" s="199" t="s">
        <v>835</v>
      </c>
      <c r="D574" s="166"/>
      <c r="E574" s="172">
        <v>19</v>
      </c>
      <c r="F574" s="177"/>
      <c r="G574" s="177"/>
      <c r="H574" s="177"/>
      <c r="I574" s="177"/>
      <c r="J574" s="177"/>
      <c r="K574" s="177"/>
      <c r="L574" s="177"/>
      <c r="M574" s="177"/>
      <c r="N574" s="164"/>
      <c r="O574" s="164"/>
      <c r="P574" s="164"/>
      <c r="Q574" s="164"/>
      <c r="R574" s="164"/>
      <c r="S574" s="164"/>
      <c r="T574" s="165"/>
      <c r="U574" s="16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 t="s">
        <v>219</v>
      </c>
      <c r="AF574" s="154">
        <v>0</v>
      </c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</row>
    <row r="575" spans="1:60" outlineLevel="1" x14ac:dyDescent="0.2">
      <c r="A575" s="155">
        <v>157</v>
      </c>
      <c r="B575" s="162" t="s">
        <v>836</v>
      </c>
      <c r="C575" s="198" t="s">
        <v>837</v>
      </c>
      <c r="D575" s="164" t="s">
        <v>267</v>
      </c>
      <c r="E575" s="171">
        <v>136</v>
      </c>
      <c r="F575" s="176"/>
      <c r="G575" s="177">
        <f>ROUND(E575*F575,2)</f>
        <v>0</v>
      </c>
      <c r="H575" s="176"/>
      <c r="I575" s="177">
        <f>ROUND(E575*H575,2)</f>
        <v>0</v>
      </c>
      <c r="J575" s="176"/>
      <c r="K575" s="177">
        <f>ROUND(E575*J575,2)</f>
        <v>0</v>
      </c>
      <c r="L575" s="177">
        <v>21</v>
      </c>
      <c r="M575" s="177">
        <f>G575*(1+L575/100)</f>
        <v>0</v>
      </c>
      <c r="N575" s="164">
        <v>4.5999999999999999E-2</v>
      </c>
      <c r="O575" s="164">
        <f>ROUND(E575*N575,5)</f>
        <v>6.2560000000000002</v>
      </c>
      <c r="P575" s="164">
        <v>0</v>
      </c>
      <c r="Q575" s="164">
        <f>ROUND(E575*P575,5)</f>
        <v>0</v>
      </c>
      <c r="R575" s="164"/>
      <c r="S575" s="164"/>
      <c r="T575" s="165">
        <v>0.42099999999999999</v>
      </c>
      <c r="U575" s="164">
        <f>ROUND(E575*T575,2)</f>
        <v>57.26</v>
      </c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 t="s">
        <v>217</v>
      </c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</row>
    <row r="576" spans="1:60" outlineLevel="1" x14ac:dyDescent="0.2">
      <c r="A576" s="155">
        <v>158</v>
      </c>
      <c r="B576" s="162" t="s">
        <v>838</v>
      </c>
      <c r="C576" s="198" t="s">
        <v>839</v>
      </c>
      <c r="D576" s="164" t="s">
        <v>273</v>
      </c>
      <c r="E576" s="171">
        <v>14.5</v>
      </c>
      <c r="F576" s="176"/>
      <c r="G576" s="177">
        <f>ROUND(E576*F576,2)</f>
        <v>0</v>
      </c>
      <c r="H576" s="176"/>
      <c r="I576" s="177">
        <f>ROUND(E576*H576,2)</f>
        <v>0</v>
      </c>
      <c r="J576" s="176"/>
      <c r="K576" s="177">
        <f>ROUND(E576*J576,2)</f>
        <v>0</v>
      </c>
      <c r="L576" s="177">
        <v>21</v>
      </c>
      <c r="M576" s="177">
        <f>G576*(1+L576/100)</f>
        <v>0</v>
      </c>
      <c r="N576" s="164">
        <v>8.7399999999999995E-3</v>
      </c>
      <c r="O576" s="164">
        <f>ROUND(E576*N576,5)</f>
        <v>0.12673000000000001</v>
      </c>
      <c r="P576" s="164">
        <v>0</v>
      </c>
      <c r="Q576" s="164">
        <f>ROUND(E576*P576,5)</f>
        <v>0</v>
      </c>
      <c r="R576" s="164"/>
      <c r="S576" s="164"/>
      <c r="T576" s="165">
        <v>0.33</v>
      </c>
      <c r="U576" s="164">
        <f>ROUND(E576*T576,2)</f>
        <v>4.79</v>
      </c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 t="s">
        <v>217</v>
      </c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</row>
    <row r="577" spans="1:60" outlineLevel="1" x14ac:dyDescent="0.2">
      <c r="A577" s="155"/>
      <c r="B577" s="162"/>
      <c r="C577" s="199" t="s">
        <v>840</v>
      </c>
      <c r="D577" s="166"/>
      <c r="E577" s="172">
        <v>14.5</v>
      </c>
      <c r="F577" s="177"/>
      <c r="G577" s="177"/>
      <c r="H577" s="177"/>
      <c r="I577" s="177"/>
      <c r="J577" s="177"/>
      <c r="K577" s="177"/>
      <c r="L577" s="177"/>
      <c r="M577" s="177"/>
      <c r="N577" s="164"/>
      <c r="O577" s="164"/>
      <c r="P577" s="164"/>
      <c r="Q577" s="164"/>
      <c r="R577" s="164"/>
      <c r="S577" s="164"/>
      <c r="T577" s="165"/>
      <c r="U577" s="16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 t="s">
        <v>219</v>
      </c>
      <c r="AF577" s="154">
        <v>0</v>
      </c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</row>
    <row r="578" spans="1:60" ht="22.5" outlineLevel="1" x14ac:dyDescent="0.2">
      <c r="A578" s="155">
        <v>159</v>
      </c>
      <c r="B578" s="162" t="s">
        <v>841</v>
      </c>
      <c r="C578" s="198" t="s">
        <v>842</v>
      </c>
      <c r="D578" s="164" t="s">
        <v>273</v>
      </c>
      <c r="E578" s="171">
        <v>12.6</v>
      </c>
      <c r="F578" s="176"/>
      <c r="G578" s="177">
        <f>ROUND(E578*F578,2)</f>
        <v>0</v>
      </c>
      <c r="H578" s="176"/>
      <c r="I578" s="177">
        <f>ROUND(E578*H578,2)</f>
        <v>0</v>
      </c>
      <c r="J578" s="176"/>
      <c r="K578" s="177">
        <f>ROUND(E578*J578,2)</f>
        <v>0</v>
      </c>
      <c r="L578" s="177">
        <v>21</v>
      </c>
      <c r="M578" s="177">
        <f>G578*(1+L578/100)</f>
        <v>0</v>
      </c>
      <c r="N578" s="164">
        <v>2.649E-2</v>
      </c>
      <c r="O578" s="164">
        <f>ROUND(E578*N578,5)</f>
        <v>0.33377000000000001</v>
      </c>
      <c r="P578" s="164">
        <v>0</v>
      </c>
      <c r="Q578" s="164">
        <f>ROUND(E578*P578,5)</f>
        <v>0</v>
      </c>
      <c r="R578" s="164"/>
      <c r="S578" s="164"/>
      <c r="T578" s="165">
        <v>0.36299999999999999</v>
      </c>
      <c r="U578" s="164">
        <f>ROUND(E578*T578,2)</f>
        <v>4.57</v>
      </c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 t="s">
        <v>217</v>
      </c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</row>
    <row r="579" spans="1:60" outlineLevel="1" x14ac:dyDescent="0.2">
      <c r="A579" s="155"/>
      <c r="B579" s="162"/>
      <c r="C579" s="199" t="s">
        <v>831</v>
      </c>
      <c r="D579" s="166"/>
      <c r="E579" s="172">
        <v>4.55</v>
      </c>
      <c r="F579" s="177"/>
      <c r="G579" s="177"/>
      <c r="H579" s="177"/>
      <c r="I579" s="177"/>
      <c r="J579" s="177"/>
      <c r="K579" s="177"/>
      <c r="L579" s="177"/>
      <c r="M579" s="177"/>
      <c r="N579" s="164"/>
      <c r="O579" s="164"/>
      <c r="P579" s="164"/>
      <c r="Q579" s="164"/>
      <c r="R579" s="164"/>
      <c r="S579" s="164"/>
      <c r="T579" s="165"/>
      <c r="U579" s="16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 t="s">
        <v>219</v>
      </c>
      <c r="AF579" s="154">
        <v>0</v>
      </c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</row>
    <row r="580" spans="1:60" outlineLevel="1" x14ac:dyDescent="0.2">
      <c r="A580" s="155"/>
      <c r="B580" s="162"/>
      <c r="C580" s="199" t="s">
        <v>832</v>
      </c>
      <c r="D580" s="166"/>
      <c r="E580" s="172">
        <v>4.55</v>
      </c>
      <c r="F580" s="177"/>
      <c r="G580" s="177"/>
      <c r="H580" s="177"/>
      <c r="I580" s="177"/>
      <c r="J580" s="177"/>
      <c r="K580" s="177"/>
      <c r="L580" s="177"/>
      <c r="M580" s="177"/>
      <c r="N580" s="164"/>
      <c r="O580" s="164"/>
      <c r="P580" s="164"/>
      <c r="Q580" s="164"/>
      <c r="R580" s="164"/>
      <c r="S580" s="164"/>
      <c r="T580" s="165"/>
      <c r="U580" s="16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 t="s">
        <v>219</v>
      </c>
      <c r="AF580" s="154">
        <v>0</v>
      </c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</row>
    <row r="581" spans="1:60" outlineLevel="1" x14ac:dyDescent="0.2">
      <c r="A581" s="155"/>
      <c r="B581" s="162"/>
      <c r="C581" s="199" t="s">
        <v>843</v>
      </c>
      <c r="D581" s="166"/>
      <c r="E581" s="172">
        <v>3.5</v>
      </c>
      <c r="F581" s="177"/>
      <c r="G581" s="177"/>
      <c r="H581" s="177"/>
      <c r="I581" s="177"/>
      <c r="J581" s="177"/>
      <c r="K581" s="177"/>
      <c r="L581" s="177"/>
      <c r="M581" s="177"/>
      <c r="N581" s="164"/>
      <c r="O581" s="164"/>
      <c r="P581" s="164"/>
      <c r="Q581" s="164"/>
      <c r="R581" s="164"/>
      <c r="S581" s="164"/>
      <c r="T581" s="165"/>
      <c r="U581" s="16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 t="s">
        <v>219</v>
      </c>
      <c r="AF581" s="154">
        <v>0</v>
      </c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</row>
    <row r="582" spans="1:60" outlineLevel="1" x14ac:dyDescent="0.2">
      <c r="A582" s="155">
        <v>160</v>
      </c>
      <c r="B582" s="162" t="s">
        <v>844</v>
      </c>
      <c r="C582" s="198" t="s">
        <v>845</v>
      </c>
      <c r="D582" s="164" t="s">
        <v>273</v>
      </c>
      <c r="E582" s="171">
        <v>3.5</v>
      </c>
      <c r="F582" s="176"/>
      <c r="G582" s="177">
        <f>ROUND(E582*F582,2)</f>
        <v>0</v>
      </c>
      <c r="H582" s="176"/>
      <c r="I582" s="177">
        <f>ROUND(E582*H582,2)</f>
        <v>0</v>
      </c>
      <c r="J582" s="176"/>
      <c r="K582" s="177">
        <f>ROUND(E582*J582,2)</f>
        <v>0</v>
      </c>
      <c r="L582" s="177">
        <v>21</v>
      </c>
      <c r="M582" s="177">
        <f>G582*(1+L582/100)</f>
        <v>0</v>
      </c>
      <c r="N582" s="164">
        <v>0</v>
      </c>
      <c r="O582" s="164">
        <f>ROUND(E582*N582,5)</f>
        <v>0</v>
      </c>
      <c r="P582" s="164">
        <v>2.9000000000000001E-2</v>
      </c>
      <c r="Q582" s="164">
        <f>ROUND(E582*P582,5)</f>
        <v>0.10150000000000001</v>
      </c>
      <c r="R582" s="164"/>
      <c r="S582" s="164"/>
      <c r="T582" s="165">
        <v>0.13800000000000001</v>
      </c>
      <c r="U582" s="164">
        <f>ROUND(E582*T582,2)</f>
        <v>0.48</v>
      </c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 t="s">
        <v>217</v>
      </c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</row>
    <row r="583" spans="1:60" outlineLevel="1" x14ac:dyDescent="0.2">
      <c r="A583" s="155"/>
      <c r="B583" s="162"/>
      <c r="C583" s="260" t="s">
        <v>846</v>
      </c>
      <c r="D583" s="261"/>
      <c r="E583" s="262"/>
      <c r="F583" s="263"/>
      <c r="G583" s="264"/>
      <c r="H583" s="177"/>
      <c r="I583" s="177"/>
      <c r="J583" s="177"/>
      <c r="K583" s="177"/>
      <c r="L583" s="177"/>
      <c r="M583" s="177"/>
      <c r="N583" s="164"/>
      <c r="O583" s="164"/>
      <c r="P583" s="164"/>
      <c r="Q583" s="164"/>
      <c r="R583" s="164"/>
      <c r="S583" s="164"/>
      <c r="T583" s="165"/>
      <c r="U583" s="16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 t="s">
        <v>238</v>
      </c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7" t="str">
        <f>C583</f>
        <v>- ad výměna poškozených prejz ohradní zdi</v>
      </c>
      <c r="BB583" s="154"/>
      <c r="BC583" s="154"/>
      <c r="BD583" s="154"/>
      <c r="BE583" s="154"/>
      <c r="BF583" s="154"/>
      <c r="BG583" s="154"/>
      <c r="BH583" s="154"/>
    </row>
    <row r="584" spans="1:60" outlineLevel="1" x14ac:dyDescent="0.2">
      <c r="A584" s="155"/>
      <c r="B584" s="162"/>
      <c r="C584" s="199" t="s">
        <v>847</v>
      </c>
      <c r="D584" s="166"/>
      <c r="E584" s="172"/>
      <c r="F584" s="177"/>
      <c r="G584" s="177"/>
      <c r="H584" s="177"/>
      <c r="I584" s="177"/>
      <c r="J584" s="177"/>
      <c r="K584" s="177"/>
      <c r="L584" s="177"/>
      <c r="M584" s="177"/>
      <c r="N584" s="164"/>
      <c r="O584" s="164"/>
      <c r="P584" s="164"/>
      <c r="Q584" s="164"/>
      <c r="R584" s="164"/>
      <c r="S584" s="164"/>
      <c r="T584" s="165"/>
      <c r="U584" s="16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 t="s">
        <v>219</v>
      </c>
      <c r="AF584" s="154">
        <v>0</v>
      </c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</row>
    <row r="585" spans="1:60" outlineLevel="1" x14ac:dyDescent="0.2">
      <c r="A585" s="155"/>
      <c r="B585" s="162"/>
      <c r="C585" s="199" t="s">
        <v>848</v>
      </c>
      <c r="D585" s="166"/>
      <c r="E585" s="172">
        <v>3.5</v>
      </c>
      <c r="F585" s="177"/>
      <c r="G585" s="177"/>
      <c r="H585" s="177"/>
      <c r="I585" s="177"/>
      <c r="J585" s="177"/>
      <c r="K585" s="177"/>
      <c r="L585" s="177"/>
      <c r="M585" s="177"/>
      <c r="N585" s="164"/>
      <c r="O585" s="164"/>
      <c r="P585" s="164"/>
      <c r="Q585" s="164"/>
      <c r="R585" s="164"/>
      <c r="S585" s="164"/>
      <c r="T585" s="165"/>
      <c r="U585" s="16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 t="s">
        <v>219</v>
      </c>
      <c r="AF585" s="154">
        <v>0</v>
      </c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</row>
    <row r="586" spans="1:60" ht="22.5" outlineLevel="1" x14ac:dyDescent="0.2">
      <c r="A586" s="155">
        <v>161</v>
      </c>
      <c r="B586" s="162" t="s">
        <v>849</v>
      </c>
      <c r="C586" s="198" t="s">
        <v>850</v>
      </c>
      <c r="D586" s="164" t="s">
        <v>273</v>
      </c>
      <c r="E586" s="171">
        <v>3.5</v>
      </c>
      <c r="F586" s="176"/>
      <c r="G586" s="177">
        <f>ROUND(E586*F586,2)</f>
        <v>0</v>
      </c>
      <c r="H586" s="176"/>
      <c r="I586" s="177">
        <f>ROUND(E586*H586,2)</f>
        <v>0</v>
      </c>
      <c r="J586" s="176"/>
      <c r="K586" s="177">
        <f>ROUND(E586*J586,2)</f>
        <v>0</v>
      </c>
      <c r="L586" s="177">
        <v>21</v>
      </c>
      <c r="M586" s="177">
        <f>G586*(1+L586/100)</f>
        <v>0</v>
      </c>
      <c r="N586" s="164">
        <v>0</v>
      </c>
      <c r="O586" s="164">
        <f>ROUND(E586*N586,5)</f>
        <v>0</v>
      </c>
      <c r="P586" s="164">
        <v>0</v>
      </c>
      <c r="Q586" s="164">
        <f>ROUND(E586*P586,5)</f>
        <v>0</v>
      </c>
      <c r="R586" s="164"/>
      <c r="S586" s="164"/>
      <c r="T586" s="165">
        <v>0.36299999999999999</v>
      </c>
      <c r="U586" s="164">
        <f>ROUND(E586*T586,2)</f>
        <v>1.27</v>
      </c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 t="s">
        <v>217</v>
      </c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</row>
    <row r="587" spans="1:60" outlineLevel="1" x14ac:dyDescent="0.2">
      <c r="A587" s="155"/>
      <c r="B587" s="162"/>
      <c r="C587" s="260" t="s">
        <v>846</v>
      </c>
      <c r="D587" s="261"/>
      <c r="E587" s="262"/>
      <c r="F587" s="263"/>
      <c r="G587" s="264"/>
      <c r="H587" s="177"/>
      <c r="I587" s="177"/>
      <c r="J587" s="177"/>
      <c r="K587" s="177"/>
      <c r="L587" s="177"/>
      <c r="M587" s="177"/>
      <c r="N587" s="164"/>
      <c r="O587" s="164"/>
      <c r="P587" s="164"/>
      <c r="Q587" s="164"/>
      <c r="R587" s="164"/>
      <c r="S587" s="164"/>
      <c r="T587" s="165"/>
      <c r="U587" s="16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 t="s">
        <v>238</v>
      </c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7" t="str">
        <f>C587</f>
        <v>- ad výměna poškozených prejz ohradní zdi</v>
      </c>
      <c r="BB587" s="154"/>
      <c r="BC587" s="154"/>
      <c r="BD587" s="154"/>
      <c r="BE587" s="154"/>
      <c r="BF587" s="154"/>
      <c r="BG587" s="154"/>
      <c r="BH587" s="154"/>
    </row>
    <row r="588" spans="1:60" outlineLevel="1" x14ac:dyDescent="0.2">
      <c r="A588" s="155"/>
      <c r="B588" s="162"/>
      <c r="C588" s="260" t="s">
        <v>851</v>
      </c>
      <c r="D588" s="261"/>
      <c r="E588" s="262"/>
      <c r="F588" s="263"/>
      <c r="G588" s="264"/>
      <c r="H588" s="177"/>
      <c r="I588" s="177"/>
      <c r="J588" s="177"/>
      <c r="K588" s="177"/>
      <c r="L588" s="177"/>
      <c r="M588" s="177"/>
      <c r="N588" s="164"/>
      <c r="O588" s="164"/>
      <c r="P588" s="164"/>
      <c r="Q588" s="164"/>
      <c r="R588" s="164"/>
      <c r="S588" s="164"/>
      <c r="T588" s="165"/>
      <c r="U588" s="16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 t="s">
        <v>238</v>
      </c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7" t="str">
        <f>C588</f>
        <v>- bez dodávky,</v>
      </c>
      <c r="BB588" s="154"/>
      <c r="BC588" s="154"/>
      <c r="BD588" s="154"/>
      <c r="BE588" s="154"/>
      <c r="BF588" s="154"/>
      <c r="BG588" s="154"/>
      <c r="BH588" s="154"/>
    </row>
    <row r="589" spans="1:60" outlineLevel="1" x14ac:dyDescent="0.2">
      <c r="A589" s="155"/>
      <c r="B589" s="162"/>
      <c r="C589" s="260" t="s">
        <v>852</v>
      </c>
      <c r="D589" s="261"/>
      <c r="E589" s="262"/>
      <c r="F589" s="263"/>
      <c r="G589" s="264"/>
      <c r="H589" s="177"/>
      <c r="I589" s="177"/>
      <c r="J589" s="177"/>
      <c r="K589" s="177"/>
      <c r="L589" s="177"/>
      <c r="M589" s="177"/>
      <c r="N589" s="164"/>
      <c r="O589" s="164"/>
      <c r="P589" s="164"/>
      <c r="Q589" s="164"/>
      <c r="R589" s="164"/>
      <c r="S589" s="164"/>
      <c r="T589" s="165"/>
      <c r="U589" s="16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 t="s">
        <v>238</v>
      </c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7" t="str">
        <f>C589</f>
        <v xml:space="preserve">  použijí se původní glazované prejzy odebrané z kaple</v>
      </c>
      <c r="BB589" s="154"/>
      <c r="BC589" s="154"/>
      <c r="BD589" s="154"/>
      <c r="BE589" s="154"/>
      <c r="BF589" s="154"/>
      <c r="BG589" s="154"/>
      <c r="BH589" s="154"/>
    </row>
    <row r="590" spans="1:60" outlineLevel="1" x14ac:dyDescent="0.2">
      <c r="A590" s="155">
        <v>162</v>
      </c>
      <c r="B590" s="162" t="s">
        <v>853</v>
      </c>
      <c r="C590" s="198" t="s">
        <v>854</v>
      </c>
      <c r="D590" s="164" t="s">
        <v>310</v>
      </c>
      <c r="E590" s="171">
        <v>6.9050000000000002</v>
      </c>
      <c r="F590" s="176"/>
      <c r="G590" s="177">
        <f>ROUND(E590*F590,2)</f>
        <v>0</v>
      </c>
      <c r="H590" s="176"/>
      <c r="I590" s="177">
        <f>ROUND(E590*H590,2)</f>
        <v>0</v>
      </c>
      <c r="J590" s="176"/>
      <c r="K590" s="177">
        <f>ROUND(E590*J590,2)</f>
        <v>0</v>
      </c>
      <c r="L590" s="177">
        <v>21</v>
      </c>
      <c r="M590" s="177">
        <f>G590*(1+L590/100)</f>
        <v>0</v>
      </c>
      <c r="N590" s="164">
        <v>0</v>
      </c>
      <c r="O590" s="164">
        <f>ROUND(E590*N590,5)</f>
        <v>0</v>
      </c>
      <c r="P590" s="164">
        <v>0</v>
      </c>
      <c r="Q590" s="164">
        <f>ROUND(E590*P590,5)</f>
        <v>0</v>
      </c>
      <c r="R590" s="164"/>
      <c r="S590" s="164"/>
      <c r="T590" s="165">
        <v>2.3290000000000002</v>
      </c>
      <c r="U590" s="164">
        <f>ROUND(E590*T590,2)</f>
        <v>16.079999999999998</v>
      </c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 t="s">
        <v>217</v>
      </c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</row>
    <row r="591" spans="1:60" x14ac:dyDescent="0.2">
      <c r="A591" s="156" t="s">
        <v>212</v>
      </c>
      <c r="B591" s="163" t="s">
        <v>169</v>
      </c>
      <c r="C591" s="201" t="s">
        <v>170</v>
      </c>
      <c r="D591" s="168"/>
      <c r="E591" s="174"/>
      <c r="F591" s="178"/>
      <c r="G591" s="178">
        <f>SUMIF(AE592:AE650,"&lt;&gt;NOR",G592:G650)</f>
        <v>0</v>
      </c>
      <c r="H591" s="178"/>
      <c r="I591" s="178">
        <f>SUM(I592:I650)</f>
        <v>0</v>
      </c>
      <c r="J591" s="178"/>
      <c r="K591" s="178">
        <f>SUM(K592:K650)</f>
        <v>0</v>
      </c>
      <c r="L591" s="178"/>
      <c r="M591" s="178">
        <f>SUM(M592:M650)</f>
        <v>0</v>
      </c>
      <c r="N591" s="168"/>
      <c r="O591" s="168">
        <f>SUM(O592:O650)</f>
        <v>0</v>
      </c>
      <c r="P591" s="168"/>
      <c r="Q591" s="168">
        <f>SUM(Q592:Q650)</f>
        <v>0</v>
      </c>
      <c r="R591" s="168"/>
      <c r="S591" s="168"/>
      <c r="T591" s="169"/>
      <c r="U591" s="168">
        <f>SUM(U592:U650)</f>
        <v>0</v>
      </c>
      <c r="AE591" t="s">
        <v>213</v>
      </c>
    </row>
    <row r="592" spans="1:60" outlineLevel="1" x14ac:dyDescent="0.2">
      <c r="A592" s="155">
        <v>163</v>
      </c>
      <c r="B592" s="162" t="s">
        <v>855</v>
      </c>
      <c r="C592" s="198" t="s">
        <v>856</v>
      </c>
      <c r="D592" s="164" t="s">
        <v>508</v>
      </c>
      <c r="E592" s="171">
        <v>1</v>
      </c>
      <c r="F592" s="176"/>
      <c r="G592" s="177">
        <f>ROUND(E592*F592,2)</f>
        <v>0</v>
      </c>
      <c r="H592" s="176"/>
      <c r="I592" s="177">
        <f>ROUND(E592*H592,2)</f>
        <v>0</v>
      </c>
      <c r="J592" s="176"/>
      <c r="K592" s="177">
        <f>ROUND(E592*J592,2)</f>
        <v>0</v>
      </c>
      <c r="L592" s="177">
        <v>21</v>
      </c>
      <c r="M592" s="177">
        <f>G592*(1+L592/100)</f>
        <v>0</v>
      </c>
      <c r="N592" s="164">
        <v>0</v>
      </c>
      <c r="O592" s="164">
        <f>ROUND(E592*N592,5)</f>
        <v>0</v>
      </c>
      <c r="P592" s="164">
        <v>0</v>
      </c>
      <c r="Q592" s="164">
        <f>ROUND(E592*P592,5)</f>
        <v>0</v>
      </c>
      <c r="R592" s="164"/>
      <c r="S592" s="164"/>
      <c r="T592" s="165">
        <v>0</v>
      </c>
      <c r="U592" s="164">
        <f>ROUND(E592*T592,2)</f>
        <v>0</v>
      </c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 t="s">
        <v>217</v>
      </c>
      <c r="AF592" s="154"/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</row>
    <row r="593" spans="1:60" outlineLevel="1" x14ac:dyDescent="0.2">
      <c r="A593" s="155"/>
      <c r="B593" s="162"/>
      <c r="C593" s="260" t="s">
        <v>857</v>
      </c>
      <c r="D593" s="261"/>
      <c r="E593" s="262"/>
      <c r="F593" s="263"/>
      <c r="G593" s="264"/>
      <c r="H593" s="177"/>
      <c r="I593" s="177"/>
      <c r="J593" s="177"/>
      <c r="K593" s="177"/>
      <c r="L593" s="177"/>
      <c r="M593" s="177"/>
      <c r="N593" s="164"/>
      <c r="O593" s="164"/>
      <c r="P593" s="164"/>
      <c r="Q593" s="164"/>
      <c r="R593" s="164"/>
      <c r="S593" s="164"/>
      <c r="T593" s="165"/>
      <c r="U593" s="16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 t="s">
        <v>238</v>
      </c>
      <c r="AF593" s="154"/>
      <c r="AG593" s="154"/>
      <c r="AH593" s="154"/>
      <c r="AI593" s="154"/>
      <c r="AJ593" s="154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7" t="str">
        <f>C593</f>
        <v>v následujících položkách jsou oceněny všechna okna a dveře včetně</v>
      </c>
      <c r="BB593" s="154"/>
      <c r="BC593" s="154"/>
      <c r="BD593" s="154"/>
      <c r="BE593" s="154"/>
      <c r="BF593" s="154"/>
      <c r="BG593" s="154"/>
      <c r="BH593" s="154"/>
    </row>
    <row r="594" spans="1:60" outlineLevel="1" x14ac:dyDescent="0.2">
      <c r="A594" s="155"/>
      <c r="B594" s="162"/>
      <c r="C594" s="260" t="s">
        <v>858</v>
      </c>
      <c r="D594" s="261"/>
      <c r="E594" s="262"/>
      <c r="F594" s="263"/>
      <c r="G594" s="264"/>
      <c r="H594" s="177"/>
      <c r="I594" s="177"/>
      <c r="J594" s="177"/>
      <c r="K594" s="177"/>
      <c r="L594" s="177"/>
      <c r="M594" s="177"/>
      <c r="N594" s="164"/>
      <c r="O594" s="164"/>
      <c r="P594" s="164"/>
      <c r="Q594" s="164"/>
      <c r="R594" s="164"/>
      <c r="S594" s="164"/>
      <c r="T594" s="165"/>
      <c r="U594" s="16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 t="s">
        <v>238</v>
      </c>
      <c r="AF594" s="154"/>
      <c r="AG594" s="154"/>
      <c r="AH594" s="154"/>
      <c r="AI594" s="154"/>
      <c r="AJ594" s="154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7" t="str">
        <f>C594</f>
        <v>- truhlářských, kovových a prosklených prvků, vitrají, kování a nátěrů</v>
      </c>
      <c r="BB594" s="154"/>
      <c r="BC594" s="154"/>
      <c r="BD594" s="154"/>
      <c r="BE594" s="154"/>
      <c r="BF594" s="154"/>
      <c r="BG594" s="154"/>
      <c r="BH594" s="154"/>
    </row>
    <row r="595" spans="1:60" outlineLevel="1" x14ac:dyDescent="0.2">
      <c r="A595" s="155"/>
      <c r="B595" s="162"/>
      <c r="C595" s="260" t="s">
        <v>859</v>
      </c>
      <c r="D595" s="261"/>
      <c r="E595" s="262"/>
      <c r="F595" s="263"/>
      <c r="G595" s="264"/>
      <c r="H595" s="177"/>
      <c r="I595" s="177"/>
      <c r="J595" s="177"/>
      <c r="K595" s="177"/>
      <c r="L595" s="177"/>
      <c r="M595" s="177"/>
      <c r="N595" s="164"/>
      <c r="O595" s="164"/>
      <c r="P595" s="164"/>
      <c r="Q595" s="164"/>
      <c r="R595" s="164"/>
      <c r="S595" s="164"/>
      <c r="T595" s="165"/>
      <c r="U595" s="16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 t="s">
        <v>238</v>
      </c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7" t="str">
        <f>C595</f>
        <v>- případné dmtž, mtž, odvozu do dílny a zpět, vnitrostaveništního přesunu hmot (PH)</v>
      </c>
      <c r="BB595" s="154"/>
      <c r="BC595" s="154"/>
      <c r="BD595" s="154"/>
      <c r="BE595" s="154"/>
      <c r="BF595" s="154"/>
      <c r="BG595" s="154"/>
      <c r="BH595" s="154"/>
    </row>
    <row r="596" spans="1:60" outlineLevel="1" x14ac:dyDescent="0.2">
      <c r="A596" s="155"/>
      <c r="B596" s="162"/>
      <c r="C596" s="260" t="s">
        <v>1187</v>
      </c>
      <c r="D596" s="261"/>
      <c r="E596" s="262"/>
      <c r="F596" s="263"/>
      <c r="G596" s="264"/>
      <c r="H596" s="177"/>
      <c r="I596" s="177"/>
      <c r="J596" s="177"/>
      <c r="K596" s="177"/>
      <c r="L596" s="177"/>
      <c r="M596" s="177"/>
      <c r="N596" s="164"/>
      <c r="O596" s="164"/>
      <c r="P596" s="164"/>
      <c r="Q596" s="164"/>
      <c r="R596" s="164"/>
      <c r="S596" s="164"/>
      <c r="T596" s="165"/>
      <c r="U596" s="16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 t="s">
        <v>238</v>
      </c>
      <c r="AF596" s="154"/>
      <c r="AG596" s="154"/>
      <c r="AH596" s="154"/>
      <c r="AI596" s="154"/>
      <c r="AJ596" s="154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7" t="str">
        <f>C596</f>
        <v>- případného zabezpečení otvoru během opravy v dílně provizorní výplní</v>
      </c>
      <c r="BB596" s="154"/>
      <c r="BC596" s="154"/>
      <c r="BD596" s="154"/>
      <c r="BE596" s="154"/>
      <c r="BF596" s="154"/>
      <c r="BG596" s="154"/>
      <c r="BH596" s="154"/>
    </row>
    <row r="597" spans="1:60" outlineLevel="1" x14ac:dyDescent="0.2">
      <c r="A597" s="155"/>
      <c r="B597" s="162"/>
      <c r="C597" s="202" t="s">
        <v>860</v>
      </c>
      <c r="D597" s="170"/>
      <c r="E597" s="175"/>
      <c r="F597" s="179"/>
      <c r="G597" s="179"/>
      <c r="H597" s="177"/>
      <c r="I597" s="177"/>
      <c r="J597" s="177"/>
      <c r="K597" s="177"/>
      <c r="L597" s="177"/>
      <c r="M597" s="177"/>
      <c r="N597" s="164"/>
      <c r="O597" s="164"/>
      <c r="P597" s="164"/>
      <c r="Q597" s="164"/>
      <c r="R597" s="164"/>
      <c r="S597" s="164"/>
      <c r="T597" s="165"/>
      <c r="U597" s="16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 t="s">
        <v>238</v>
      </c>
      <c r="AF597" s="154"/>
      <c r="AG597" s="154"/>
      <c r="AH597" s="154"/>
      <c r="AI597" s="154"/>
      <c r="AJ597" s="154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</row>
    <row r="598" spans="1:60" outlineLevel="1" x14ac:dyDescent="0.2">
      <c r="A598" s="155"/>
      <c r="B598" s="162"/>
      <c r="C598" s="260" t="s">
        <v>861</v>
      </c>
      <c r="D598" s="261"/>
      <c r="E598" s="262"/>
      <c r="F598" s="263"/>
      <c r="G598" s="264"/>
      <c r="H598" s="177"/>
      <c r="I598" s="177"/>
      <c r="J598" s="177"/>
      <c r="K598" s="177"/>
      <c r="L598" s="177"/>
      <c r="M598" s="177"/>
      <c r="N598" s="164"/>
      <c r="O598" s="164"/>
      <c r="P598" s="164"/>
      <c r="Q598" s="164"/>
      <c r="R598" s="164"/>
      <c r="S598" s="164"/>
      <c r="T598" s="165"/>
      <c r="U598" s="16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 t="s">
        <v>238</v>
      </c>
      <c r="AF598" s="154"/>
      <c r="AG598" s="154"/>
      <c r="AH598" s="154"/>
      <c r="AI598" s="154"/>
      <c r="AJ598" s="154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7" t="str">
        <f>C598</f>
        <v>podrobný popis jednotlivých oken a dveří - viz tabulka v projektu</v>
      </c>
      <c r="BB598" s="154"/>
      <c r="BC598" s="154"/>
      <c r="BD598" s="154"/>
      <c r="BE598" s="154"/>
      <c r="BF598" s="154"/>
      <c r="BG598" s="154"/>
      <c r="BH598" s="154"/>
    </row>
    <row r="599" spans="1:60" ht="22.5" outlineLevel="1" x14ac:dyDescent="0.2">
      <c r="A599" s="155">
        <v>164</v>
      </c>
      <c r="B599" s="162" t="s">
        <v>862</v>
      </c>
      <c r="C599" s="198" t="s">
        <v>863</v>
      </c>
      <c r="D599" s="164" t="s">
        <v>508</v>
      </c>
      <c r="E599" s="171">
        <v>1</v>
      </c>
      <c r="F599" s="176"/>
      <c r="G599" s="177">
        <f>ROUND(E599*F599,2)</f>
        <v>0</v>
      </c>
      <c r="H599" s="176"/>
      <c r="I599" s="177">
        <f>ROUND(E599*H599,2)</f>
        <v>0</v>
      </c>
      <c r="J599" s="176"/>
      <c r="K599" s="177">
        <f>ROUND(E599*J599,2)</f>
        <v>0</v>
      </c>
      <c r="L599" s="177">
        <v>21</v>
      </c>
      <c r="M599" s="177">
        <f>G599*(1+L599/100)</f>
        <v>0</v>
      </c>
      <c r="N599" s="164">
        <v>0</v>
      </c>
      <c r="O599" s="164">
        <f>ROUND(E599*N599,5)</f>
        <v>0</v>
      </c>
      <c r="P599" s="164">
        <v>0</v>
      </c>
      <c r="Q599" s="164">
        <f>ROUND(E599*P599,5)</f>
        <v>0</v>
      </c>
      <c r="R599" s="164"/>
      <c r="S599" s="164"/>
      <c r="T599" s="165">
        <v>0</v>
      </c>
      <c r="U599" s="164">
        <f>ROUND(E599*T599,2)</f>
        <v>0</v>
      </c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 t="s">
        <v>217</v>
      </c>
      <c r="AF599" s="154"/>
      <c r="AG599" s="154"/>
      <c r="AH599" s="154"/>
      <c r="AI599" s="154"/>
      <c r="AJ599" s="154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</row>
    <row r="600" spans="1:60" outlineLevel="1" x14ac:dyDescent="0.2">
      <c r="A600" s="155"/>
      <c r="B600" s="162"/>
      <c r="C600" s="260" t="s">
        <v>864</v>
      </c>
      <c r="D600" s="261"/>
      <c r="E600" s="262"/>
      <c r="F600" s="263"/>
      <c r="G600" s="264"/>
      <c r="H600" s="177"/>
      <c r="I600" s="177"/>
      <c r="J600" s="177"/>
      <c r="K600" s="177"/>
      <c r="L600" s="177"/>
      <c r="M600" s="177"/>
      <c r="N600" s="164"/>
      <c r="O600" s="164"/>
      <c r="P600" s="164"/>
      <c r="Q600" s="164"/>
      <c r="R600" s="164"/>
      <c r="S600" s="164"/>
      <c r="T600" s="165"/>
      <c r="U600" s="16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 t="s">
        <v>238</v>
      </c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7" t="str">
        <f>C600</f>
        <v>restaurování segmentového zaklenutého okna s barevnými vitrajemi (9 polí)</v>
      </c>
      <c r="BB600" s="154"/>
      <c r="BC600" s="154"/>
      <c r="BD600" s="154"/>
      <c r="BE600" s="154"/>
      <c r="BF600" s="154"/>
      <c r="BG600" s="154"/>
      <c r="BH600" s="154"/>
    </row>
    <row r="601" spans="1:60" outlineLevel="1" x14ac:dyDescent="0.2">
      <c r="A601" s="155"/>
      <c r="B601" s="162"/>
      <c r="C601" s="260" t="s">
        <v>865</v>
      </c>
      <c r="D601" s="261"/>
      <c r="E601" s="262"/>
      <c r="F601" s="263"/>
      <c r="G601" s="264"/>
      <c r="H601" s="177"/>
      <c r="I601" s="177"/>
      <c r="J601" s="177"/>
      <c r="K601" s="177"/>
      <c r="L601" s="177"/>
      <c r="M601" s="177"/>
      <c r="N601" s="164"/>
      <c r="O601" s="164"/>
      <c r="P601" s="164"/>
      <c r="Q601" s="164"/>
      <c r="R601" s="164"/>
      <c r="S601" s="164"/>
      <c r="T601" s="165"/>
      <c r="U601" s="16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 t="s">
        <v>238</v>
      </c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7" t="str">
        <f>C601</f>
        <v>vsazenými do železného rámu</v>
      </c>
      <c r="BB601" s="154"/>
      <c r="BC601" s="154"/>
      <c r="BD601" s="154"/>
      <c r="BE601" s="154"/>
      <c r="BF601" s="154"/>
      <c r="BG601" s="154"/>
      <c r="BH601" s="154"/>
    </row>
    <row r="602" spans="1:60" outlineLevel="1" x14ac:dyDescent="0.2">
      <c r="A602" s="155"/>
      <c r="B602" s="162"/>
      <c r="C602" s="260" t="s">
        <v>866</v>
      </c>
      <c r="D602" s="261"/>
      <c r="E602" s="262"/>
      <c r="F602" s="263"/>
      <c r="G602" s="264"/>
      <c r="H602" s="177"/>
      <c r="I602" s="177"/>
      <c r="J602" s="177"/>
      <c r="K602" s="177"/>
      <c r="L602" s="177"/>
      <c r="M602" s="177"/>
      <c r="N602" s="164"/>
      <c r="O602" s="164"/>
      <c r="P602" s="164"/>
      <c r="Q602" s="164"/>
      <c r="R602" s="164"/>
      <c r="S602" s="164"/>
      <c r="T602" s="165"/>
      <c r="U602" s="16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 t="s">
        <v>238</v>
      </c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7" t="str">
        <f>C602</f>
        <v>- očištění</v>
      </c>
      <c r="BB602" s="154"/>
      <c r="BC602" s="154"/>
      <c r="BD602" s="154"/>
      <c r="BE602" s="154"/>
      <c r="BF602" s="154"/>
      <c r="BG602" s="154"/>
      <c r="BH602" s="154"/>
    </row>
    <row r="603" spans="1:60" outlineLevel="1" x14ac:dyDescent="0.2">
      <c r="A603" s="155"/>
      <c r="B603" s="162"/>
      <c r="C603" s="260" t="s">
        <v>867</v>
      </c>
      <c r="D603" s="261"/>
      <c r="E603" s="262"/>
      <c r="F603" s="263"/>
      <c r="G603" s="264"/>
      <c r="H603" s="177"/>
      <c r="I603" s="177"/>
      <c r="J603" s="177"/>
      <c r="K603" s="177"/>
      <c r="L603" s="177"/>
      <c r="M603" s="177"/>
      <c r="N603" s="164"/>
      <c r="O603" s="164"/>
      <c r="P603" s="164"/>
      <c r="Q603" s="164"/>
      <c r="R603" s="164"/>
      <c r="S603" s="164"/>
      <c r="T603" s="165"/>
      <c r="U603" s="16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 t="s">
        <v>238</v>
      </c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7" t="str">
        <f>C603</f>
        <v>- přeložení olověných osnov barevných vitrají</v>
      </c>
      <c r="BB603" s="154"/>
      <c r="BC603" s="154"/>
      <c r="BD603" s="154"/>
      <c r="BE603" s="154"/>
      <c r="BF603" s="154"/>
      <c r="BG603" s="154"/>
      <c r="BH603" s="154"/>
    </row>
    <row r="604" spans="1:60" outlineLevel="1" x14ac:dyDescent="0.2">
      <c r="A604" s="155"/>
      <c r="B604" s="162"/>
      <c r="C604" s="260" t="s">
        <v>868</v>
      </c>
      <c r="D604" s="261"/>
      <c r="E604" s="262"/>
      <c r="F604" s="263"/>
      <c r="G604" s="264"/>
      <c r="H604" s="177"/>
      <c r="I604" s="177"/>
      <c r="J604" s="177"/>
      <c r="K604" s="177"/>
      <c r="L604" s="177"/>
      <c r="M604" s="177"/>
      <c r="N604" s="164"/>
      <c r="O604" s="164"/>
      <c r="P604" s="164"/>
      <c r="Q604" s="164"/>
      <c r="R604" s="164"/>
      <c r="S604" s="164"/>
      <c r="T604" s="165"/>
      <c r="U604" s="16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 t="s">
        <v>238</v>
      </c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7" t="str">
        <f>C604</f>
        <v>- natření železného rámu kovářskou barvou</v>
      </c>
      <c r="BB604" s="154"/>
      <c r="BC604" s="154"/>
      <c r="BD604" s="154"/>
      <c r="BE604" s="154"/>
      <c r="BF604" s="154"/>
      <c r="BG604" s="154"/>
      <c r="BH604" s="154"/>
    </row>
    <row r="605" spans="1:60" ht="22.5" outlineLevel="1" x14ac:dyDescent="0.2">
      <c r="A605" s="155">
        <v>165</v>
      </c>
      <c r="B605" s="162" t="s">
        <v>869</v>
      </c>
      <c r="C605" s="198" t="s">
        <v>870</v>
      </c>
      <c r="D605" s="164" t="s">
        <v>339</v>
      </c>
      <c r="E605" s="171">
        <v>1</v>
      </c>
      <c r="F605" s="176"/>
      <c r="G605" s="177">
        <f>ROUND(E605*F605,2)</f>
        <v>0</v>
      </c>
      <c r="H605" s="176"/>
      <c r="I605" s="177">
        <f>ROUND(E605*H605,2)</f>
        <v>0</v>
      </c>
      <c r="J605" s="176"/>
      <c r="K605" s="177">
        <f>ROUND(E605*J605,2)</f>
        <v>0</v>
      </c>
      <c r="L605" s="177">
        <v>21</v>
      </c>
      <c r="M605" s="177">
        <f>G605*(1+L605/100)</f>
        <v>0</v>
      </c>
      <c r="N605" s="164">
        <v>0</v>
      </c>
      <c r="O605" s="164">
        <f>ROUND(E605*N605,5)</f>
        <v>0</v>
      </c>
      <c r="P605" s="164">
        <v>0</v>
      </c>
      <c r="Q605" s="164">
        <f>ROUND(E605*P605,5)</f>
        <v>0</v>
      </c>
      <c r="R605" s="164"/>
      <c r="S605" s="164"/>
      <c r="T605" s="165">
        <v>0</v>
      </c>
      <c r="U605" s="164">
        <f>ROUND(E605*T605,2)</f>
        <v>0</v>
      </c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 t="s">
        <v>217</v>
      </c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</row>
    <row r="606" spans="1:60" outlineLevel="1" x14ac:dyDescent="0.2">
      <c r="A606" s="155"/>
      <c r="B606" s="162"/>
      <c r="C606" s="260" t="s">
        <v>871</v>
      </c>
      <c r="D606" s="261"/>
      <c r="E606" s="262"/>
      <c r="F606" s="263"/>
      <c r="G606" s="264"/>
      <c r="H606" s="177"/>
      <c r="I606" s="177"/>
      <c r="J606" s="177"/>
      <c r="K606" s="177"/>
      <c r="L606" s="177"/>
      <c r="M606" s="177"/>
      <c r="N606" s="164"/>
      <c r="O606" s="164"/>
      <c r="P606" s="164"/>
      <c r="Q606" s="164"/>
      <c r="R606" s="164"/>
      <c r="S606" s="164"/>
      <c r="T606" s="165"/>
      <c r="U606" s="16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 t="s">
        <v>238</v>
      </c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7" t="str">
        <f t="shared" ref="BA606:BA613" si="10">C606</f>
        <v>oprava okna dvojitého s poutcem</v>
      </c>
      <c r="BB606" s="154"/>
      <c r="BC606" s="154"/>
      <c r="BD606" s="154"/>
      <c r="BE606" s="154"/>
      <c r="BF606" s="154"/>
      <c r="BG606" s="154"/>
      <c r="BH606" s="154"/>
    </row>
    <row r="607" spans="1:60" outlineLevel="1" x14ac:dyDescent="0.2">
      <c r="A607" s="155"/>
      <c r="B607" s="162"/>
      <c r="C607" s="260" t="s">
        <v>872</v>
      </c>
      <c r="D607" s="261"/>
      <c r="E607" s="262"/>
      <c r="F607" s="263"/>
      <c r="G607" s="264"/>
      <c r="H607" s="177"/>
      <c r="I607" s="177"/>
      <c r="J607" s="177"/>
      <c r="K607" s="177"/>
      <c r="L607" s="177"/>
      <c r="M607" s="177"/>
      <c r="N607" s="164"/>
      <c r="O607" s="164"/>
      <c r="P607" s="164"/>
      <c r="Q607" s="164"/>
      <c r="R607" s="164"/>
      <c r="S607" s="164"/>
      <c r="T607" s="165"/>
      <c r="U607" s="16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 t="s">
        <v>238</v>
      </c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7" t="str">
        <f t="shared" si="10"/>
        <v>(vnější okno=2křídlové, vnitřní=3křídlové)</v>
      </c>
      <c r="BB607" s="154"/>
      <c r="BC607" s="154"/>
      <c r="BD607" s="154"/>
      <c r="BE607" s="154"/>
      <c r="BF607" s="154"/>
      <c r="BG607" s="154"/>
      <c r="BH607" s="154"/>
    </row>
    <row r="608" spans="1:60" outlineLevel="1" x14ac:dyDescent="0.2">
      <c r="A608" s="155"/>
      <c r="B608" s="162"/>
      <c r="C608" s="260" t="s">
        <v>873</v>
      </c>
      <c r="D608" s="261"/>
      <c r="E608" s="262"/>
      <c r="F608" s="263"/>
      <c r="G608" s="264"/>
      <c r="H608" s="177"/>
      <c r="I608" s="177"/>
      <c r="J608" s="177"/>
      <c r="K608" s="177"/>
      <c r="L608" s="177"/>
      <c r="M608" s="177"/>
      <c r="N608" s="164"/>
      <c r="O608" s="164"/>
      <c r="P608" s="164"/>
      <c r="Q608" s="164"/>
      <c r="R608" s="164"/>
      <c r="S608" s="164"/>
      <c r="T608" s="165"/>
      <c r="U608" s="16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 t="s">
        <v>238</v>
      </c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7" t="str">
        <f t="shared" si="10"/>
        <v>oprava včetně</v>
      </c>
      <c r="BB608" s="154"/>
      <c r="BC608" s="154"/>
      <c r="BD608" s="154"/>
      <c r="BE608" s="154"/>
      <c r="BF608" s="154"/>
      <c r="BG608" s="154"/>
      <c r="BH608" s="154"/>
    </row>
    <row r="609" spans="1:60" outlineLevel="1" x14ac:dyDescent="0.2">
      <c r="A609" s="155"/>
      <c r="B609" s="162"/>
      <c r="C609" s="260" t="s">
        <v>874</v>
      </c>
      <c r="D609" s="261"/>
      <c r="E609" s="262"/>
      <c r="F609" s="263"/>
      <c r="G609" s="264"/>
      <c r="H609" s="177"/>
      <c r="I609" s="177"/>
      <c r="J609" s="177"/>
      <c r="K609" s="177"/>
      <c r="L609" s="177"/>
      <c r="M609" s="177"/>
      <c r="N609" s="164"/>
      <c r="O609" s="164"/>
      <c r="P609" s="164"/>
      <c r="Q609" s="164"/>
      <c r="R609" s="164"/>
      <c r="S609" s="164"/>
      <c r="T609" s="165"/>
      <c r="U609" s="16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 t="s">
        <v>238</v>
      </c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7" t="str">
        <f t="shared" si="10"/>
        <v>- očištění a natření vnitřního okna včetně kování</v>
      </c>
      <c r="BB609" s="154"/>
      <c r="BC609" s="154"/>
      <c r="BD609" s="154"/>
      <c r="BE609" s="154"/>
      <c r="BF609" s="154"/>
      <c r="BG609" s="154"/>
      <c r="BH609" s="154"/>
    </row>
    <row r="610" spans="1:60" outlineLevel="1" x14ac:dyDescent="0.2">
      <c r="A610" s="155"/>
      <c r="B610" s="162"/>
      <c r="C610" s="260" t="s">
        <v>875</v>
      </c>
      <c r="D610" s="261"/>
      <c r="E610" s="262"/>
      <c r="F610" s="263"/>
      <c r="G610" s="264"/>
      <c r="H610" s="177"/>
      <c r="I610" s="177"/>
      <c r="J610" s="177"/>
      <c r="K610" s="177"/>
      <c r="L610" s="177"/>
      <c r="M610" s="177"/>
      <c r="N610" s="164"/>
      <c r="O610" s="164"/>
      <c r="P610" s="164"/>
      <c r="Q610" s="164"/>
      <c r="R610" s="164"/>
      <c r="S610" s="164"/>
      <c r="T610" s="165"/>
      <c r="U610" s="16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 t="s">
        <v>238</v>
      </c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7" t="str">
        <f t="shared" si="10"/>
        <v>- doplnění olivy vnitřního okna</v>
      </c>
      <c r="BB610" s="154"/>
      <c r="BC610" s="154"/>
      <c r="BD610" s="154"/>
      <c r="BE610" s="154"/>
      <c r="BF610" s="154"/>
      <c r="BG610" s="154"/>
      <c r="BH610" s="154"/>
    </row>
    <row r="611" spans="1:60" outlineLevel="1" x14ac:dyDescent="0.2">
      <c r="A611" s="155"/>
      <c r="B611" s="162"/>
      <c r="C611" s="260" t="s">
        <v>876</v>
      </c>
      <c r="D611" s="261"/>
      <c r="E611" s="262"/>
      <c r="F611" s="263"/>
      <c r="G611" s="264"/>
      <c r="H611" s="177"/>
      <c r="I611" s="177"/>
      <c r="J611" s="177"/>
      <c r="K611" s="177"/>
      <c r="L611" s="177"/>
      <c r="M611" s="177"/>
      <c r="N611" s="164"/>
      <c r="O611" s="164"/>
      <c r="P611" s="164"/>
      <c r="Q611" s="164"/>
      <c r="R611" s="164"/>
      <c r="S611" s="164"/>
      <c r="T611" s="165"/>
      <c r="U611" s="16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 t="s">
        <v>238</v>
      </c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7" t="str">
        <f t="shared" si="10"/>
        <v>- výroby a dodávky kopie vnějšího okna</v>
      </c>
      <c r="BB611" s="154"/>
      <c r="BC611" s="154"/>
      <c r="BD611" s="154"/>
      <c r="BE611" s="154"/>
      <c r="BF611" s="154"/>
      <c r="BG611" s="154"/>
      <c r="BH611" s="154"/>
    </row>
    <row r="612" spans="1:60" outlineLevel="1" x14ac:dyDescent="0.2">
      <c r="A612" s="155"/>
      <c r="B612" s="162"/>
      <c r="C612" s="260" t="s">
        <v>877</v>
      </c>
      <c r="D612" s="261"/>
      <c r="E612" s="262"/>
      <c r="F612" s="263"/>
      <c r="G612" s="264"/>
      <c r="H612" s="177"/>
      <c r="I612" s="177"/>
      <c r="J612" s="177"/>
      <c r="K612" s="177"/>
      <c r="L612" s="177"/>
      <c r="M612" s="177"/>
      <c r="N612" s="164"/>
      <c r="O612" s="164"/>
      <c r="P612" s="164"/>
      <c r="Q612" s="164"/>
      <c r="R612" s="164"/>
      <c r="S612" s="164"/>
      <c r="T612" s="165"/>
      <c r="U612" s="16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 t="s">
        <v>238</v>
      </c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7" t="str">
        <f t="shared" si="10"/>
        <v xml:space="preserve">  s použitím stávajícího repasovaného a natřeného kování,</v>
      </c>
      <c r="BB612" s="154"/>
      <c r="BC612" s="154"/>
      <c r="BD612" s="154"/>
      <c r="BE612" s="154"/>
      <c r="BF612" s="154"/>
      <c r="BG612" s="154"/>
      <c r="BH612" s="154"/>
    </row>
    <row r="613" spans="1:60" outlineLevel="1" x14ac:dyDescent="0.2">
      <c r="A613" s="155"/>
      <c r="B613" s="162"/>
      <c r="C613" s="260" t="s">
        <v>878</v>
      </c>
      <c r="D613" s="261"/>
      <c r="E613" s="262"/>
      <c r="F613" s="263"/>
      <c r="G613" s="264"/>
      <c r="H613" s="177"/>
      <c r="I613" s="177"/>
      <c r="J613" s="177"/>
      <c r="K613" s="177"/>
      <c r="L613" s="177"/>
      <c r="M613" s="177"/>
      <c r="N613" s="164"/>
      <c r="O613" s="164"/>
      <c r="P613" s="164"/>
      <c r="Q613" s="164"/>
      <c r="R613" s="164"/>
      <c r="S613" s="164"/>
      <c r="T613" s="165"/>
      <c r="U613" s="16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 t="s">
        <v>238</v>
      </c>
      <c r="AF613" s="154"/>
      <c r="AG613" s="154"/>
      <c r="AH613" s="154"/>
      <c r="AI613" s="154"/>
      <c r="AJ613" s="154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7" t="str">
        <f t="shared" si="10"/>
        <v xml:space="preserve">  s nátěrem</v>
      </c>
      <c r="BB613" s="154"/>
      <c r="BC613" s="154"/>
      <c r="BD613" s="154"/>
      <c r="BE613" s="154"/>
      <c r="BF613" s="154"/>
      <c r="BG613" s="154"/>
      <c r="BH613" s="154"/>
    </row>
    <row r="614" spans="1:60" ht="22.5" outlineLevel="1" x14ac:dyDescent="0.2">
      <c r="A614" s="155">
        <v>166</v>
      </c>
      <c r="B614" s="162" t="s">
        <v>879</v>
      </c>
      <c r="C614" s="198" t="s">
        <v>870</v>
      </c>
      <c r="D614" s="164" t="s">
        <v>339</v>
      </c>
      <c r="E614" s="171">
        <v>1</v>
      </c>
      <c r="F614" s="176"/>
      <c r="G614" s="177">
        <f>ROUND(E614*F614,2)</f>
        <v>0</v>
      </c>
      <c r="H614" s="176"/>
      <c r="I614" s="177">
        <f>ROUND(E614*H614,2)</f>
        <v>0</v>
      </c>
      <c r="J614" s="176"/>
      <c r="K614" s="177">
        <f>ROUND(E614*J614,2)</f>
        <v>0</v>
      </c>
      <c r="L614" s="177">
        <v>21</v>
      </c>
      <c r="M614" s="177">
        <f>G614*(1+L614/100)</f>
        <v>0</v>
      </c>
      <c r="N614" s="164">
        <v>0</v>
      </c>
      <c r="O614" s="164">
        <f>ROUND(E614*N614,5)</f>
        <v>0</v>
      </c>
      <c r="P614" s="164">
        <v>0</v>
      </c>
      <c r="Q614" s="164">
        <f>ROUND(E614*P614,5)</f>
        <v>0</v>
      </c>
      <c r="R614" s="164"/>
      <c r="S614" s="164"/>
      <c r="T614" s="165">
        <v>0</v>
      </c>
      <c r="U614" s="164">
        <f>ROUND(E614*T614,2)</f>
        <v>0</v>
      </c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 t="s">
        <v>217</v>
      </c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</row>
    <row r="615" spans="1:60" outlineLevel="1" x14ac:dyDescent="0.2">
      <c r="A615" s="155"/>
      <c r="B615" s="162"/>
      <c r="C615" s="260" t="s">
        <v>871</v>
      </c>
      <c r="D615" s="261"/>
      <c r="E615" s="262"/>
      <c r="F615" s="263"/>
      <c r="G615" s="264"/>
      <c r="H615" s="177"/>
      <c r="I615" s="177"/>
      <c r="J615" s="177"/>
      <c r="K615" s="177"/>
      <c r="L615" s="177"/>
      <c r="M615" s="177"/>
      <c r="N615" s="164"/>
      <c r="O615" s="164"/>
      <c r="P615" s="164"/>
      <c r="Q615" s="164"/>
      <c r="R615" s="164"/>
      <c r="S615" s="164"/>
      <c r="T615" s="165"/>
      <c r="U615" s="16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 t="s">
        <v>238</v>
      </c>
      <c r="AF615" s="154"/>
      <c r="AG615" s="154"/>
      <c r="AH615" s="154"/>
      <c r="AI615" s="154"/>
      <c r="AJ615" s="154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7" t="str">
        <f t="shared" ref="BA615:BA621" si="11">C615</f>
        <v>oprava okna dvojitého s poutcem</v>
      </c>
      <c r="BB615" s="154"/>
      <c r="BC615" s="154"/>
      <c r="BD615" s="154"/>
      <c r="BE615" s="154"/>
      <c r="BF615" s="154"/>
      <c r="BG615" s="154"/>
      <c r="BH615" s="154"/>
    </row>
    <row r="616" spans="1:60" outlineLevel="1" x14ac:dyDescent="0.2">
      <c r="A616" s="155"/>
      <c r="B616" s="162"/>
      <c r="C616" s="260" t="s">
        <v>872</v>
      </c>
      <c r="D616" s="261"/>
      <c r="E616" s="262"/>
      <c r="F616" s="263"/>
      <c r="G616" s="264"/>
      <c r="H616" s="177"/>
      <c r="I616" s="177"/>
      <c r="J616" s="177"/>
      <c r="K616" s="177"/>
      <c r="L616" s="177"/>
      <c r="M616" s="177"/>
      <c r="N616" s="164"/>
      <c r="O616" s="164"/>
      <c r="P616" s="164"/>
      <c r="Q616" s="164"/>
      <c r="R616" s="164"/>
      <c r="S616" s="164"/>
      <c r="T616" s="165"/>
      <c r="U616" s="16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 t="s">
        <v>238</v>
      </c>
      <c r="AF616" s="154"/>
      <c r="AG616" s="154"/>
      <c r="AH616" s="154"/>
      <c r="AI616" s="154"/>
      <c r="AJ616" s="154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7" t="str">
        <f t="shared" si="11"/>
        <v>(vnější okno=2křídlové, vnitřní=3křídlové)</v>
      </c>
      <c r="BB616" s="154"/>
      <c r="BC616" s="154"/>
      <c r="BD616" s="154"/>
      <c r="BE616" s="154"/>
      <c r="BF616" s="154"/>
      <c r="BG616" s="154"/>
      <c r="BH616" s="154"/>
    </row>
    <row r="617" spans="1:60" outlineLevel="1" x14ac:dyDescent="0.2">
      <c r="A617" s="155"/>
      <c r="B617" s="162"/>
      <c r="C617" s="260" t="s">
        <v>873</v>
      </c>
      <c r="D617" s="261"/>
      <c r="E617" s="262"/>
      <c r="F617" s="263"/>
      <c r="G617" s="264"/>
      <c r="H617" s="177"/>
      <c r="I617" s="177"/>
      <c r="J617" s="177"/>
      <c r="K617" s="177"/>
      <c r="L617" s="177"/>
      <c r="M617" s="177"/>
      <c r="N617" s="164"/>
      <c r="O617" s="164"/>
      <c r="P617" s="164"/>
      <c r="Q617" s="164"/>
      <c r="R617" s="164"/>
      <c r="S617" s="164"/>
      <c r="T617" s="165"/>
      <c r="U617" s="16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 t="s">
        <v>238</v>
      </c>
      <c r="AF617" s="154"/>
      <c r="AG617" s="154"/>
      <c r="AH617" s="154"/>
      <c r="AI617" s="154"/>
      <c r="AJ617" s="154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7" t="str">
        <f t="shared" si="11"/>
        <v>oprava včetně</v>
      </c>
      <c r="BB617" s="154"/>
      <c r="BC617" s="154"/>
      <c r="BD617" s="154"/>
      <c r="BE617" s="154"/>
      <c r="BF617" s="154"/>
      <c r="BG617" s="154"/>
      <c r="BH617" s="154"/>
    </row>
    <row r="618" spans="1:60" outlineLevel="1" x14ac:dyDescent="0.2">
      <c r="A618" s="155"/>
      <c r="B618" s="162"/>
      <c r="C618" s="260" t="s">
        <v>874</v>
      </c>
      <c r="D618" s="261"/>
      <c r="E618" s="262"/>
      <c r="F618" s="263"/>
      <c r="G618" s="264"/>
      <c r="H618" s="177"/>
      <c r="I618" s="177"/>
      <c r="J618" s="177"/>
      <c r="K618" s="177"/>
      <c r="L618" s="177"/>
      <c r="M618" s="177"/>
      <c r="N618" s="164"/>
      <c r="O618" s="164"/>
      <c r="P618" s="164"/>
      <c r="Q618" s="164"/>
      <c r="R618" s="164"/>
      <c r="S618" s="164"/>
      <c r="T618" s="165"/>
      <c r="U618" s="16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 t="s">
        <v>238</v>
      </c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7" t="str">
        <f t="shared" si="11"/>
        <v>- očištění a natření vnitřního okna včetně kování</v>
      </c>
      <c r="BB618" s="154"/>
      <c r="BC618" s="154"/>
      <c r="BD618" s="154"/>
      <c r="BE618" s="154"/>
      <c r="BF618" s="154"/>
      <c r="BG618" s="154"/>
      <c r="BH618" s="154"/>
    </row>
    <row r="619" spans="1:60" outlineLevel="1" x14ac:dyDescent="0.2">
      <c r="A619" s="155"/>
      <c r="B619" s="162"/>
      <c r="C619" s="260" t="s">
        <v>876</v>
      </c>
      <c r="D619" s="261"/>
      <c r="E619" s="262"/>
      <c r="F619" s="263"/>
      <c r="G619" s="264"/>
      <c r="H619" s="177"/>
      <c r="I619" s="177"/>
      <c r="J619" s="177"/>
      <c r="K619" s="177"/>
      <c r="L619" s="177"/>
      <c r="M619" s="177"/>
      <c r="N619" s="164"/>
      <c r="O619" s="164"/>
      <c r="P619" s="164"/>
      <c r="Q619" s="164"/>
      <c r="R619" s="164"/>
      <c r="S619" s="164"/>
      <c r="T619" s="165"/>
      <c r="U619" s="16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 t="s">
        <v>238</v>
      </c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7" t="str">
        <f t="shared" si="11"/>
        <v>- výroby a dodávky kopie vnějšího okna</v>
      </c>
      <c r="BB619" s="154"/>
      <c r="BC619" s="154"/>
      <c r="BD619" s="154"/>
      <c r="BE619" s="154"/>
      <c r="BF619" s="154"/>
      <c r="BG619" s="154"/>
      <c r="BH619" s="154"/>
    </row>
    <row r="620" spans="1:60" outlineLevel="1" x14ac:dyDescent="0.2">
      <c r="A620" s="155"/>
      <c r="B620" s="162"/>
      <c r="C620" s="260" t="s">
        <v>877</v>
      </c>
      <c r="D620" s="261"/>
      <c r="E620" s="262"/>
      <c r="F620" s="263"/>
      <c r="G620" s="264"/>
      <c r="H620" s="177"/>
      <c r="I620" s="177"/>
      <c r="J620" s="177"/>
      <c r="K620" s="177"/>
      <c r="L620" s="177"/>
      <c r="M620" s="177"/>
      <c r="N620" s="164"/>
      <c r="O620" s="164"/>
      <c r="P620" s="164"/>
      <c r="Q620" s="164"/>
      <c r="R620" s="164"/>
      <c r="S620" s="164"/>
      <c r="T620" s="165"/>
      <c r="U620" s="16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 t="s">
        <v>238</v>
      </c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7" t="str">
        <f t="shared" si="11"/>
        <v xml:space="preserve">  s použitím stávajícího repasovaného a natřeného kování,</v>
      </c>
      <c r="BB620" s="154"/>
      <c r="BC620" s="154"/>
      <c r="BD620" s="154"/>
      <c r="BE620" s="154"/>
      <c r="BF620" s="154"/>
      <c r="BG620" s="154"/>
      <c r="BH620" s="154"/>
    </row>
    <row r="621" spans="1:60" outlineLevel="1" x14ac:dyDescent="0.2">
      <c r="A621" s="155"/>
      <c r="B621" s="162"/>
      <c r="C621" s="260" t="s">
        <v>878</v>
      </c>
      <c r="D621" s="261"/>
      <c r="E621" s="262"/>
      <c r="F621" s="263"/>
      <c r="G621" s="264"/>
      <c r="H621" s="177"/>
      <c r="I621" s="177"/>
      <c r="J621" s="177"/>
      <c r="K621" s="177"/>
      <c r="L621" s="177"/>
      <c r="M621" s="177"/>
      <c r="N621" s="164"/>
      <c r="O621" s="164"/>
      <c r="P621" s="164"/>
      <c r="Q621" s="164"/>
      <c r="R621" s="164"/>
      <c r="S621" s="164"/>
      <c r="T621" s="165"/>
      <c r="U621" s="16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 t="s">
        <v>238</v>
      </c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7" t="str">
        <f t="shared" si="11"/>
        <v xml:space="preserve">  s nátěrem</v>
      </c>
      <c r="BB621" s="154"/>
      <c r="BC621" s="154"/>
      <c r="BD621" s="154"/>
      <c r="BE621" s="154"/>
      <c r="BF621" s="154"/>
      <c r="BG621" s="154"/>
      <c r="BH621" s="154"/>
    </row>
    <row r="622" spans="1:60" ht="22.5" outlineLevel="1" x14ac:dyDescent="0.2">
      <c r="A622" s="155">
        <v>167</v>
      </c>
      <c r="B622" s="162" t="s">
        <v>880</v>
      </c>
      <c r="C622" s="198" t="s">
        <v>881</v>
      </c>
      <c r="D622" s="164" t="s">
        <v>508</v>
      </c>
      <c r="E622" s="171">
        <v>1</v>
      </c>
      <c r="F622" s="176"/>
      <c r="G622" s="177">
        <f>ROUND(E622*F622,2)</f>
        <v>0</v>
      </c>
      <c r="H622" s="176"/>
      <c r="I622" s="177">
        <f>ROUND(E622*H622,2)</f>
        <v>0</v>
      </c>
      <c r="J622" s="176"/>
      <c r="K622" s="177">
        <f>ROUND(E622*J622,2)</f>
        <v>0</v>
      </c>
      <c r="L622" s="177">
        <v>21</v>
      </c>
      <c r="M622" s="177">
        <f>G622*(1+L622/100)</f>
        <v>0</v>
      </c>
      <c r="N622" s="164">
        <v>0</v>
      </c>
      <c r="O622" s="164">
        <f>ROUND(E622*N622,5)</f>
        <v>0</v>
      </c>
      <c r="P622" s="164">
        <v>0</v>
      </c>
      <c r="Q622" s="164">
        <f>ROUND(E622*P622,5)</f>
        <v>0</v>
      </c>
      <c r="R622" s="164"/>
      <c r="S622" s="164"/>
      <c r="T622" s="165">
        <v>0</v>
      </c>
      <c r="U622" s="164">
        <f>ROUND(E622*T622,2)</f>
        <v>0</v>
      </c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 t="s">
        <v>217</v>
      </c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</row>
    <row r="623" spans="1:60" outlineLevel="1" x14ac:dyDescent="0.2">
      <c r="A623" s="155"/>
      <c r="B623" s="162"/>
      <c r="C623" s="260" t="s">
        <v>1188</v>
      </c>
      <c r="D623" s="261"/>
      <c r="E623" s="262"/>
      <c r="F623" s="263"/>
      <c r="G623" s="264"/>
      <c r="H623" s="177"/>
      <c r="I623" s="177"/>
      <c r="J623" s="177"/>
      <c r="K623" s="177"/>
      <c r="L623" s="177"/>
      <c r="M623" s="177"/>
      <c r="N623" s="164"/>
      <c r="O623" s="164"/>
      <c r="P623" s="164"/>
      <c r="Q623" s="164"/>
      <c r="R623" s="164"/>
      <c r="S623" s="164"/>
      <c r="T623" s="165"/>
      <c r="U623" s="16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 t="s">
        <v>238</v>
      </c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7" t="str">
        <f t="shared" ref="BA623:BA633" si="12">C623</f>
        <v>restaurování dveří rámové konstrukce čtyřdílných otevíravých</v>
      </c>
      <c r="BB623" s="154"/>
      <c r="BC623" s="154"/>
      <c r="BD623" s="154"/>
      <c r="BE623" s="154"/>
      <c r="BF623" s="154"/>
      <c r="BG623" s="154"/>
      <c r="BH623" s="154"/>
    </row>
    <row r="624" spans="1:60" outlineLevel="1" x14ac:dyDescent="0.2">
      <c r="A624" s="155"/>
      <c r="B624" s="162"/>
      <c r="C624" s="260" t="s">
        <v>882</v>
      </c>
      <c r="D624" s="261"/>
      <c r="E624" s="262"/>
      <c r="F624" s="263"/>
      <c r="G624" s="264"/>
      <c r="H624" s="177"/>
      <c r="I624" s="177"/>
      <c r="J624" s="177"/>
      <c r="K624" s="177"/>
      <c r="L624" s="177"/>
      <c r="M624" s="177"/>
      <c r="N624" s="164"/>
      <c r="O624" s="164"/>
      <c r="P624" s="164"/>
      <c r="Q624" s="164"/>
      <c r="R624" s="164"/>
      <c r="S624" s="164"/>
      <c r="T624" s="165"/>
      <c r="U624" s="16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 t="s">
        <v>238</v>
      </c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7" t="str">
        <f t="shared" si="12"/>
        <v>s poutcem a segmentově zaklenutým nadsvětlíkem</v>
      </c>
      <c r="BB624" s="154"/>
      <c r="BC624" s="154"/>
      <c r="BD624" s="154"/>
      <c r="BE624" s="154"/>
      <c r="BF624" s="154"/>
      <c r="BG624" s="154"/>
      <c r="BH624" s="154"/>
    </row>
    <row r="625" spans="1:60" outlineLevel="1" x14ac:dyDescent="0.2">
      <c r="A625" s="155"/>
      <c r="B625" s="162"/>
      <c r="C625" s="260" t="s">
        <v>883</v>
      </c>
      <c r="D625" s="261"/>
      <c r="E625" s="262"/>
      <c r="F625" s="263"/>
      <c r="G625" s="264"/>
      <c r="H625" s="177"/>
      <c r="I625" s="177"/>
      <c r="J625" s="177"/>
      <c r="K625" s="177"/>
      <c r="L625" s="177"/>
      <c r="M625" s="177"/>
      <c r="N625" s="164"/>
      <c r="O625" s="164"/>
      <c r="P625" s="164"/>
      <c r="Q625" s="164"/>
      <c r="R625" s="164"/>
      <c r="S625" s="164"/>
      <c r="T625" s="165"/>
      <c r="U625" s="16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 t="s">
        <v>238</v>
      </c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7" t="str">
        <f t="shared" si="12"/>
        <v>s prosklenými výplněmi z barevných vitrají</v>
      </c>
      <c r="BB625" s="154"/>
      <c r="BC625" s="154"/>
      <c r="BD625" s="154"/>
      <c r="BE625" s="154"/>
      <c r="BF625" s="154"/>
      <c r="BG625" s="154"/>
      <c r="BH625" s="154"/>
    </row>
    <row r="626" spans="1:60" outlineLevel="1" x14ac:dyDescent="0.2">
      <c r="A626" s="155"/>
      <c r="B626" s="162"/>
      <c r="C626" s="260" t="s">
        <v>884</v>
      </c>
      <c r="D626" s="261"/>
      <c r="E626" s="262"/>
      <c r="F626" s="263"/>
      <c r="G626" s="264"/>
      <c r="H626" s="177"/>
      <c r="I626" s="177"/>
      <c r="J626" s="177"/>
      <c r="K626" s="177"/>
      <c r="L626" s="177"/>
      <c r="M626" s="177"/>
      <c r="N626" s="164"/>
      <c r="O626" s="164"/>
      <c r="P626" s="164"/>
      <c r="Q626" s="164"/>
      <c r="R626" s="164"/>
      <c r="S626" s="164"/>
      <c r="T626" s="165"/>
      <c r="U626" s="16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 t="s">
        <v>238</v>
      </c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7" t="str">
        <f t="shared" si="12"/>
        <v>a spodními výplněmi dveří zdobenými řezbami včetně</v>
      </c>
      <c r="BB626" s="154"/>
      <c r="BC626" s="154"/>
      <c r="BD626" s="154"/>
      <c r="BE626" s="154"/>
      <c r="BF626" s="154"/>
      <c r="BG626" s="154"/>
      <c r="BH626" s="154"/>
    </row>
    <row r="627" spans="1:60" outlineLevel="1" x14ac:dyDescent="0.2">
      <c r="A627" s="155"/>
      <c r="B627" s="162"/>
      <c r="C627" s="260" t="s">
        <v>866</v>
      </c>
      <c r="D627" s="261"/>
      <c r="E627" s="262"/>
      <c r="F627" s="263"/>
      <c r="G627" s="264"/>
      <c r="H627" s="177"/>
      <c r="I627" s="177"/>
      <c r="J627" s="177"/>
      <c r="K627" s="177"/>
      <c r="L627" s="177"/>
      <c r="M627" s="177"/>
      <c r="N627" s="164"/>
      <c r="O627" s="164"/>
      <c r="P627" s="164"/>
      <c r="Q627" s="164"/>
      <c r="R627" s="164"/>
      <c r="S627" s="164"/>
      <c r="T627" s="165"/>
      <c r="U627" s="16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 t="s">
        <v>238</v>
      </c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7" t="str">
        <f t="shared" si="12"/>
        <v>- očištění</v>
      </c>
      <c r="BB627" s="154"/>
      <c r="BC627" s="154"/>
      <c r="BD627" s="154"/>
      <c r="BE627" s="154"/>
      <c r="BF627" s="154"/>
      <c r="BG627" s="154"/>
      <c r="BH627" s="154"/>
    </row>
    <row r="628" spans="1:60" outlineLevel="1" x14ac:dyDescent="0.2">
      <c r="A628" s="155"/>
      <c r="B628" s="162"/>
      <c r="C628" s="260" t="s">
        <v>885</v>
      </c>
      <c r="D628" s="261"/>
      <c r="E628" s="262"/>
      <c r="F628" s="263"/>
      <c r="G628" s="264"/>
      <c r="H628" s="177"/>
      <c r="I628" s="177"/>
      <c r="J628" s="177"/>
      <c r="K628" s="177"/>
      <c r="L628" s="177"/>
      <c r="M628" s="177"/>
      <c r="N628" s="164"/>
      <c r="O628" s="164"/>
      <c r="P628" s="164"/>
      <c r="Q628" s="164"/>
      <c r="R628" s="164"/>
      <c r="S628" s="164"/>
      <c r="T628" s="165"/>
      <c r="U628" s="16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 t="s">
        <v>238</v>
      </c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7" t="str">
        <f t="shared" si="12"/>
        <v>- výměny uhnilých částí</v>
      </c>
      <c r="BB628" s="154"/>
      <c r="BC628" s="154"/>
      <c r="BD628" s="154"/>
      <c r="BE628" s="154"/>
      <c r="BF628" s="154"/>
      <c r="BG628" s="154"/>
      <c r="BH628" s="154"/>
    </row>
    <row r="629" spans="1:60" outlineLevel="1" x14ac:dyDescent="0.2">
      <c r="A629" s="155"/>
      <c r="B629" s="162"/>
      <c r="C629" s="260" t="s">
        <v>886</v>
      </c>
      <c r="D629" s="261"/>
      <c r="E629" s="262"/>
      <c r="F629" s="263"/>
      <c r="G629" s="264"/>
      <c r="H629" s="177"/>
      <c r="I629" s="177"/>
      <c r="J629" s="177"/>
      <c r="K629" s="177"/>
      <c r="L629" s="177"/>
      <c r="M629" s="177"/>
      <c r="N629" s="164"/>
      <c r="O629" s="164"/>
      <c r="P629" s="164"/>
      <c r="Q629" s="164"/>
      <c r="R629" s="164"/>
      <c r="S629" s="164"/>
      <c r="T629" s="165"/>
      <c r="U629" s="16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 t="s">
        <v>238</v>
      </c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7" t="str">
        <f t="shared" si="12"/>
        <v>- úpravy dřevěného rámu jednoho pole nadsvětlíku+výroby a osazení větracího křídla</v>
      </c>
      <c r="BB629" s="154"/>
      <c r="BC629" s="154"/>
      <c r="BD629" s="154"/>
      <c r="BE629" s="154"/>
      <c r="BF629" s="154"/>
      <c r="BG629" s="154"/>
      <c r="BH629" s="154"/>
    </row>
    <row r="630" spans="1:60" outlineLevel="1" x14ac:dyDescent="0.2">
      <c r="A630" s="155"/>
      <c r="B630" s="162"/>
      <c r="C630" s="260" t="s">
        <v>887</v>
      </c>
      <c r="D630" s="261"/>
      <c r="E630" s="262"/>
      <c r="F630" s="263"/>
      <c r="G630" s="264"/>
      <c r="H630" s="177"/>
      <c r="I630" s="177"/>
      <c r="J630" s="177"/>
      <c r="K630" s="177"/>
      <c r="L630" s="177"/>
      <c r="M630" s="177"/>
      <c r="N630" s="164"/>
      <c r="O630" s="164"/>
      <c r="P630" s="164"/>
      <c r="Q630" s="164"/>
      <c r="R630" s="164"/>
      <c r="S630" s="164"/>
      <c r="T630" s="165"/>
      <c r="U630" s="16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 t="s">
        <v>238</v>
      </c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7" t="str">
        <f t="shared" si="12"/>
        <v>- obnovení nátěru truhlářských prvků</v>
      </c>
      <c r="BB630" s="154"/>
      <c r="BC630" s="154"/>
      <c r="BD630" s="154"/>
      <c r="BE630" s="154"/>
      <c r="BF630" s="154"/>
      <c r="BG630" s="154"/>
      <c r="BH630" s="154"/>
    </row>
    <row r="631" spans="1:60" outlineLevel="1" x14ac:dyDescent="0.2">
      <c r="A631" s="155"/>
      <c r="B631" s="162"/>
      <c r="C631" s="260" t="s">
        <v>888</v>
      </c>
      <c r="D631" s="261"/>
      <c r="E631" s="262"/>
      <c r="F631" s="263"/>
      <c r="G631" s="264"/>
      <c r="H631" s="177"/>
      <c r="I631" s="177"/>
      <c r="J631" s="177"/>
      <c r="K631" s="177"/>
      <c r="L631" s="177"/>
      <c r="M631" s="177"/>
      <c r="N631" s="164"/>
      <c r="O631" s="164"/>
      <c r="P631" s="164"/>
      <c r="Q631" s="164"/>
      <c r="R631" s="164"/>
      <c r="S631" s="164"/>
      <c r="T631" s="165"/>
      <c r="U631" s="16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 t="s">
        <v>238</v>
      </c>
      <c r="AF631" s="154"/>
      <c r="AG631" s="154"/>
      <c r="AH631" s="154"/>
      <c r="AI631" s="154"/>
      <c r="AJ631" s="154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7" t="str">
        <f t="shared" si="12"/>
        <v>- obnovení nátěru kování</v>
      </c>
      <c r="BB631" s="154"/>
      <c r="BC631" s="154"/>
      <c r="BD631" s="154"/>
      <c r="BE631" s="154"/>
      <c r="BF631" s="154"/>
      <c r="BG631" s="154"/>
      <c r="BH631" s="154"/>
    </row>
    <row r="632" spans="1:60" outlineLevel="1" x14ac:dyDescent="0.2">
      <c r="A632" s="155"/>
      <c r="B632" s="162"/>
      <c r="C632" s="260" t="s">
        <v>867</v>
      </c>
      <c r="D632" s="261"/>
      <c r="E632" s="262"/>
      <c r="F632" s="263"/>
      <c r="G632" s="264"/>
      <c r="H632" s="177"/>
      <c r="I632" s="177"/>
      <c r="J632" s="177"/>
      <c r="K632" s="177"/>
      <c r="L632" s="177"/>
      <c r="M632" s="177"/>
      <c r="N632" s="164"/>
      <c r="O632" s="164"/>
      <c r="P632" s="164"/>
      <c r="Q632" s="164"/>
      <c r="R632" s="164"/>
      <c r="S632" s="164"/>
      <c r="T632" s="165"/>
      <c r="U632" s="16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 t="s">
        <v>238</v>
      </c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7" t="str">
        <f t="shared" si="12"/>
        <v>- přeložení olověných osnov barevných vitrají</v>
      </c>
      <c r="BB632" s="154"/>
      <c r="BC632" s="154"/>
      <c r="BD632" s="154"/>
      <c r="BE632" s="154"/>
      <c r="BF632" s="154"/>
      <c r="BG632" s="154"/>
      <c r="BH632" s="154"/>
    </row>
    <row r="633" spans="1:60" outlineLevel="1" x14ac:dyDescent="0.2">
      <c r="A633" s="155"/>
      <c r="B633" s="162"/>
      <c r="C633" s="260" t="s">
        <v>868</v>
      </c>
      <c r="D633" s="261"/>
      <c r="E633" s="262"/>
      <c r="F633" s="263"/>
      <c r="G633" s="264"/>
      <c r="H633" s="177"/>
      <c r="I633" s="177"/>
      <c r="J633" s="177"/>
      <c r="K633" s="177"/>
      <c r="L633" s="177"/>
      <c r="M633" s="177"/>
      <c r="N633" s="164"/>
      <c r="O633" s="164"/>
      <c r="P633" s="164"/>
      <c r="Q633" s="164"/>
      <c r="R633" s="164"/>
      <c r="S633" s="164"/>
      <c r="T633" s="165"/>
      <c r="U633" s="16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 t="s">
        <v>238</v>
      </c>
      <c r="AF633" s="154"/>
      <c r="AG633" s="154"/>
      <c r="AH633" s="154"/>
      <c r="AI633" s="154"/>
      <c r="AJ633" s="154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7" t="str">
        <f t="shared" si="12"/>
        <v>- natření železného rámu kovářskou barvou</v>
      </c>
      <c r="BB633" s="154"/>
      <c r="BC633" s="154"/>
      <c r="BD633" s="154"/>
      <c r="BE633" s="154"/>
      <c r="BF633" s="154"/>
      <c r="BG633" s="154"/>
      <c r="BH633" s="154"/>
    </row>
    <row r="634" spans="1:60" outlineLevel="1" x14ac:dyDescent="0.2">
      <c r="A634" s="155"/>
      <c r="B634" s="162"/>
      <c r="C634" s="202" t="s">
        <v>860</v>
      </c>
      <c r="D634" s="170"/>
      <c r="E634" s="175"/>
      <c r="F634" s="179"/>
      <c r="G634" s="179"/>
      <c r="H634" s="177"/>
      <c r="I634" s="177"/>
      <c r="J634" s="177"/>
      <c r="K634" s="177"/>
      <c r="L634" s="177"/>
      <c r="M634" s="177"/>
      <c r="N634" s="164"/>
      <c r="O634" s="164"/>
      <c r="P634" s="164"/>
      <c r="Q634" s="164"/>
      <c r="R634" s="164"/>
      <c r="S634" s="164"/>
      <c r="T634" s="165"/>
      <c r="U634" s="16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 t="s">
        <v>238</v>
      </c>
      <c r="AF634" s="154"/>
      <c r="AG634" s="154"/>
      <c r="AH634" s="154"/>
      <c r="AI634" s="154"/>
      <c r="AJ634" s="154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4"/>
      <c r="BB634" s="154"/>
      <c r="BC634" s="154"/>
      <c r="BD634" s="154"/>
      <c r="BE634" s="154"/>
      <c r="BF634" s="154"/>
      <c r="BG634" s="154"/>
      <c r="BH634" s="154"/>
    </row>
    <row r="635" spans="1:60" outlineLevel="1" x14ac:dyDescent="0.2">
      <c r="A635" s="155"/>
      <c r="B635" s="162"/>
      <c r="C635" s="260" t="s">
        <v>889</v>
      </c>
      <c r="D635" s="261"/>
      <c r="E635" s="262"/>
      <c r="F635" s="263"/>
      <c r="G635" s="264"/>
      <c r="H635" s="177"/>
      <c r="I635" s="177"/>
      <c r="J635" s="177"/>
      <c r="K635" s="177"/>
      <c r="L635" s="177"/>
      <c r="M635" s="177"/>
      <c r="N635" s="164"/>
      <c r="O635" s="164"/>
      <c r="P635" s="164"/>
      <c r="Q635" s="164"/>
      <c r="R635" s="164"/>
      <c r="S635" s="164"/>
      <c r="T635" s="165"/>
      <c r="U635" s="16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 t="s">
        <v>238</v>
      </c>
      <c r="AF635" s="154"/>
      <c r="AG635" s="154"/>
      <c r="AH635" s="154"/>
      <c r="AI635" s="154"/>
      <c r="AJ635" s="154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7" t="str">
        <f>C635</f>
        <v>- dmtž dveří včetně rámu a odvezení do dílny</v>
      </c>
      <c r="BB635" s="154"/>
      <c r="BC635" s="154"/>
      <c r="BD635" s="154"/>
      <c r="BE635" s="154"/>
      <c r="BF635" s="154"/>
      <c r="BG635" s="154"/>
      <c r="BH635" s="154"/>
    </row>
    <row r="636" spans="1:60" outlineLevel="1" x14ac:dyDescent="0.2">
      <c r="A636" s="155"/>
      <c r="B636" s="162"/>
      <c r="C636" s="260" t="s">
        <v>890</v>
      </c>
      <c r="D636" s="261"/>
      <c r="E636" s="262"/>
      <c r="F636" s="263"/>
      <c r="G636" s="264"/>
      <c r="H636" s="177"/>
      <c r="I636" s="177"/>
      <c r="J636" s="177"/>
      <c r="K636" s="177"/>
      <c r="L636" s="177"/>
      <c r="M636" s="177"/>
      <c r="N636" s="164"/>
      <c r="O636" s="164"/>
      <c r="P636" s="164"/>
      <c r="Q636" s="164"/>
      <c r="R636" s="164"/>
      <c r="S636" s="164"/>
      <c r="T636" s="165"/>
      <c r="U636" s="16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 t="s">
        <v>238</v>
      </c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7" t="str">
        <f>C636</f>
        <v>- restaurování</v>
      </c>
      <c r="BB636" s="154"/>
      <c r="BC636" s="154"/>
      <c r="BD636" s="154"/>
      <c r="BE636" s="154"/>
      <c r="BF636" s="154"/>
      <c r="BG636" s="154"/>
      <c r="BH636" s="154"/>
    </row>
    <row r="637" spans="1:60" outlineLevel="1" x14ac:dyDescent="0.2">
      <c r="A637" s="155"/>
      <c r="B637" s="162"/>
      <c r="C637" s="260" t="s">
        <v>891</v>
      </c>
      <c r="D637" s="261"/>
      <c r="E637" s="262"/>
      <c r="F637" s="263"/>
      <c r="G637" s="264"/>
      <c r="H637" s="177"/>
      <c r="I637" s="177"/>
      <c r="J637" s="177"/>
      <c r="K637" s="177"/>
      <c r="L637" s="177"/>
      <c r="M637" s="177"/>
      <c r="N637" s="164"/>
      <c r="O637" s="164"/>
      <c r="P637" s="164"/>
      <c r="Q637" s="164"/>
      <c r="R637" s="164"/>
      <c r="S637" s="164"/>
      <c r="T637" s="165"/>
      <c r="U637" s="16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 t="s">
        <v>238</v>
      </c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7" t="str">
        <f>C637</f>
        <v>- provizorní výplně během opravy</v>
      </c>
      <c r="BB637" s="154"/>
      <c r="BC637" s="154"/>
      <c r="BD637" s="154"/>
      <c r="BE637" s="154"/>
      <c r="BF637" s="154"/>
      <c r="BG637" s="154"/>
      <c r="BH637" s="154"/>
    </row>
    <row r="638" spans="1:60" outlineLevel="1" x14ac:dyDescent="0.2">
      <c r="A638" s="155"/>
      <c r="B638" s="162"/>
      <c r="C638" s="260" t="s">
        <v>892</v>
      </c>
      <c r="D638" s="261"/>
      <c r="E638" s="262"/>
      <c r="F638" s="263"/>
      <c r="G638" s="264"/>
      <c r="H638" s="177"/>
      <c r="I638" s="177"/>
      <c r="J638" s="177"/>
      <c r="K638" s="177"/>
      <c r="L638" s="177"/>
      <c r="M638" s="177"/>
      <c r="N638" s="164"/>
      <c r="O638" s="164"/>
      <c r="P638" s="164"/>
      <c r="Q638" s="164"/>
      <c r="R638" s="164"/>
      <c r="S638" s="164"/>
      <c r="T638" s="165"/>
      <c r="U638" s="16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 t="s">
        <v>238</v>
      </c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7" t="str">
        <f>C638</f>
        <v>- znovuosazení</v>
      </c>
      <c r="BB638" s="154"/>
      <c r="BC638" s="154"/>
      <c r="BD638" s="154"/>
      <c r="BE638" s="154"/>
      <c r="BF638" s="154"/>
      <c r="BG638" s="154"/>
      <c r="BH638" s="154"/>
    </row>
    <row r="639" spans="1:60" ht="22.5" outlineLevel="1" x14ac:dyDescent="0.2">
      <c r="A639" s="155">
        <v>168</v>
      </c>
      <c r="B639" s="162" t="s">
        <v>893</v>
      </c>
      <c r="C639" s="198" t="s">
        <v>894</v>
      </c>
      <c r="D639" s="164" t="s">
        <v>508</v>
      </c>
      <c r="E639" s="171">
        <v>1</v>
      </c>
      <c r="F639" s="176"/>
      <c r="G639" s="177">
        <f>ROUND(E639*F639,2)</f>
        <v>0</v>
      </c>
      <c r="H639" s="176"/>
      <c r="I639" s="177">
        <f>ROUND(E639*H639,2)</f>
        <v>0</v>
      </c>
      <c r="J639" s="176"/>
      <c r="K639" s="177">
        <f>ROUND(E639*J639,2)</f>
        <v>0</v>
      </c>
      <c r="L639" s="177">
        <v>21</v>
      </c>
      <c r="M639" s="177">
        <f>G639*(1+L639/100)</f>
        <v>0</v>
      </c>
      <c r="N639" s="164">
        <v>0</v>
      </c>
      <c r="O639" s="164">
        <f>ROUND(E639*N639,5)</f>
        <v>0</v>
      </c>
      <c r="P639" s="164">
        <v>0</v>
      </c>
      <c r="Q639" s="164">
        <f>ROUND(E639*P639,5)</f>
        <v>0</v>
      </c>
      <c r="R639" s="164"/>
      <c r="S639" s="164"/>
      <c r="T639" s="165">
        <v>0</v>
      </c>
      <c r="U639" s="164">
        <f>ROUND(E639*T639,2)</f>
        <v>0</v>
      </c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 t="s">
        <v>217</v>
      </c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</row>
    <row r="640" spans="1:60" outlineLevel="1" x14ac:dyDescent="0.2">
      <c r="A640" s="155"/>
      <c r="B640" s="162"/>
      <c r="C640" s="260" t="s">
        <v>1189</v>
      </c>
      <c r="D640" s="261"/>
      <c r="E640" s="262"/>
      <c r="F640" s="263"/>
      <c r="G640" s="264"/>
      <c r="H640" s="177"/>
      <c r="I640" s="177"/>
      <c r="J640" s="177"/>
      <c r="K640" s="177"/>
      <c r="L640" s="177"/>
      <c r="M640" s="177"/>
      <c r="N640" s="164"/>
      <c r="O640" s="164"/>
      <c r="P640" s="164"/>
      <c r="Q640" s="164"/>
      <c r="R640" s="164"/>
      <c r="S640" s="164"/>
      <c r="T640" s="165"/>
      <c r="U640" s="16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 t="s">
        <v>238</v>
      </c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7" t="str">
        <f>C640</f>
        <v>oprava dveří rámových s dřevěnými výplněmi</v>
      </c>
      <c r="BB640" s="154"/>
      <c r="BC640" s="154"/>
      <c r="BD640" s="154"/>
      <c r="BE640" s="154"/>
      <c r="BF640" s="154"/>
      <c r="BG640" s="154"/>
      <c r="BH640" s="154"/>
    </row>
    <row r="641" spans="1:60" outlineLevel="1" x14ac:dyDescent="0.2">
      <c r="A641" s="155"/>
      <c r="B641" s="162"/>
      <c r="C641" s="260" t="s">
        <v>895</v>
      </c>
      <c r="D641" s="261"/>
      <c r="E641" s="262"/>
      <c r="F641" s="263"/>
      <c r="G641" s="264"/>
      <c r="H641" s="177"/>
      <c r="I641" s="177"/>
      <c r="J641" s="177"/>
      <c r="K641" s="177"/>
      <c r="L641" s="177"/>
      <c r="M641" s="177"/>
      <c r="N641" s="164"/>
      <c r="O641" s="164"/>
      <c r="P641" s="164"/>
      <c r="Q641" s="164"/>
      <c r="R641" s="164"/>
      <c r="S641" s="164"/>
      <c r="T641" s="165"/>
      <c r="U641" s="16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 t="s">
        <v>238</v>
      </c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7" t="str">
        <f>C641</f>
        <v>a obložkové fošnové zárubně</v>
      </c>
      <c r="BB641" s="154"/>
      <c r="BC641" s="154"/>
      <c r="BD641" s="154"/>
      <c r="BE641" s="154"/>
      <c r="BF641" s="154"/>
      <c r="BG641" s="154"/>
      <c r="BH641" s="154"/>
    </row>
    <row r="642" spans="1:60" outlineLevel="1" x14ac:dyDescent="0.2">
      <c r="A642" s="155"/>
      <c r="B642" s="162"/>
      <c r="C642" s="260" t="s">
        <v>485</v>
      </c>
      <c r="D642" s="261"/>
      <c r="E642" s="262"/>
      <c r="F642" s="263"/>
      <c r="G642" s="264"/>
      <c r="H642" s="177"/>
      <c r="I642" s="177"/>
      <c r="J642" s="177"/>
      <c r="K642" s="177"/>
      <c r="L642" s="177"/>
      <c r="M642" s="177"/>
      <c r="N642" s="164"/>
      <c r="O642" s="164"/>
      <c r="P642" s="164"/>
      <c r="Q642" s="164"/>
      <c r="R642" s="164"/>
      <c r="S642" s="164"/>
      <c r="T642" s="165"/>
      <c r="U642" s="16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 t="s">
        <v>238</v>
      </c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7" t="str">
        <f>C642</f>
        <v>včetně</v>
      </c>
      <c r="BB642" s="154"/>
      <c r="BC642" s="154"/>
      <c r="BD642" s="154"/>
      <c r="BE642" s="154"/>
      <c r="BF642" s="154"/>
      <c r="BG642" s="154"/>
      <c r="BH642" s="154"/>
    </row>
    <row r="643" spans="1:60" outlineLevel="1" x14ac:dyDescent="0.2">
      <c r="A643" s="155"/>
      <c r="B643" s="162"/>
      <c r="C643" s="260" t="s">
        <v>896</v>
      </c>
      <c r="D643" s="261"/>
      <c r="E643" s="262"/>
      <c r="F643" s="263"/>
      <c r="G643" s="264"/>
      <c r="H643" s="177"/>
      <c r="I643" s="177"/>
      <c r="J643" s="177"/>
      <c r="K643" s="177"/>
      <c r="L643" s="177"/>
      <c r="M643" s="177"/>
      <c r="N643" s="164"/>
      <c r="O643" s="164"/>
      <c r="P643" s="164"/>
      <c r="Q643" s="164"/>
      <c r="R643" s="164"/>
      <c r="S643" s="164"/>
      <c r="T643" s="165"/>
      <c r="U643" s="16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 t="s">
        <v>238</v>
      </c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7" t="str">
        <f>C643</f>
        <v>- kování</v>
      </c>
      <c r="BB643" s="154"/>
      <c r="BC643" s="154"/>
      <c r="BD643" s="154"/>
      <c r="BE643" s="154"/>
      <c r="BF643" s="154"/>
      <c r="BG643" s="154"/>
      <c r="BH643" s="154"/>
    </row>
    <row r="644" spans="1:60" outlineLevel="1" x14ac:dyDescent="0.2">
      <c r="A644" s="155"/>
      <c r="B644" s="162"/>
      <c r="C644" s="260" t="s">
        <v>897</v>
      </c>
      <c r="D644" s="261"/>
      <c r="E644" s="262"/>
      <c r="F644" s="263"/>
      <c r="G644" s="264"/>
      <c r="H644" s="177"/>
      <c r="I644" s="177"/>
      <c r="J644" s="177"/>
      <c r="K644" s="177"/>
      <c r="L644" s="177"/>
      <c r="M644" s="177"/>
      <c r="N644" s="164"/>
      <c r="O644" s="164"/>
      <c r="P644" s="164"/>
      <c r="Q644" s="164"/>
      <c r="R644" s="164"/>
      <c r="S644" s="164"/>
      <c r="T644" s="165"/>
      <c r="U644" s="16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 t="s">
        <v>238</v>
      </c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7" t="str">
        <f>C644</f>
        <v>- nátěru</v>
      </c>
      <c r="BB644" s="154"/>
      <c r="BC644" s="154"/>
      <c r="BD644" s="154"/>
      <c r="BE644" s="154"/>
      <c r="BF644" s="154"/>
      <c r="BG644" s="154"/>
      <c r="BH644" s="154"/>
    </row>
    <row r="645" spans="1:60" ht="22.5" outlineLevel="1" x14ac:dyDescent="0.2">
      <c r="A645" s="155">
        <v>169</v>
      </c>
      <c r="B645" s="162" t="s">
        <v>898</v>
      </c>
      <c r="C645" s="198" t="s">
        <v>899</v>
      </c>
      <c r="D645" s="164" t="s">
        <v>508</v>
      </c>
      <c r="E645" s="171">
        <v>1</v>
      </c>
      <c r="F645" s="176"/>
      <c r="G645" s="177">
        <f>ROUND(E645*F645,2)</f>
        <v>0</v>
      </c>
      <c r="H645" s="176"/>
      <c r="I645" s="177">
        <f>ROUND(E645*H645,2)</f>
        <v>0</v>
      </c>
      <c r="J645" s="176"/>
      <c r="K645" s="177">
        <f>ROUND(E645*J645,2)</f>
        <v>0</v>
      </c>
      <c r="L645" s="177">
        <v>21</v>
      </c>
      <c r="M645" s="177">
        <f>G645*(1+L645/100)</f>
        <v>0</v>
      </c>
      <c r="N645" s="164">
        <v>0</v>
      </c>
      <c r="O645" s="164">
        <f>ROUND(E645*N645,5)</f>
        <v>0</v>
      </c>
      <c r="P645" s="164">
        <v>0</v>
      </c>
      <c r="Q645" s="164">
        <f>ROUND(E645*P645,5)</f>
        <v>0</v>
      </c>
      <c r="R645" s="164"/>
      <c r="S645" s="164"/>
      <c r="T645" s="165">
        <v>0</v>
      </c>
      <c r="U645" s="164">
        <f>ROUND(E645*T645,2)</f>
        <v>0</v>
      </c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 t="s">
        <v>217</v>
      </c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</row>
    <row r="646" spans="1:60" outlineLevel="1" x14ac:dyDescent="0.2">
      <c r="A646" s="155"/>
      <c r="B646" s="162"/>
      <c r="C646" s="260" t="s">
        <v>1190</v>
      </c>
      <c r="D646" s="261"/>
      <c r="E646" s="262"/>
      <c r="F646" s="263"/>
      <c r="G646" s="264"/>
      <c r="H646" s="177"/>
      <c r="I646" s="177"/>
      <c r="J646" s="177"/>
      <c r="K646" s="177"/>
      <c r="L646" s="177"/>
      <c r="M646" s="177"/>
      <c r="N646" s="164"/>
      <c r="O646" s="164"/>
      <c r="P646" s="164"/>
      <c r="Q646" s="164"/>
      <c r="R646" s="164"/>
      <c r="S646" s="164"/>
      <c r="T646" s="165"/>
      <c r="U646" s="16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 t="s">
        <v>238</v>
      </c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7" t="str">
        <f>C646</f>
        <v>dveře rámové s dřevěnými výplněmi</v>
      </c>
      <c r="BB646" s="154"/>
      <c r="BC646" s="154"/>
      <c r="BD646" s="154"/>
      <c r="BE646" s="154"/>
      <c r="BF646" s="154"/>
      <c r="BG646" s="154"/>
      <c r="BH646" s="154"/>
    </row>
    <row r="647" spans="1:60" outlineLevel="1" x14ac:dyDescent="0.2">
      <c r="A647" s="155"/>
      <c r="B647" s="162"/>
      <c r="C647" s="260" t="s">
        <v>900</v>
      </c>
      <c r="D647" s="261"/>
      <c r="E647" s="262"/>
      <c r="F647" s="263"/>
      <c r="G647" s="264"/>
      <c r="H647" s="177"/>
      <c r="I647" s="177"/>
      <c r="J647" s="177"/>
      <c r="K647" s="177"/>
      <c r="L647" s="177"/>
      <c r="M647" s="177"/>
      <c r="N647" s="164"/>
      <c r="O647" s="164"/>
      <c r="P647" s="164"/>
      <c r="Q647" s="164"/>
      <c r="R647" s="164"/>
      <c r="S647" s="164"/>
      <c r="T647" s="165"/>
      <c r="U647" s="16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 t="s">
        <v>238</v>
      </c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7" t="str">
        <f>C647</f>
        <v>a obložková fošnová zárubeň</v>
      </c>
      <c r="BB647" s="154"/>
      <c r="BC647" s="154"/>
      <c r="BD647" s="154"/>
      <c r="BE647" s="154"/>
      <c r="BF647" s="154"/>
      <c r="BG647" s="154"/>
      <c r="BH647" s="154"/>
    </row>
    <row r="648" spans="1:60" outlineLevel="1" x14ac:dyDescent="0.2">
      <c r="A648" s="155"/>
      <c r="B648" s="162"/>
      <c r="C648" s="260" t="s">
        <v>485</v>
      </c>
      <c r="D648" s="261"/>
      <c r="E648" s="262"/>
      <c r="F648" s="263"/>
      <c r="G648" s="264"/>
      <c r="H648" s="177"/>
      <c r="I648" s="177"/>
      <c r="J648" s="177"/>
      <c r="K648" s="177"/>
      <c r="L648" s="177"/>
      <c r="M648" s="177"/>
      <c r="N648" s="164"/>
      <c r="O648" s="164"/>
      <c r="P648" s="164"/>
      <c r="Q648" s="164"/>
      <c r="R648" s="164"/>
      <c r="S648" s="164"/>
      <c r="T648" s="165"/>
      <c r="U648" s="16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 t="s">
        <v>238</v>
      </c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7" t="str">
        <f>C648</f>
        <v>včetně</v>
      </c>
      <c r="BB648" s="154"/>
      <c r="BC648" s="154"/>
      <c r="BD648" s="154"/>
      <c r="BE648" s="154"/>
      <c r="BF648" s="154"/>
      <c r="BG648" s="154"/>
      <c r="BH648" s="154"/>
    </row>
    <row r="649" spans="1:60" outlineLevel="1" x14ac:dyDescent="0.2">
      <c r="A649" s="155"/>
      <c r="B649" s="162"/>
      <c r="C649" s="260" t="s">
        <v>896</v>
      </c>
      <c r="D649" s="261"/>
      <c r="E649" s="262"/>
      <c r="F649" s="263"/>
      <c r="G649" s="264"/>
      <c r="H649" s="177"/>
      <c r="I649" s="177"/>
      <c r="J649" s="177"/>
      <c r="K649" s="177"/>
      <c r="L649" s="177"/>
      <c r="M649" s="177"/>
      <c r="N649" s="164"/>
      <c r="O649" s="164"/>
      <c r="P649" s="164"/>
      <c r="Q649" s="164"/>
      <c r="R649" s="164"/>
      <c r="S649" s="164"/>
      <c r="T649" s="165"/>
      <c r="U649" s="16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 t="s">
        <v>238</v>
      </c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7" t="str">
        <f>C649</f>
        <v>- kování</v>
      </c>
      <c r="BB649" s="154"/>
      <c r="BC649" s="154"/>
      <c r="BD649" s="154"/>
      <c r="BE649" s="154"/>
      <c r="BF649" s="154"/>
      <c r="BG649" s="154"/>
      <c r="BH649" s="154"/>
    </row>
    <row r="650" spans="1:60" outlineLevel="1" x14ac:dyDescent="0.2">
      <c r="A650" s="155"/>
      <c r="B650" s="162"/>
      <c r="C650" s="260" t="s">
        <v>897</v>
      </c>
      <c r="D650" s="261"/>
      <c r="E650" s="262"/>
      <c r="F650" s="263"/>
      <c r="G650" s="264"/>
      <c r="H650" s="177"/>
      <c r="I650" s="177"/>
      <c r="J650" s="177"/>
      <c r="K650" s="177"/>
      <c r="L650" s="177"/>
      <c r="M650" s="177"/>
      <c r="N650" s="164"/>
      <c r="O650" s="164"/>
      <c r="P650" s="164"/>
      <c r="Q650" s="164"/>
      <c r="R650" s="164"/>
      <c r="S650" s="164"/>
      <c r="T650" s="165"/>
      <c r="U650" s="16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 t="s">
        <v>238</v>
      </c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7" t="str">
        <f>C650</f>
        <v>- nátěru</v>
      </c>
      <c r="BB650" s="154"/>
      <c r="BC650" s="154"/>
      <c r="BD650" s="154"/>
      <c r="BE650" s="154"/>
      <c r="BF650" s="154"/>
      <c r="BG650" s="154"/>
      <c r="BH650" s="154"/>
    </row>
    <row r="651" spans="1:60" x14ac:dyDescent="0.2">
      <c r="A651" s="156" t="s">
        <v>212</v>
      </c>
      <c r="B651" s="163" t="s">
        <v>171</v>
      </c>
      <c r="C651" s="201" t="s">
        <v>172</v>
      </c>
      <c r="D651" s="168"/>
      <c r="E651" s="174"/>
      <c r="F651" s="178"/>
      <c r="G651" s="178">
        <f>SUMIF(AE652:AE681,"&lt;&gt;NOR",G652:G681)</f>
        <v>0</v>
      </c>
      <c r="H651" s="178"/>
      <c r="I651" s="178">
        <f>SUM(I652:I681)</f>
        <v>0</v>
      </c>
      <c r="J651" s="178"/>
      <c r="K651" s="178">
        <f>SUM(K652:K681)</f>
        <v>0</v>
      </c>
      <c r="L651" s="178"/>
      <c r="M651" s="178">
        <f>SUM(M652:M681)</f>
        <v>0</v>
      </c>
      <c r="N651" s="168"/>
      <c r="O651" s="168">
        <f>SUM(O652:O681)</f>
        <v>4.431</v>
      </c>
      <c r="P651" s="168"/>
      <c r="Q651" s="168">
        <f>SUM(Q652:Q681)</f>
        <v>0</v>
      </c>
      <c r="R651" s="168"/>
      <c r="S651" s="168"/>
      <c r="T651" s="169"/>
      <c r="U651" s="168">
        <f>SUM(U652:U681)</f>
        <v>46.63</v>
      </c>
      <c r="AE651" t="s">
        <v>213</v>
      </c>
    </row>
    <row r="652" spans="1:60" ht="22.5" outlineLevel="1" x14ac:dyDescent="0.2">
      <c r="A652" s="155">
        <v>170</v>
      </c>
      <c r="B652" s="162" t="s">
        <v>901</v>
      </c>
      <c r="C652" s="198" t="s">
        <v>902</v>
      </c>
      <c r="D652" s="164" t="s">
        <v>267</v>
      </c>
      <c r="E652" s="171">
        <v>43.6</v>
      </c>
      <c r="F652" s="176"/>
      <c r="G652" s="177">
        <f>ROUND(E652*F652,2)</f>
        <v>0</v>
      </c>
      <c r="H652" s="176"/>
      <c r="I652" s="177">
        <f>ROUND(E652*H652,2)</f>
        <v>0</v>
      </c>
      <c r="J652" s="176"/>
      <c r="K652" s="177">
        <f>ROUND(E652*J652,2)</f>
        <v>0</v>
      </c>
      <c r="L652" s="177">
        <v>21</v>
      </c>
      <c r="M652" s="177">
        <f>G652*(1+L652/100)</f>
        <v>0</v>
      </c>
      <c r="N652" s="164">
        <v>0.06</v>
      </c>
      <c r="O652" s="164">
        <f>ROUND(E652*N652,5)</f>
        <v>2.6160000000000001</v>
      </c>
      <c r="P652" s="164">
        <v>0</v>
      </c>
      <c r="Q652" s="164">
        <f>ROUND(E652*P652,5)</f>
        <v>0</v>
      </c>
      <c r="R652" s="164"/>
      <c r="S652" s="164"/>
      <c r="T652" s="165">
        <v>0</v>
      </c>
      <c r="U652" s="164">
        <f>ROUND(E652*T652,2)</f>
        <v>0</v>
      </c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 t="s">
        <v>217</v>
      </c>
      <c r="AF652" s="154"/>
      <c r="AG652" s="154"/>
      <c r="AH652" s="154"/>
      <c r="AI652" s="154"/>
      <c r="AJ652" s="154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4"/>
      <c r="BB652" s="154"/>
      <c r="BC652" s="154"/>
      <c r="BD652" s="154"/>
      <c r="BE652" s="154"/>
      <c r="BF652" s="154"/>
      <c r="BG652" s="154"/>
      <c r="BH652" s="154"/>
    </row>
    <row r="653" spans="1:60" outlineLevel="1" x14ac:dyDescent="0.2">
      <c r="A653" s="155"/>
      <c r="B653" s="162"/>
      <c r="C653" s="260" t="s">
        <v>903</v>
      </c>
      <c r="D653" s="261"/>
      <c r="E653" s="262"/>
      <c r="F653" s="263"/>
      <c r="G653" s="264"/>
      <c r="H653" s="177"/>
      <c r="I653" s="177"/>
      <c r="J653" s="177"/>
      <c r="K653" s="177"/>
      <c r="L653" s="177"/>
      <c r="M653" s="177"/>
      <c r="N653" s="164"/>
      <c r="O653" s="164"/>
      <c r="P653" s="164"/>
      <c r="Q653" s="164"/>
      <c r="R653" s="164"/>
      <c r="S653" s="164"/>
      <c r="T653" s="165"/>
      <c r="U653" s="16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 t="s">
        <v>238</v>
      </c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7" t="str">
        <f>C653</f>
        <v>- dmtž stávající 3 barevné cementové dlažby s ohledem na znovupoužití</v>
      </c>
      <c r="BB653" s="154"/>
      <c r="BC653" s="154"/>
      <c r="BD653" s="154"/>
      <c r="BE653" s="154"/>
      <c r="BF653" s="154"/>
      <c r="BG653" s="154"/>
      <c r="BH653" s="154"/>
    </row>
    <row r="654" spans="1:60" outlineLevel="1" x14ac:dyDescent="0.2">
      <c r="A654" s="155"/>
      <c r="B654" s="162"/>
      <c r="C654" s="260" t="s">
        <v>904</v>
      </c>
      <c r="D654" s="261"/>
      <c r="E654" s="262"/>
      <c r="F654" s="263"/>
      <c r="G654" s="264"/>
      <c r="H654" s="177"/>
      <c r="I654" s="177"/>
      <c r="J654" s="177"/>
      <c r="K654" s="177"/>
      <c r="L654" s="177"/>
      <c r="M654" s="177"/>
      <c r="N654" s="164"/>
      <c r="O654" s="164"/>
      <c r="P654" s="164"/>
      <c r="Q654" s="164"/>
      <c r="R654" s="164"/>
      <c r="S654" s="164"/>
      <c r="T654" s="165"/>
      <c r="U654" s="16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 t="s">
        <v>238</v>
      </c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7" t="str">
        <f>C654</f>
        <v>- včetně vytřídění a očištění</v>
      </c>
      <c r="BB654" s="154"/>
      <c r="BC654" s="154"/>
      <c r="BD654" s="154"/>
      <c r="BE654" s="154"/>
      <c r="BF654" s="154"/>
      <c r="BG654" s="154"/>
      <c r="BH654" s="154"/>
    </row>
    <row r="655" spans="1:60" outlineLevel="1" x14ac:dyDescent="0.2">
      <c r="A655" s="155"/>
      <c r="B655" s="162"/>
      <c r="C655" s="260" t="s">
        <v>905</v>
      </c>
      <c r="D655" s="261"/>
      <c r="E655" s="262"/>
      <c r="F655" s="263"/>
      <c r="G655" s="264"/>
      <c r="H655" s="177"/>
      <c r="I655" s="177"/>
      <c r="J655" s="177"/>
      <c r="K655" s="177"/>
      <c r="L655" s="177"/>
      <c r="M655" s="177"/>
      <c r="N655" s="164"/>
      <c r="O655" s="164"/>
      <c r="P655" s="164"/>
      <c r="Q655" s="164"/>
      <c r="R655" s="164"/>
      <c r="S655" s="164"/>
      <c r="T655" s="165"/>
      <c r="U655" s="16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 t="s">
        <v>238</v>
      </c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7" t="str">
        <f>C655</f>
        <v>- včetně dokumentace stávajícícho stavu</v>
      </c>
      <c r="BB655" s="154"/>
      <c r="BC655" s="154"/>
      <c r="BD655" s="154"/>
      <c r="BE655" s="154"/>
      <c r="BF655" s="154"/>
      <c r="BG655" s="154"/>
      <c r="BH655" s="154"/>
    </row>
    <row r="656" spans="1:60" outlineLevel="1" x14ac:dyDescent="0.2">
      <c r="A656" s="155"/>
      <c r="B656" s="162"/>
      <c r="C656" s="199" t="s">
        <v>474</v>
      </c>
      <c r="D656" s="166"/>
      <c r="E656" s="172">
        <v>17</v>
      </c>
      <c r="F656" s="177"/>
      <c r="G656" s="177"/>
      <c r="H656" s="177"/>
      <c r="I656" s="177"/>
      <c r="J656" s="177"/>
      <c r="K656" s="177"/>
      <c r="L656" s="177"/>
      <c r="M656" s="177"/>
      <c r="N656" s="164"/>
      <c r="O656" s="164"/>
      <c r="P656" s="164"/>
      <c r="Q656" s="164"/>
      <c r="R656" s="164"/>
      <c r="S656" s="164"/>
      <c r="T656" s="165"/>
      <c r="U656" s="16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 t="s">
        <v>219</v>
      </c>
      <c r="AF656" s="154">
        <v>0</v>
      </c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</row>
    <row r="657" spans="1:60" outlineLevel="1" x14ac:dyDescent="0.2">
      <c r="A657" s="155"/>
      <c r="B657" s="162"/>
      <c r="C657" s="199" t="s">
        <v>906</v>
      </c>
      <c r="D657" s="166"/>
      <c r="E657" s="172">
        <v>12.4</v>
      </c>
      <c r="F657" s="177"/>
      <c r="G657" s="177"/>
      <c r="H657" s="177"/>
      <c r="I657" s="177"/>
      <c r="J657" s="177"/>
      <c r="K657" s="177"/>
      <c r="L657" s="177"/>
      <c r="M657" s="177"/>
      <c r="N657" s="164"/>
      <c r="O657" s="164"/>
      <c r="P657" s="164"/>
      <c r="Q657" s="164"/>
      <c r="R657" s="164"/>
      <c r="S657" s="164"/>
      <c r="T657" s="165"/>
      <c r="U657" s="16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 t="s">
        <v>219</v>
      </c>
      <c r="AF657" s="154">
        <v>0</v>
      </c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</row>
    <row r="658" spans="1:60" outlineLevel="1" x14ac:dyDescent="0.2">
      <c r="A658" s="155"/>
      <c r="B658" s="162"/>
      <c r="C658" s="199" t="s">
        <v>907</v>
      </c>
      <c r="D658" s="166"/>
      <c r="E658" s="172">
        <v>14.17</v>
      </c>
      <c r="F658" s="177"/>
      <c r="G658" s="177"/>
      <c r="H658" s="177"/>
      <c r="I658" s="177"/>
      <c r="J658" s="177"/>
      <c r="K658" s="177"/>
      <c r="L658" s="177"/>
      <c r="M658" s="177"/>
      <c r="N658" s="164"/>
      <c r="O658" s="164"/>
      <c r="P658" s="164"/>
      <c r="Q658" s="164"/>
      <c r="R658" s="164"/>
      <c r="S658" s="164"/>
      <c r="T658" s="165"/>
      <c r="U658" s="16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 t="s">
        <v>219</v>
      </c>
      <c r="AF658" s="154">
        <v>0</v>
      </c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</row>
    <row r="659" spans="1:60" outlineLevel="1" x14ac:dyDescent="0.2">
      <c r="A659" s="155"/>
      <c r="B659" s="162"/>
      <c r="C659" s="200" t="s">
        <v>222</v>
      </c>
      <c r="D659" s="167"/>
      <c r="E659" s="173">
        <v>43.57</v>
      </c>
      <c r="F659" s="177"/>
      <c r="G659" s="177"/>
      <c r="H659" s="177"/>
      <c r="I659" s="177"/>
      <c r="J659" s="177"/>
      <c r="K659" s="177"/>
      <c r="L659" s="177"/>
      <c r="M659" s="177"/>
      <c r="N659" s="164"/>
      <c r="O659" s="164"/>
      <c r="P659" s="164"/>
      <c r="Q659" s="164"/>
      <c r="R659" s="164"/>
      <c r="S659" s="164"/>
      <c r="T659" s="165"/>
      <c r="U659" s="16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 t="s">
        <v>219</v>
      </c>
      <c r="AF659" s="154">
        <v>1</v>
      </c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</row>
    <row r="660" spans="1:60" outlineLevel="1" x14ac:dyDescent="0.2">
      <c r="A660" s="155"/>
      <c r="B660" s="162"/>
      <c r="C660" s="199" t="s">
        <v>908</v>
      </c>
      <c r="D660" s="166"/>
      <c r="E660" s="172">
        <v>3.0000000000001099E-2</v>
      </c>
      <c r="F660" s="177"/>
      <c r="G660" s="177"/>
      <c r="H660" s="177"/>
      <c r="I660" s="177"/>
      <c r="J660" s="177"/>
      <c r="K660" s="177"/>
      <c r="L660" s="177"/>
      <c r="M660" s="177"/>
      <c r="N660" s="164"/>
      <c r="O660" s="164"/>
      <c r="P660" s="164"/>
      <c r="Q660" s="164"/>
      <c r="R660" s="164"/>
      <c r="S660" s="164"/>
      <c r="T660" s="165"/>
      <c r="U660" s="16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 t="s">
        <v>219</v>
      </c>
      <c r="AF660" s="154">
        <v>0</v>
      </c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</row>
    <row r="661" spans="1:60" ht="22.5" outlineLevel="1" x14ac:dyDescent="0.2">
      <c r="A661" s="155">
        <v>171</v>
      </c>
      <c r="B661" s="162" t="s">
        <v>909</v>
      </c>
      <c r="C661" s="198" t="s">
        <v>910</v>
      </c>
      <c r="D661" s="164" t="s">
        <v>267</v>
      </c>
      <c r="E661" s="171">
        <v>15.3</v>
      </c>
      <c r="F661" s="176"/>
      <c r="G661" s="177">
        <f>ROUND(E661*F661,2)</f>
        <v>0</v>
      </c>
      <c r="H661" s="176"/>
      <c r="I661" s="177">
        <f>ROUND(E661*H661,2)</f>
        <v>0</v>
      </c>
      <c r="J661" s="176"/>
      <c r="K661" s="177">
        <f>ROUND(E661*J661,2)</f>
        <v>0</v>
      </c>
      <c r="L661" s="177">
        <v>21</v>
      </c>
      <c r="M661" s="177">
        <f>G661*(1+L661/100)</f>
        <v>0</v>
      </c>
      <c r="N661" s="164">
        <v>0.06</v>
      </c>
      <c r="O661" s="164">
        <f>ROUND(E661*N661,5)</f>
        <v>0.91800000000000004</v>
      </c>
      <c r="P661" s="164">
        <v>0</v>
      </c>
      <c r="Q661" s="164">
        <f>ROUND(E661*P661,5)</f>
        <v>0</v>
      </c>
      <c r="R661" s="164"/>
      <c r="S661" s="164"/>
      <c r="T661" s="165">
        <v>0.84</v>
      </c>
      <c r="U661" s="164">
        <f>ROUND(E661*T661,2)</f>
        <v>12.85</v>
      </c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 t="s">
        <v>217</v>
      </c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</row>
    <row r="662" spans="1:60" outlineLevel="1" x14ac:dyDescent="0.2">
      <c r="A662" s="155"/>
      <c r="B662" s="162"/>
      <c r="C662" s="260" t="s">
        <v>911</v>
      </c>
      <c r="D662" s="261"/>
      <c r="E662" s="262"/>
      <c r="F662" s="263"/>
      <c r="G662" s="264"/>
      <c r="H662" s="177"/>
      <c r="I662" s="177"/>
      <c r="J662" s="177"/>
      <c r="K662" s="177"/>
      <c r="L662" s="177"/>
      <c r="M662" s="177"/>
      <c r="N662" s="164"/>
      <c r="O662" s="164"/>
      <c r="P662" s="164"/>
      <c r="Q662" s="164"/>
      <c r="R662" s="164"/>
      <c r="S662" s="164"/>
      <c r="T662" s="165"/>
      <c r="U662" s="16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 t="s">
        <v>238</v>
      </c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7" t="str">
        <f>C662</f>
        <v>- znovupoložení dle stávající betonové dlažby</v>
      </c>
      <c r="BB662" s="154"/>
      <c r="BC662" s="154"/>
      <c r="BD662" s="154"/>
      <c r="BE662" s="154"/>
      <c r="BF662" s="154"/>
      <c r="BG662" s="154"/>
      <c r="BH662" s="154"/>
    </row>
    <row r="663" spans="1:60" outlineLevel="1" x14ac:dyDescent="0.2">
      <c r="A663" s="155"/>
      <c r="B663" s="162"/>
      <c r="C663" s="199" t="s">
        <v>907</v>
      </c>
      <c r="D663" s="166"/>
      <c r="E663" s="172">
        <v>14.17</v>
      </c>
      <c r="F663" s="177"/>
      <c r="G663" s="177"/>
      <c r="H663" s="177"/>
      <c r="I663" s="177"/>
      <c r="J663" s="177"/>
      <c r="K663" s="177"/>
      <c r="L663" s="177"/>
      <c r="M663" s="177"/>
      <c r="N663" s="164"/>
      <c r="O663" s="164"/>
      <c r="P663" s="164"/>
      <c r="Q663" s="164"/>
      <c r="R663" s="164"/>
      <c r="S663" s="164"/>
      <c r="T663" s="165"/>
      <c r="U663" s="16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 t="s">
        <v>219</v>
      </c>
      <c r="AF663" s="154">
        <v>0</v>
      </c>
      <c r="AG663" s="154"/>
      <c r="AH663" s="154"/>
      <c r="AI663" s="154"/>
      <c r="AJ663" s="154"/>
      <c r="AK663" s="154"/>
      <c r="AL663" s="154"/>
      <c r="AM663" s="154"/>
      <c r="AN663" s="154"/>
      <c r="AO663" s="154"/>
      <c r="AP663" s="154"/>
      <c r="AQ663" s="154"/>
      <c r="AR663" s="154"/>
      <c r="AS663" s="154"/>
      <c r="AT663" s="154"/>
      <c r="AU663" s="154"/>
      <c r="AV663" s="154"/>
      <c r="AW663" s="154"/>
      <c r="AX663" s="154"/>
      <c r="AY663" s="154"/>
      <c r="AZ663" s="154"/>
      <c r="BA663" s="154"/>
      <c r="BB663" s="154"/>
      <c r="BC663" s="154"/>
      <c r="BD663" s="154"/>
      <c r="BE663" s="154"/>
      <c r="BF663" s="154"/>
      <c r="BG663" s="154"/>
      <c r="BH663" s="154"/>
    </row>
    <row r="664" spans="1:60" outlineLevel="1" x14ac:dyDescent="0.2">
      <c r="A664" s="155"/>
      <c r="B664" s="162"/>
      <c r="C664" s="199" t="s">
        <v>912</v>
      </c>
      <c r="D664" s="166"/>
      <c r="E664" s="172">
        <v>1.1200000000000001</v>
      </c>
      <c r="F664" s="177"/>
      <c r="G664" s="177"/>
      <c r="H664" s="177"/>
      <c r="I664" s="177"/>
      <c r="J664" s="177"/>
      <c r="K664" s="177"/>
      <c r="L664" s="177"/>
      <c r="M664" s="177"/>
      <c r="N664" s="164"/>
      <c r="O664" s="164"/>
      <c r="P664" s="164"/>
      <c r="Q664" s="164"/>
      <c r="R664" s="164"/>
      <c r="S664" s="164"/>
      <c r="T664" s="165"/>
      <c r="U664" s="16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 t="s">
        <v>219</v>
      </c>
      <c r="AF664" s="154">
        <v>0</v>
      </c>
      <c r="AG664" s="154"/>
      <c r="AH664" s="154"/>
      <c r="AI664" s="154"/>
      <c r="AJ664" s="154"/>
      <c r="AK664" s="154"/>
      <c r="AL664" s="154"/>
      <c r="AM664" s="154"/>
      <c r="AN664" s="154"/>
      <c r="AO664" s="154"/>
      <c r="AP664" s="154"/>
      <c r="AQ664" s="154"/>
      <c r="AR664" s="154"/>
      <c r="AS664" s="154"/>
      <c r="AT664" s="154"/>
      <c r="AU664" s="154"/>
      <c r="AV664" s="154"/>
      <c r="AW664" s="154"/>
      <c r="AX664" s="154"/>
      <c r="AY664" s="154"/>
      <c r="AZ664" s="154"/>
      <c r="BA664" s="154"/>
      <c r="BB664" s="154"/>
      <c r="BC664" s="154"/>
      <c r="BD664" s="154"/>
      <c r="BE664" s="154"/>
      <c r="BF664" s="154"/>
      <c r="BG664" s="154"/>
      <c r="BH664" s="154"/>
    </row>
    <row r="665" spans="1:60" outlineLevel="1" x14ac:dyDescent="0.2">
      <c r="A665" s="155"/>
      <c r="B665" s="162"/>
      <c r="C665" s="200" t="s">
        <v>222</v>
      </c>
      <c r="D665" s="167"/>
      <c r="E665" s="173">
        <v>15.29</v>
      </c>
      <c r="F665" s="177"/>
      <c r="G665" s="177"/>
      <c r="H665" s="177"/>
      <c r="I665" s="177"/>
      <c r="J665" s="177"/>
      <c r="K665" s="177"/>
      <c r="L665" s="177"/>
      <c r="M665" s="177"/>
      <c r="N665" s="164"/>
      <c r="O665" s="164"/>
      <c r="P665" s="164"/>
      <c r="Q665" s="164"/>
      <c r="R665" s="164"/>
      <c r="S665" s="164"/>
      <c r="T665" s="165"/>
      <c r="U665" s="16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 t="s">
        <v>219</v>
      </c>
      <c r="AF665" s="154">
        <v>1</v>
      </c>
      <c r="AG665" s="154"/>
      <c r="AH665" s="154"/>
      <c r="AI665" s="154"/>
      <c r="AJ665" s="154"/>
      <c r="AK665" s="154"/>
      <c r="AL665" s="154"/>
      <c r="AM665" s="154"/>
      <c r="AN665" s="154"/>
      <c r="AO665" s="154"/>
      <c r="AP665" s="154"/>
      <c r="AQ665" s="154"/>
      <c r="AR665" s="154"/>
      <c r="AS665" s="154"/>
      <c r="AT665" s="154"/>
      <c r="AU665" s="154"/>
      <c r="AV665" s="154"/>
      <c r="AW665" s="154"/>
      <c r="AX665" s="154"/>
      <c r="AY665" s="154"/>
      <c r="AZ665" s="154"/>
      <c r="BA665" s="154"/>
      <c r="BB665" s="154"/>
      <c r="BC665" s="154"/>
      <c r="BD665" s="154"/>
      <c r="BE665" s="154"/>
      <c r="BF665" s="154"/>
      <c r="BG665" s="154"/>
      <c r="BH665" s="154"/>
    </row>
    <row r="666" spans="1:60" outlineLevel="1" x14ac:dyDescent="0.2">
      <c r="A666" s="155"/>
      <c r="B666" s="162"/>
      <c r="C666" s="199" t="s">
        <v>913</v>
      </c>
      <c r="D666" s="166"/>
      <c r="E666" s="172">
        <v>1.00000000000016E-2</v>
      </c>
      <c r="F666" s="177"/>
      <c r="G666" s="177"/>
      <c r="H666" s="177"/>
      <c r="I666" s="177"/>
      <c r="J666" s="177"/>
      <c r="K666" s="177"/>
      <c r="L666" s="177"/>
      <c r="M666" s="177"/>
      <c r="N666" s="164"/>
      <c r="O666" s="164"/>
      <c r="P666" s="164"/>
      <c r="Q666" s="164"/>
      <c r="R666" s="164"/>
      <c r="S666" s="164"/>
      <c r="T666" s="165"/>
      <c r="U666" s="16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 t="s">
        <v>219</v>
      </c>
      <c r="AF666" s="154">
        <v>0</v>
      </c>
      <c r="AG666" s="154"/>
      <c r="AH666" s="154"/>
      <c r="AI666" s="154"/>
      <c r="AJ666" s="154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</row>
    <row r="667" spans="1:60" ht="22.5" outlineLevel="1" x14ac:dyDescent="0.2">
      <c r="A667" s="155">
        <v>172</v>
      </c>
      <c r="B667" s="162" t="s">
        <v>914</v>
      </c>
      <c r="C667" s="198" t="s">
        <v>915</v>
      </c>
      <c r="D667" s="164" t="s">
        <v>267</v>
      </c>
      <c r="E667" s="171">
        <v>33</v>
      </c>
      <c r="F667" s="176"/>
      <c r="G667" s="177">
        <f>ROUND(E667*F667,2)</f>
        <v>0</v>
      </c>
      <c r="H667" s="176"/>
      <c r="I667" s="177">
        <f>ROUND(E667*H667,2)</f>
        <v>0</v>
      </c>
      <c r="J667" s="176"/>
      <c r="K667" s="177">
        <f>ROUND(E667*J667,2)</f>
        <v>0</v>
      </c>
      <c r="L667" s="177">
        <v>21</v>
      </c>
      <c r="M667" s="177">
        <f>G667*(1+L667/100)</f>
        <v>0</v>
      </c>
      <c r="N667" s="164">
        <v>1E-3</v>
      </c>
      <c r="O667" s="164">
        <f>ROUND(E667*N667,5)</f>
        <v>3.3000000000000002E-2</v>
      </c>
      <c r="P667" s="164">
        <v>0</v>
      </c>
      <c r="Q667" s="164">
        <f>ROUND(E667*P667,5)</f>
        <v>0</v>
      </c>
      <c r="R667" s="164"/>
      <c r="S667" s="164"/>
      <c r="T667" s="165">
        <v>0</v>
      </c>
      <c r="U667" s="164">
        <f>ROUND(E667*T667,2)</f>
        <v>0</v>
      </c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 t="s">
        <v>217</v>
      </c>
      <c r="AF667" s="154"/>
      <c r="AG667" s="154"/>
      <c r="AH667" s="154"/>
      <c r="AI667" s="154"/>
      <c r="AJ667" s="154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</row>
    <row r="668" spans="1:60" outlineLevel="1" x14ac:dyDescent="0.2">
      <c r="A668" s="155"/>
      <c r="B668" s="162"/>
      <c r="C668" s="260" t="s">
        <v>866</v>
      </c>
      <c r="D668" s="261"/>
      <c r="E668" s="262"/>
      <c r="F668" s="263"/>
      <c r="G668" s="264"/>
      <c r="H668" s="177"/>
      <c r="I668" s="177"/>
      <c r="J668" s="177"/>
      <c r="K668" s="177"/>
      <c r="L668" s="177"/>
      <c r="M668" s="177"/>
      <c r="N668" s="164"/>
      <c r="O668" s="164"/>
      <c r="P668" s="164"/>
      <c r="Q668" s="164"/>
      <c r="R668" s="164"/>
      <c r="S668" s="164"/>
      <c r="T668" s="165"/>
      <c r="U668" s="16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 t="s">
        <v>238</v>
      </c>
      <c r="AF668" s="154"/>
      <c r="AG668" s="154"/>
      <c r="AH668" s="154"/>
      <c r="AI668" s="154"/>
      <c r="AJ668" s="154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7" t="str">
        <f>C668</f>
        <v>- očištění</v>
      </c>
      <c r="BB668" s="154"/>
      <c r="BC668" s="154"/>
      <c r="BD668" s="154"/>
      <c r="BE668" s="154"/>
      <c r="BF668" s="154"/>
      <c r="BG668" s="154"/>
      <c r="BH668" s="154"/>
    </row>
    <row r="669" spans="1:60" outlineLevel="1" x14ac:dyDescent="0.2">
      <c r="A669" s="155"/>
      <c r="B669" s="162"/>
      <c r="C669" s="260" t="s">
        <v>916</v>
      </c>
      <c r="D669" s="261"/>
      <c r="E669" s="262"/>
      <c r="F669" s="263"/>
      <c r="G669" s="264"/>
      <c r="H669" s="177"/>
      <c r="I669" s="177"/>
      <c r="J669" s="177"/>
      <c r="K669" s="177"/>
      <c r="L669" s="177"/>
      <c r="M669" s="177"/>
      <c r="N669" s="164"/>
      <c r="O669" s="164"/>
      <c r="P669" s="164"/>
      <c r="Q669" s="164"/>
      <c r="R669" s="164"/>
      <c r="S669" s="164"/>
      <c r="T669" s="165"/>
      <c r="U669" s="16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 t="s">
        <v>238</v>
      </c>
      <c r="AF669" s="154"/>
      <c r="AG669" s="154"/>
      <c r="AH669" s="154"/>
      <c r="AI669" s="154"/>
      <c r="AJ669" s="154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7" t="str">
        <f>C669</f>
        <v>- přespárování</v>
      </c>
      <c r="BB669" s="154"/>
      <c r="BC669" s="154"/>
      <c r="BD669" s="154"/>
      <c r="BE669" s="154"/>
      <c r="BF669" s="154"/>
      <c r="BG669" s="154"/>
      <c r="BH669" s="154"/>
    </row>
    <row r="670" spans="1:60" outlineLevel="1" x14ac:dyDescent="0.2">
      <c r="A670" s="155"/>
      <c r="B670" s="162"/>
      <c r="C670" s="260" t="s">
        <v>917</v>
      </c>
      <c r="D670" s="261"/>
      <c r="E670" s="262"/>
      <c r="F670" s="263"/>
      <c r="G670" s="264"/>
      <c r="H670" s="177"/>
      <c r="I670" s="177"/>
      <c r="J670" s="177"/>
      <c r="K670" s="177"/>
      <c r="L670" s="177"/>
      <c r="M670" s="177"/>
      <c r="N670" s="164"/>
      <c r="O670" s="164"/>
      <c r="P670" s="164"/>
      <c r="Q670" s="164"/>
      <c r="R670" s="164"/>
      <c r="S670" s="164"/>
      <c r="T670" s="165"/>
      <c r="U670" s="16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 t="s">
        <v>238</v>
      </c>
      <c r="AF670" s="154"/>
      <c r="AG670" s="154"/>
      <c r="AH670" s="154"/>
      <c r="AI670" s="154"/>
      <c r="AJ670" s="154"/>
      <c r="AK670" s="154"/>
      <c r="AL670" s="154"/>
      <c r="AM670" s="154"/>
      <c r="AN670" s="154"/>
      <c r="AO670" s="154"/>
      <c r="AP670" s="154"/>
      <c r="AQ670" s="154"/>
      <c r="AR670" s="154"/>
      <c r="AS670" s="154"/>
      <c r="AT670" s="154"/>
      <c r="AU670" s="154"/>
      <c r="AV670" s="154"/>
      <c r="AW670" s="154"/>
      <c r="AX670" s="154"/>
      <c r="AY670" s="154"/>
      <c r="AZ670" s="154"/>
      <c r="BA670" s="157" t="str">
        <f>C670</f>
        <v>- konzervace</v>
      </c>
      <c r="BB670" s="154"/>
      <c r="BC670" s="154"/>
      <c r="BD670" s="154"/>
      <c r="BE670" s="154"/>
      <c r="BF670" s="154"/>
      <c r="BG670" s="154"/>
      <c r="BH670" s="154"/>
    </row>
    <row r="671" spans="1:60" outlineLevel="1" x14ac:dyDescent="0.2">
      <c r="A671" s="155"/>
      <c r="B671" s="162"/>
      <c r="C671" s="199" t="s">
        <v>918</v>
      </c>
      <c r="D671" s="166"/>
      <c r="E671" s="172">
        <v>32.92</v>
      </c>
      <c r="F671" s="177"/>
      <c r="G671" s="177"/>
      <c r="H671" s="177"/>
      <c r="I671" s="177"/>
      <c r="J671" s="177"/>
      <c r="K671" s="177"/>
      <c r="L671" s="177"/>
      <c r="M671" s="177"/>
      <c r="N671" s="164"/>
      <c r="O671" s="164"/>
      <c r="P671" s="164"/>
      <c r="Q671" s="164"/>
      <c r="R671" s="164"/>
      <c r="S671" s="164"/>
      <c r="T671" s="165"/>
      <c r="U671" s="16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 t="s">
        <v>219</v>
      </c>
      <c r="AF671" s="154">
        <v>0</v>
      </c>
      <c r="AG671" s="154"/>
      <c r="AH671" s="154"/>
      <c r="AI671" s="154"/>
      <c r="AJ671" s="154"/>
      <c r="AK671" s="154"/>
      <c r="AL671" s="154"/>
      <c r="AM671" s="154"/>
      <c r="AN671" s="154"/>
      <c r="AO671" s="154"/>
      <c r="AP671" s="154"/>
      <c r="AQ671" s="154"/>
      <c r="AR671" s="154"/>
      <c r="AS671" s="154"/>
      <c r="AT671" s="154"/>
      <c r="AU671" s="154"/>
      <c r="AV671" s="154"/>
      <c r="AW671" s="154"/>
      <c r="AX671" s="154"/>
      <c r="AY671" s="154"/>
      <c r="AZ671" s="154"/>
      <c r="BA671" s="154"/>
      <c r="BB671" s="154"/>
      <c r="BC671" s="154"/>
      <c r="BD671" s="154"/>
      <c r="BE671" s="154"/>
      <c r="BF671" s="154"/>
      <c r="BG671" s="154"/>
      <c r="BH671" s="154"/>
    </row>
    <row r="672" spans="1:60" outlineLevel="1" x14ac:dyDescent="0.2">
      <c r="A672" s="155"/>
      <c r="B672" s="162"/>
      <c r="C672" s="199" t="s">
        <v>919</v>
      </c>
      <c r="D672" s="166"/>
      <c r="E672" s="172">
        <v>7.9999999999998295E-2</v>
      </c>
      <c r="F672" s="177"/>
      <c r="G672" s="177"/>
      <c r="H672" s="177"/>
      <c r="I672" s="177"/>
      <c r="J672" s="177"/>
      <c r="K672" s="177"/>
      <c r="L672" s="177"/>
      <c r="M672" s="177"/>
      <c r="N672" s="164"/>
      <c r="O672" s="164"/>
      <c r="P672" s="164"/>
      <c r="Q672" s="164"/>
      <c r="R672" s="164"/>
      <c r="S672" s="164"/>
      <c r="T672" s="165"/>
      <c r="U672" s="16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 t="s">
        <v>219</v>
      </c>
      <c r="AF672" s="154">
        <v>0</v>
      </c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</row>
    <row r="673" spans="1:60" outlineLevel="1" x14ac:dyDescent="0.2">
      <c r="A673" s="155">
        <v>173</v>
      </c>
      <c r="B673" s="162" t="s">
        <v>920</v>
      </c>
      <c r="C673" s="198" t="s">
        <v>921</v>
      </c>
      <c r="D673" s="164" t="s">
        <v>267</v>
      </c>
      <c r="E673" s="171">
        <v>28.8</v>
      </c>
      <c r="F673" s="176"/>
      <c r="G673" s="177">
        <f>ROUND(E673*F673,2)</f>
        <v>0</v>
      </c>
      <c r="H673" s="176"/>
      <c r="I673" s="177">
        <f>ROUND(E673*H673,2)</f>
        <v>0</v>
      </c>
      <c r="J673" s="176"/>
      <c r="K673" s="177">
        <f>ROUND(E673*J673,2)</f>
        <v>0</v>
      </c>
      <c r="L673" s="177">
        <v>21</v>
      </c>
      <c r="M673" s="177">
        <f>G673*(1+L673/100)</f>
        <v>0</v>
      </c>
      <c r="N673" s="164">
        <v>0.03</v>
      </c>
      <c r="O673" s="164">
        <f>ROUND(E673*N673,5)</f>
        <v>0.86399999999999999</v>
      </c>
      <c r="P673" s="164">
        <v>0</v>
      </c>
      <c r="Q673" s="164">
        <f>ROUND(E673*P673,5)</f>
        <v>0</v>
      </c>
      <c r="R673" s="164"/>
      <c r="S673" s="164"/>
      <c r="T673" s="165">
        <v>0.97799999999999998</v>
      </c>
      <c r="U673" s="164">
        <f>ROUND(E673*T673,2)</f>
        <v>28.17</v>
      </c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 t="s">
        <v>217</v>
      </c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</row>
    <row r="674" spans="1:60" outlineLevel="1" x14ac:dyDescent="0.2">
      <c r="A674" s="155"/>
      <c r="B674" s="162"/>
      <c r="C674" s="260" t="s">
        <v>922</v>
      </c>
      <c r="D674" s="261"/>
      <c r="E674" s="262"/>
      <c r="F674" s="263"/>
      <c r="G674" s="264"/>
      <c r="H674" s="177"/>
      <c r="I674" s="177"/>
      <c r="J674" s="177"/>
      <c r="K674" s="177"/>
      <c r="L674" s="177"/>
      <c r="M674" s="177"/>
      <c r="N674" s="164"/>
      <c r="O674" s="164"/>
      <c r="P674" s="164"/>
      <c r="Q674" s="164"/>
      <c r="R674" s="164"/>
      <c r="S674" s="164"/>
      <c r="T674" s="165"/>
      <c r="U674" s="16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 t="s">
        <v>238</v>
      </c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7" t="str">
        <f>C674</f>
        <v>- dlažba dvoubarevná (černo-bílá)</v>
      </c>
      <c r="BB674" s="154"/>
      <c r="BC674" s="154"/>
      <c r="BD674" s="154"/>
      <c r="BE674" s="154"/>
      <c r="BF674" s="154"/>
      <c r="BG674" s="154"/>
      <c r="BH674" s="154"/>
    </row>
    <row r="675" spans="1:60" outlineLevel="1" x14ac:dyDescent="0.2">
      <c r="A675" s="155"/>
      <c r="B675" s="162"/>
      <c r="C675" s="260" t="s">
        <v>1191</v>
      </c>
      <c r="D675" s="261"/>
      <c r="E675" s="262"/>
      <c r="F675" s="263"/>
      <c r="G675" s="264"/>
      <c r="H675" s="177"/>
      <c r="I675" s="177"/>
      <c r="J675" s="177"/>
      <c r="K675" s="177"/>
      <c r="L675" s="177"/>
      <c r="M675" s="177"/>
      <c r="N675" s="164"/>
      <c r="O675" s="164"/>
      <c r="P675" s="164"/>
      <c r="Q675" s="164"/>
      <c r="R675" s="164"/>
      <c r="S675" s="164"/>
      <c r="T675" s="165"/>
      <c r="U675" s="16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 t="s">
        <v>238</v>
      </c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7" t="str">
        <f>C675</f>
        <v>- kladená do tmele na koso</v>
      </c>
      <c r="BB675" s="154"/>
      <c r="BC675" s="154"/>
      <c r="BD675" s="154"/>
      <c r="BE675" s="154"/>
      <c r="BF675" s="154"/>
      <c r="BG675" s="154"/>
      <c r="BH675" s="154"/>
    </row>
    <row r="676" spans="1:60" outlineLevel="1" x14ac:dyDescent="0.2">
      <c r="A676" s="155"/>
      <c r="B676" s="162"/>
      <c r="C676" s="260" t="s">
        <v>923</v>
      </c>
      <c r="D676" s="261"/>
      <c r="E676" s="262"/>
      <c r="F676" s="263"/>
      <c r="G676" s="264"/>
      <c r="H676" s="177"/>
      <c r="I676" s="177"/>
      <c r="J676" s="177"/>
      <c r="K676" s="177"/>
      <c r="L676" s="177"/>
      <c r="M676" s="177"/>
      <c r="N676" s="164"/>
      <c r="O676" s="164"/>
      <c r="P676" s="164"/>
      <c r="Q676" s="164"/>
      <c r="R676" s="164"/>
      <c r="S676" s="164"/>
      <c r="T676" s="165"/>
      <c r="U676" s="16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 t="s">
        <v>238</v>
      </c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7" t="str">
        <f>C676</f>
        <v>- lemovaná černou bordurou</v>
      </c>
      <c r="BB676" s="154"/>
      <c r="BC676" s="154"/>
      <c r="BD676" s="154"/>
      <c r="BE676" s="154"/>
      <c r="BF676" s="154"/>
      <c r="BG676" s="154"/>
      <c r="BH676" s="154"/>
    </row>
    <row r="677" spans="1:60" outlineLevel="1" x14ac:dyDescent="0.2">
      <c r="A677" s="155"/>
      <c r="B677" s="162"/>
      <c r="C677" s="260" t="s">
        <v>924</v>
      </c>
      <c r="D677" s="261"/>
      <c r="E677" s="262"/>
      <c r="F677" s="263"/>
      <c r="G677" s="264"/>
      <c r="H677" s="177"/>
      <c r="I677" s="177"/>
      <c r="J677" s="177"/>
      <c r="K677" s="177"/>
      <c r="L677" s="177"/>
      <c r="M677" s="177"/>
      <c r="N677" s="164"/>
      <c r="O677" s="164"/>
      <c r="P677" s="164"/>
      <c r="Q677" s="164"/>
      <c r="R677" s="164"/>
      <c r="S677" s="164"/>
      <c r="T677" s="165"/>
      <c r="U677" s="16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 t="s">
        <v>238</v>
      </c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7" t="str">
        <f>C677</f>
        <v>- položení (mtž)</v>
      </c>
      <c r="BB677" s="154"/>
      <c r="BC677" s="154"/>
      <c r="BD677" s="154"/>
      <c r="BE677" s="154"/>
      <c r="BF677" s="154"/>
      <c r="BG677" s="154"/>
      <c r="BH677" s="154"/>
    </row>
    <row r="678" spans="1:60" outlineLevel="1" x14ac:dyDescent="0.2">
      <c r="A678" s="155"/>
      <c r="B678" s="162"/>
      <c r="C678" s="260" t="s">
        <v>925</v>
      </c>
      <c r="D678" s="261"/>
      <c r="E678" s="262"/>
      <c r="F678" s="263"/>
      <c r="G678" s="264"/>
      <c r="H678" s="177"/>
      <c r="I678" s="177"/>
      <c r="J678" s="177"/>
      <c r="K678" s="177"/>
      <c r="L678" s="177"/>
      <c r="M678" s="177"/>
      <c r="N678" s="164"/>
      <c r="O678" s="164"/>
      <c r="P678" s="164"/>
      <c r="Q678" s="164"/>
      <c r="R678" s="164"/>
      <c r="S678" s="164"/>
      <c r="T678" s="165"/>
      <c r="U678" s="16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 t="s">
        <v>238</v>
      </c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7" t="str">
        <f>C678</f>
        <v>- dodávka (dod)</v>
      </c>
      <c r="BB678" s="154"/>
      <c r="BC678" s="154"/>
      <c r="BD678" s="154"/>
      <c r="BE678" s="154"/>
      <c r="BF678" s="154"/>
      <c r="BG678" s="154"/>
      <c r="BH678" s="154"/>
    </row>
    <row r="679" spans="1:60" outlineLevel="1" x14ac:dyDescent="0.2">
      <c r="A679" s="155"/>
      <c r="B679" s="162"/>
      <c r="C679" s="199" t="s">
        <v>474</v>
      </c>
      <c r="D679" s="166"/>
      <c r="E679" s="172">
        <v>17</v>
      </c>
      <c r="F679" s="177"/>
      <c r="G679" s="177"/>
      <c r="H679" s="177"/>
      <c r="I679" s="177"/>
      <c r="J679" s="177"/>
      <c r="K679" s="177"/>
      <c r="L679" s="177"/>
      <c r="M679" s="177"/>
      <c r="N679" s="164"/>
      <c r="O679" s="164"/>
      <c r="P679" s="164"/>
      <c r="Q679" s="164"/>
      <c r="R679" s="164"/>
      <c r="S679" s="164"/>
      <c r="T679" s="165"/>
      <c r="U679" s="16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 t="s">
        <v>219</v>
      </c>
      <c r="AF679" s="154">
        <v>0</v>
      </c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</row>
    <row r="680" spans="1:60" outlineLevel="1" x14ac:dyDescent="0.2">
      <c r="A680" s="155"/>
      <c r="B680" s="162"/>
      <c r="C680" s="199" t="s">
        <v>926</v>
      </c>
      <c r="D680" s="166"/>
      <c r="E680" s="172">
        <v>11.8</v>
      </c>
      <c r="F680" s="177"/>
      <c r="G680" s="177"/>
      <c r="H680" s="177"/>
      <c r="I680" s="177"/>
      <c r="J680" s="177"/>
      <c r="K680" s="177"/>
      <c r="L680" s="177"/>
      <c r="M680" s="177"/>
      <c r="N680" s="164"/>
      <c r="O680" s="164"/>
      <c r="P680" s="164"/>
      <c r="Q680" s="164"/>
      <c r="R680" s="164"/>
      <c r="S680" s="164"/>
      <c r="T680" s="165"/>
      <c r="U680" s="16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 t="s">
        <v>219</v>
      </c>
      <c r="AF680" s="154">
        <v>0</v>
      </c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</row>
    <row r="681" spans="1:60" outlineLevel="1" x14ac:dyDescent="0.2">
      <c r="A681" s="155">
        <v>174</v>
      </c>
      <c r="B681" s="162" t="s">
        <v>927</v>
      </c>
      <c r="C681" s="198" t="s">
        <v>928</v>
      </c>
      <c r="D681" s="164" t="s">
        <v>310</v>
      </c>
      <c r="E681" s="171">
        <v>4.431</v>
      </c>
      <c r="F681" s="176"/>
      <c r="G681" s="177">
        <f>ROUND(E681*F681,2)</f>
        <v>0</v>
      </c>
      <c r="H681" s="176"/>
      <c r="I681" s="177">
        <f>ROUND(E681*H681,2)</f>
        <v>0</v>
      </c>
      <c r="J681" s="176"/>
      <c r="K681" s="177">
        <f>ROUND(E681*J681,2)</f>
        <v>0</v>
      </c>
      <c r="L681" s="177">
        <v>21</v>
      </c>
      <c r="M681" s="177">
        <f>G681*(1+L681/100)</f>
        <v>0</v>
      </c>
      <c r="N681" s="164">
        <v>0</v>
      </c>
      <c r="O681" s="164">
        <f>ROUND(E681*N681,5)</f>
        <v>0</v>
      </c>
      <c r="P681" s="164">
        <v>0</v>
      </c>
      <c r="Q681" s="164">
        <f>ROUND(E681*P681,5)</f>
        <v>0</v>
      </c>
      <c r="R681" s="164"/>
      <c r="S681" s="164"/>
      <c r="T681" s="165">
        <v>1.2649999999999999</v>
      </c>
      <c r="U681" s="164">
        <f>ROUND(E681*T681,2)</f>
        <v>5.61</v>
      </c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 t="s">
        <v>217</v>
      </c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  <c r="BE681" s="154"/>
      <c r="BF681" s="154"/>
      <c r="BG681" s="154"/>
      <c r="BH681" s="154"/>
    </row>
    <row r="682" spans="1:60" x14ac:dyDescent="0.2">
      <c r="A682" s="156" t="s">
        <v>212</v>
      </c>
      <c r="B682" s="163" t="s">
        <v>173</v>
      </c>
      <c r="C682" s="201" t="s">
        <v>174</v>
      </c>
      <c r="D682" s="168"/>
      <c r="E682" s="174"/>
      <c r="F682" s="178"/>
      <c r="G682" s="178">
        <f>SUMIF(AE683:AE753,"&lt;&gt;NOR",G683:G753)</f>
        <v>0</v>
      </c>
      <c r="H682" s="178"/>
      <c r="I682" s="178">
        <f>SUM(I683:I753)</f>
        <v>0</v>
      </c>
      <c r="J682" s="178"/>
      <c r="K682" s="178">
        <f>SUM(K683:K753)</f>
        <v>0</v>
      </c>
      <c r="L682" s="178"/>
      <c r="M682" s="178">
        <f>SUM(M683:M753)</f>
        <v>0</v>
      </c>
      <c r="N682" s="168"/>
      <c r="O682" s="168">
        <f>SUM(O683:O753)</f>
        <v>0</v>
      </c>
      <c r="P682" s="168"/>
      <c r="Q682" s="168">
        <f>SUM(Q683:Q753)</f>
        <v>0</v>
      </c>
      <c r="R682" s="168"/>
      <c r="S682" s="168"/>
      <c r="T682" s="169"/>
      <c r="U682" s="168">
        <f>SUM(U683:U753)</f>
        <v>0</v>
      </c>
      <c r="AE682" t="s">
        <v>213</v>
      </c>
    </row>
    <row r="683" spans="1:60" outlineLevel="1" x14ac:dyDescent="0.2">
      <c r="A683" s="155">
        <v>175</v>
      </c>
      <c r="B683" s="162" t="s">
        <v>929</v>
      </c>
      <c r="C683" s="198" t="s">
        <v>930</v>
      </c>
      <c r="D683" s="164" t="s">
        <v>508</v>
      </c>
      <c r="E683" s="171">
        <v>1</v>
      </c>
      <c r="F683" s="176"/>
      <c r="G683" s="177">
        <f>ROUND(E683*F683,2)</f>
        <v>0</v>
      </c>
      <c r="H683" s="176"/>
      <c r="I683" s="177">
        <f>ROUND(E683*H683,2)</f>
        <v>0</v>
      </c>
      <c r="J683" s="176"/>
      <c r="K683" s="177">
        <f>ROUND(E683*J683,2)</f>
        <v>0</v>
      </c>
      <c r="L683" s="177">
        <v>21</v>
      </c>
      <c r="M683" s="177">
        <f>G683*(1+L683/100)</f>
        <v>0</v>
      </c>
      <c r="N683" s="164">
        <v>0</v>
      </c>
      <c r="O683" s="164">
        <f>ROUND(E683*N683,5)</f>
        <v>0</v>
      </c>
      <c r="P683" s="164">
        <v>0</v>
      </c>
      <c r="Q683" s="164">
        <f>ROUND(E683*P683,5)</f>
        <v>0</v>
      </c>
      <c r="R683" s="164"/>
      <c r="S683" s="164"/>
      <c r="T683" s="165">
        <v>0</v>
      </c>
      <c r="U683" s="164">
        <f>ROUND(E683*T683,2)</f>
        <v>0</v>
      </c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 t="s">
        <v>217</v>
      </c>
      <c r="AF683" s="154"/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</row>
    <row r="684" spans="1:60" outlineLevel="1" x14ac:dyDescent="0.2">
      <c r="A684" s="155"/>
      <c r="B684" s="162"/>
      <c r="C684" s="260" t="s">
        <v>931</v>
      </c>
      <c r="D684" s="261"/>
      <c r="E684" s="262"/>
      <c r="F684" s="263"/>
      <c r="G684" s="264"/>
      <c r="H684" s="177"/>
      <c r="I684" s="177"/>
      <c r="J684" s="177"/>
      <c r="K684" s="177"/>
      <c r="L684" s="177"/>
      <c r="M684" s="177"/>
      <c r="N684" s="164"/>
      <c r="O684" s="164"/>
      <c r="P684" s="164"/>
      <c r="Q684" s="164"/>
      <c r="R684" s="164"/>
      <c r="S684" s="164"/>
      <c r="T684" s="165"/>
      <c r="U684" s="16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 t="s">
        <v>238</v>
      </c>
      <c r="AF684" s="154"/>
      <c r="AG684" s="154"/>
      <c r="AH684" s="154"/>
      <c r="AI684" s="154"/>
      <c r="AJ684" s="154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7" t="str">
        <f>C684</f>
        <v>- opravu všech tesaných kamenných prvků</v>
      </c>
      <c r="BB684" s="154"/>
      <c r="BC684" s="154"/>
      <c r="BD684" s="154"/>
      <c r="BE684" s="154"/>
      <c r="BF684" s="154"/>
      <c r="BG684" s="154"/>
      <c r="BH684" s="154"/>
    </row>
    <row r="685" spans="1:60" outlineLevel="1" x14ac:dyDescent="0.2">
      <c r="A685" s="155"/>
      <c r="B685" s="162"/>
      <c r="C685" s="260" t="s">
        <v>932</v>
      </c>
      <c r="D685" s="261"/>
      <c r="E685" s="262"/>
      <c r="F685" s="263"/>
      <c r="G685" s="264"/>
      <c r="H685" s="177"/>
      <c r="I685" s="177"/>
      <c r="J685" s="177"/>
      <c r="K685" s="177"/>
      <c r="L685" s="177"/>
      <c r="M685" s="177"/>
      <c r="N685" s="164"/>
      <c r="O685" s="164"/>
      <c r="P685" s="164"/>
      <c r="Q685" s="164"/>
      <c r="R685" s="164"/>
      <c r="S685" s="164"/>
      <c r="T685" s="165"/>
      <c r="U685" s="16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 t="s">
        <v>238</v>
      </c>
      <c r="AF685" s="154"/>
      <c r="AG685" s="154"/>
      <c r="AH685" s="154"/>
      <c r="AI685" s="154"/>
      <c r="AJ685" s="154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7" t="str">
        <f>C685</f>
        <v xml:space="preserve">  musí provádět restaurátor, kameník s příslušnou licencí</v>
      </c>
      <c r="BB685" s="154"/>
      <c r="BC685" s="154"/>
      <c r="BD685" s="154"/>
      <c r="BE685" s="154"/>
      <c r="BF685" s="154"/>
      <c r="BG685" s="154"/>
      <c r="BH685" s="154"/>
    </row>
    <row r="686" spans="1:60" outlineLevel="1" x14ac:dyDescent="0.2">
      <c r="A686" s="155"/>
      <c r="B686" s="162"/>
      <c r="C686" s="260" t="s">
        <v>933</v>
      </c>
      <c r="D686" s="261"/>
      <c r="E686" s="262"/>
      <c r="F686" s="263"/>
      <c r="G686" s="264"/>
      <c r="H686" s="177"/>
      <c r="I686" s="177"/>
      <c r="J686" s="177"/>
      <c r="K686" s="177"/>
      <c r="L686" s="177"/>
      <c r="M686" s="177"/>
      <c r="N686" s="164"/>
      <c r="O686" s="164"/>
      <c r="P686" s="164"/>
      <c r="Q686" s="164"/>
      <c r="R686" s="164"/>
      <c r="S686" s="164"/>
      <c r="T686" s="165"/>
      <c r="U686" s="16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 t="s">
        <v>238</v>
      </c>
      <c r="AF686" s="154"/>
      <c r="AG686" s="154"/>
      <c r="AH686" s="154"/>
      <c r="AI686" s="154"/>
      <c r="AJ686" s="154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7" t="str">
        <f>C686</f>
        <v xml:space="preserve">  na základě schváleného restaurátorského záměru</v>
      </c>
      <c r="BB686" s="154"/>
      <c r="BC686" s="154"/>
      <c r="BD686" s="154"/>
      <c r="BE686" s="154"/>
      <c r="BF686" s="154"/>
      <c r="BG686" s="154"/>
      <c r="BH686" s="154"/>
    </row>
    <row r="687" spans="1:60" outlineLevel="1" x14ac:dyDescent="0.2">
      <c r="A687" s="155"/>
      <c r="B687" s="162"/>
      <c r="C687" s="260" t="s">
        <v>934</v>
      </c>
      <c r="D687" s="261"/>
      <c r="E687" s="262"/>
      <c r="F687" s="263"/>
      <c r="G687" s="264"/>
      <c r="H687" s="177"/>
      <c r="I687" s="177"/>
      <c r="J687" s="177"/>
      <c r="K687" s="177"/>
      <c r="L687" s="177"/>
      <c r="M687" s="177"/>
      <c r="N687" s="164"/>
      <c r="O687" s="164"/>
      <c r="P687" s="164"/>
      <c r="Q687" s="164"/>
      <c r="R687" s="164"/>
      <c r="S687" s="164"/>
      <c r="T687" s="165"/>
      <c r="U687" s="16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 t="s">
        <v>238</v>
      </c>
      <c r="AF687" s="154"/>
      <c r="AG687" s="154"/>
      <c r="AH687" s="154"/>
      <c r="AI687" s="154"/>
      <c r="AJ687" s="154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7" t="str">
        <f>C687</f>
        <v>- všechny položky jsou oceněny včetně vnitrostaveništního přesunu hmot (PH)</v>
      </c>
      <c r="BB687" s="154"/>
      <c r="BC687" s="154"/>
      <c r="BD687" s="154"/>
      <c r="BE687" s="154"/>
      <c r="BF687" s="154"/>
      <c r="BG687" s="154"/>
      <c r="BH687" s="154"/>
    </row>
    <row r="688" spans="1:60" ht="22.5" outlineLevel="1" x14ac:dyDescent="0.2">
      <c r="A688" s="155">
        <v>176</v>
      </c>
      <c r="B688" s="162" t="s">
        <v>935</v>
      </c>
      <c r="C688" s="198" t="s">
        <v>936</v>
      </c>
      <c r="D688" s="164" t="s">
        <v>216</v>
      </c>
      <c r="E688" s="171">
        <v>0.34399999999999997</v>
      </c>
      <c r="F688" s="176"/>
      <c r="G688" s="177">
        <f>ROUND(E688*F688,2)</f>
        <v>0</v>
      </c>
      <c r="H688" s="176"/>
      <c r="I688" s="177">
        <f>ROUND(E688*H688,2)</f>
        <v>0</v>
      </c>
      <c r="J688" s="176"/>
      <c r="K688" s="177">
        <f>ROUND(E688*J688,2)</f>
        <v>0</v>
      </c>
      <c r="L688" s="177">
        <v>21</v>
      </c>
      <c r="M688" s="177">
        <f>G688*(1+L688/100)</f>
        <v>0</v>
      </c>
      <c r="N688" s="164">
        <v>0</v>
      </c>
      <c r="O688" s="164">
        <f>ROUND(E688*N688,5)</f>
        <v>0</v>
      </c>
      <c r="P688" s="164">
        <v>0</v>
      </c>
      <c r="Q688" s="164">
        <f>ROUND(E688*P688,5)</f>
        <v>0</v>
      </c>
      <c r="R688" s="164"/>
      <c r="S688" s="164"/>
      <c r="T688" s="165">
        <v>0</v>
      </c>
      <c r="U688" s="164">
        <f>ROUND(E688*T688,2)</f>
        <v>0</v>
      </c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 t="s">
        <v>217</v>
      </c>
      <c r="AF688" s="154"/>
      <c r="AG688" s="154"/>
      <c r="AH688" s="154"/>
      <c r="AI688" s="154"/>
      <c r="AJ688" s="154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4"/>
      <c r="BB688" s="154"/>
      <c r="BC688" s="154"/>
      <c r="BD688" s="154"/>
      <c r="BE688" s="154"/>
      <c r="BF688" s="154"/>
      <c r="BG688" s="154"/>
      <c r="BH688" s="154"/>
    </row>
    <row r="689" spans="1:60" outlineLevel="1" x14ac:dyDescent="0.2">
      <c r="A689" s="155"/>
      <c r="B689" s="162"/>
      <c r="C689" s="260" t="s">
        <v>937</v>
      </c>
      <c r="D689" s="261"/>
      <c r="E689" s="262"/>
      <c r="F689" s="263"/>
      <c r="G689" s="264"/>
      <c r="H689" s="177"/>
      <c r="I689" s="177"/>
      <c r="J689" s="177"/>
      <c r="K689" s="177"/>
      <c r="L689" s="177"/>
      <c r="M689" s="177"/>
      <c r="N689" s="164"/>
      <c r="O689" s="164"/>
      <c r="P689" s="164"/>
      <c r="Q689" s="164"/>
      <c r="R689" s="164"/>
      <c r="S689" s="164"/>
      <c r="T689" s="165"/>
      <c r="U689" s="16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 t="s">
        <v>238</v>
      </c>
      <c r="AF689" s="154"/>
      <c r="AG689" s="154"/>
      <c r="AH689" s="154"/>
      <c r="AI689" s="154"/>
      <c r="AJ689" s="154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7" t="str">
        <f>C689</f>
        <v>- demontáž (dmtž)</v>
      </c>
      <c r="BB689" s="154"/>
      <c r="BC689" s="154"/>
      <c r="BD689" s="154"/>
      <c r="BE689" s="154"/>
      <c r="BF689" s="154"/>
      <c r="BG689" s="154"/>
      <c r="BH689" s="154"/>
    </row>
    <row r="690" spans="1:60" outlineLevel="1" x14ac:dyDescent="0.2">
      <c r="A690" s="155"/>
      <c r="B690" s="162"/>
      <c r="C690" s="260" t="s">
        <v>938</v>
      </c>
      <c r="D690" s="261"/>
      <c r="E690" s="262"/>
      <c r="F690" s="263"/>
      <c r="G690" s="264"/>
      <c r="H690" s="177"/>
      <c r="I690" s="177"/>
      <c r="J690" s="177"/>
      <c r="K690" s="177"/>
      <c r="L690" s="177"/>
      <c r="M690" s="177"/>
      <c r="N690" s="164"/>
      <c r="O690" s="164"/>
      <c r="P690" s="164"/>
      <c r="Q690" s="164"/>
      <c r="R690" s="164"/>
      <c r="S690" s="164"/>
      <c r="T690" s="165"/>
      <c r="U690" s="16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 t="s">
        <v>238</v>
      </c>
      <c r="AF690" s="154"/>
      <c r="AG690" s="154"/>
      <c r="AH690" s="154"/>
      <c r="AI690" s="154"/>
      <c r="AJ690" s="154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7" t="str">
        <f>C690</f>
        <v>- uložení na místě</v>
      </c>
      <c r="BB690" s="154"/>
      <c r="BC690" s="154"/>
      <c r="BD690" s="154"/>
      <c r="BE690" s="154"/>
      <c r="BF690" s="154"/>
      <c r="BG690" s="154"/>
      <c r="BH690" s="154"/>
    </row>
    <row r="691" spans="1:60" outlineLevel="1" x14ac:dyDescent="0.2">
      <c r="A691" s="155"/>
      <c r="B691" s="162"/>
      <c r="C691" s="260" t="s">
        <v>939</v>
      </c>
      <c r="D691" s="261"/>
      <c r="E691" s="262"/>
      <c r="F691" s="263"/>
      <c r="G691" s="264"/>
      <c r="H691" s="177"/>
      <c r="I691" s="177"/>
      <c r="J691" s="177"/>
      <c r="K691" s="177"/>
      <c r="L691" s="177"/>
      <c r="M691" s="177"/>
      <c r="N691" s="164"/>
      <c r="O691" s="164"/>
      <c r="P691" s="164"/>
      <c r="Q691" s="164"/>
      <c r="R691" s="164"/>
      <c r="S691" s="164"/>
      <c r="T691" s="165"/>
      <c r="U691" s="16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 t="s">
        <v>238</v>
      </c>
      <c r="AF691" s="154"/>
      <c r="AG691" s="154"/>
      <c r="AH691" s="154"/>
      <c r="AI691" s="154"/>
      <c r="AJ691" s="154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7" t="str">
        <f>C691</f>
        <v>- znovuosazení (mtž)</v>
      </c>
      <c r="BB691" s="154"/>
      <c r="BC691" s="154"/>
      <c r="BD691" s="154"/>
      <c r="BE691" s="154"/>
      <c r="BF691" s="154"/>
      <c r="BG691" s="154"/>
      <c r="BH691" s="154"/>
    </row>
    <row r="692" spans="1:60" outlineLevel="1" x14ac:dyDescent="0.2">
      <c r="A692" s="155"/>
      <c r="B692" s="162"/>
      <c r="C692" s="260" t="s">
        <v>940</v>
      </c>
      <c r="D692" s="261"/>
      <c r="E692" s="262"/>
      <c r="F692" s="263"/>
      <c r="G692" s="264"/>
      <c r="H692" s="177"/>
      <c r="I692" s="177"/>
      <c r="J692" s="177"/>
      <c r="K692" s="177"/>
      <c r="L692" s="177"/>
      <c r="M692" s="177"/>
      <c r="N692" s="164"/>
      <c r="O692" s="164"/>
      <c r="P692" s="164"/>
      <c r="Q692" s="164"/>
      <c r="R692" s="164"/>
      <c r="S692" s="164"/>
      <c r="T692" s="165"/>
      <c r="U692" s="16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 t="s">
        <v>238</v>
      </c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7" t="str">
        <f>C692</f>
        <v>- vnitrostaveništního přesunu hmot (PH)</v>
      </c>
      <c r="BB692" s="154"/>
      <c r="BC692" s="154"/>
      <c r="BD692" s="154"/>
      <c r="BE692" s="154"/>
      <c r="BF692" s="154"/>
      <c r="BG692" s="154"/>
      <c r="BH692" s="154"/>
    </row>
    <row r="693" spans="1:60" outlineLevel="1" x14ac:dyDescent="0.2">
      <c r="A693" s="155"/>
      <c r="B693" s="162"/>
      <c r="C693" s="199" t="s">
        <v>941</v>
      </c>
      <c r="D693" s="166"/>
      <c r="E693" s="172">
        <v>0.34399999999999997</v>
      </c>
      <c r="F693" s="177"/>
      <c r="G693" s="177"/>
      <c r="H693" s="177"/>
      <c r="I693" s="177"/>
      <c r="J693" s="177"/>
      <c r="K693" s="177"/>
      <c r="L693" s="177"/>
      <c r="M693" s="177"/>
      <c r="N693" s="164"/>
      <c r="O693" s="164"/>
      <c r="P693" s="164"/>
      <c r="Q693" s="164"/>
      <c r="R693" s="164"/>
      <c r="S693" s="164"/>
      <c r="T693" s="165"/>
      <c r="U693" s="16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 t="s">
        <v>219</v>
      </c>
      <c r="AF693" s="154">
        <v>0</v>
      </c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</row>
    <row r="694" spans="1:60" outlineLevel="1" x14ac:dyDescent="0.2">
      <c r="A694" s="155">
        <v>177</v>
      </c>
      <c r="B694" s="162" t="s">
        <v>942</v>
      </c>
      <c r="C694" s="198" t="s">
        <v>943</v>
      </c>
      <c r="D694" s="164" t="s">
        <v>216</v>
      </c>
      <c r="E694" s="171">
        <v>1.399232</v>
      </c>
      <c r="F694" s="176"/>
      <c r="G694" s="177">
        <f>ROUND(E694*F694,2)</f>
        <v>0</v>
      </c>
      <c r="H694" s="176"/>
      <c r="I694" s="177">
        <f>ROUND(E694*H694,2)</f>
        <v>0</v>
      </c>
      <c r="J694" s="176"/>
      <c r="K694" s="177">
        <f>ROUND(E694*J694,2)</f>
        <v>0</v>
      </c>
      <c r="L694" s="177">
        <v>21</v>
      </c>
      <c r="M694" s="177">
        <f>G694*(1+L694/100)</f>
        <v>0</v>
      </c>
      <c r="N694" s="164">
        <v>0</v>
      </c>
      <c r="O694" s="164">
        <f>ROUND(E694*N694,5)</f>
        <v>0</v>
      </c>
      <c r="P694" s="164">
        <v>0</v>
      </c>
      <c r="Q694" s="164">
        <f>ROUND(E694*P694,5)</f>
        <v>0</v>
      </c>
      <c r="R694" s="164"/>
      <c r="S694" s="164"/>
      <c r="T694" s="165">
        <v>0</v>
      </c>
      <c r="U694" s="164">
        <f>ROUND(E694*T694,2)</f>
        <v>0</v>
      </c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 t="s">
        <v>217</v>
      </c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</row>
    <row r="695" spans="1:60" outlineLevel="1" x14ac:dyDescent="0.2">
      <c r="A695" s="155"/>
      <c r="B695" s="162"/>
      <c r="C695" s="260" t="s">
        <v>937</v>
      </c>
      <c r="D695" s="261"/>
      <c r="E695" s="262"/>
      <c r="F695" s="263"/>
      <c r="G695" s="264"/>
      <c r="H695" s="177"/>
      <c r="I695" s="177"/>
      <c r="J695" s="177"/>
      <c r="K695" s="177"/>
      <c r="L695" s="177"/>
      <c r="M695" s="177"/>
      <c r="N695" s="164"/>
      <c r="O695" s="164"/>
      <c r="P695" s="164"/>
      <c r="Q695" s="164"/>
      <c r="R695" s="164"/>
      <c r="S695" s="164"/>
      <c r="T695" s="165"/>
      <c r="U695" s="16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 t="s">
        <v>238</v>
      </c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7" t="str">
        <f>C695</f>
        <v>- demontáž (dmtž)</v>
      </c>
      <c r="BB695" s="154"/>
      <c r="BC695" s="154"/>
      <c r="BD695" s="154"/>
      <c r="BE695" s="154"/>
      <c r="BF695" s="154"/>
      <c r="BG695" s="154"/>
      <c r="BH695" s="154"/>
    </row>
    <row r="696" spans="1:60" outlineLevel="1" x14ac:dyDescent="0.2">
      <c r="A696" s="155"/>
      <c r="B696" s="162"/>
      <c r="C696" s="260" t="s">
        <v>938</v>
      </c>
      <c r="D696" s="261"/>
      <c r="E696" s="262"/>
      <c r="F696" s="263"/>
      <c r="G696" s="264"/>
      <c r="H696" s="177"/>
      <c r="I696" s="177"/>
      <c r="J696" s="177"/>
      <c r="K696" s="177"/>
      <c r="L696" s="177"/>
      <c r="M696" s="177"/>
      <c r="N696" s="164"/>
      <c r="O696" s="164"/>
      <c r="P696" s="164"/>
      <c r="Q696" s="164"/>
      <c r="R696" s="164"/>
      <c r="S696" s="164"/>
      <c r="T696" s="165"/>
      <c r="U696" s="16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 t="s">
        <v>238</v>
      </c>
      <c r="AF696" s="154"/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7" t="str">
        <f>C696</f>
        <v>- uložení na místě</v>
      </c>
      <c r="BB696" s="154"/>
      <c r="BC696" s="154"/>
      <c r="BD696" s="154"/>
      <c r="BE696" s="154"/>
      <c r="BF696" s="154"/>
      <c r="BG696" s="154"/>
      <c r="BH696" s="154"/>
    </row>
    <row r="697" spans="1:60" outlineLevel="1" x14ac:dyDescent="0.2">
      <c r="A697" s="155"/>
      <c r="B697" s="162"/>
      <c r="C697" s="260" t="s">
        <v>939</v>
      </c>
      <c r="D697" s="261"/>
      <c r="E697" s="262"/>
      <c r="F697" s="263"/>
      <c r="G697" s="264"/>
      <c r="H697" s="177"/>
      <c r="I697" s="177"/>
      <c r="J697" s="177"/>
      <c r="K697" s="177"/>
      <c r="L697" s="177"/>
      <c r="M697" s="177"/>
      <c r="N697" s="164"/>
      <c r="O697" s="164"/>
      <c r="P697" s="164"/>
      <c r="Q697" s="164"/>
      <c r="R697" s="164"/>
      <c r="S697" s="164"/>
      <c r="T697" s="165"/>
      <c r="U697" s="16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 t="s">
        <v>238</v>
      </c>
      <c r="AF697" s="154"/>
      <c r="AG697" s="154"/>
      <c r="AH697" s="154"/>
      <c r="AI697" s="154"/>
      <c r="AJ697" s="154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7" t="str">
        <f>C697</f>
        <v>- znovuosazení (mtž)</v>
      </c>
      <c r="BB697" s="154"/>
      <c r="BC697" s="154"/>
      <c r="BD697" s="154"/>
      <c r="BE697" s="154"/>
      <c r="BF697" s="154"/>
      <c r="BG697" s="154"/>
      <c r="BH697" s="154"/>
    </row>
    <row r="698" spans="1:60" outlineLevel="1" x14ac:dyDescent="0.2">
      <c r="A698" s="155"/>
      <c r="B698" s="162"/>
      <c r="C698" s="260" t="s">
        <v>940</v>
      </c>
      <c r="D698" s="261"/>
      <c r="E698" s="262"/>
      <c r="F698" s="263"/>
      <c r="G698" s="264"/>
      <c r="H698" s="177"/>
      <c r="I698" s="177"/>
      <c r="J698" s="177"/>
      <c r="K698" s="177"/>
      <c r="L698" s="177"/>
      <c r="M698" s="177"/>
      <c r="N698" s="164"/>
      <c r="O698" s="164"/>
      <c r="P698" s="164"/>
      <c r="Q698" s="164"/>
      <c r="R698" s="164"/>
      <c r="S698" s="164"/>
      <c r="T698" s="165"/>
      <c r="U698" s="16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 t="s">
        <v>238</v>
      </c>
      <c r="AF698" s="154"/>
      <c r="AG698" s="154"/>
      <c r="AH698" s="154"/>
      <c r="AI698" s="154"/>
      <c r="AJ698" s="154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7" t="str">
        <f>C698</f>
        <v>- vnitrostaveništního přesunu hmot (PH)</v>
      </c>
      <c r="BB698" s="154"/>
      <c r="BC698" s="154"/>
      <c r="BD698" s="154"/>
      <c r="BE698" s="154"/>
      <c r="BF698" s="154"/>
      <c r="BG698" s="154"/>
      <c r="BH698" s="154"/>
    </row>
    <row r="699" spans="1:60" outlineLevel="1" x14ac:dyDescent="0.2">
      <c r="A699" s="155"/>
      <c r="B699" s="162"/>
      <c r="C699" s="199" t="s">
        <v>335</v>
      </c>
      <c r="D699" s="166"/>
      <c r="E699" s="172"/>
      <c r="F699" s="177"/>
      <c r="G699" s="177"/>
      <c r="H699" s="177"/>
      <c r="I699" s="177"/>
      <c r="J699" s="177"/>
      <c r="K699" s="177"/>
      <c r="L699" s="177"/>
      <c r="M699" s="177"/>
      <c r="N699" s="164"/>
      <c r="O699" s="164"/>
      <c r="P699" s="164"/>
      <c r="Q699" s="164"/>
      <c r="R699" s="164"/>
      <c r="S699" s="164"/>
      <c r="T699" s="165"/>
      <c r="U699" s="16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 t="s">
        <v>219</v>
      </c>
      <c r="AF699" s="154">
        <v>0</v>
      </c>
      <c r="AG699" s="154"/>
      <c r="AH699" s="154"/>
      <c r="AI699" s="154"/>
      <c r="AJ699" s="154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  <c r="BE699" s="154"/>
      <c r="BF699" s="154"/>
      <c r="BG699" s="154"/>
      <c r="BH699" s="154"/>
    </row>
    <row r="700" spans="1:60" outlineLevel="1" x14ac:dyDescent="0.2">
      <c r="A700" s="155"/>
      <c r="B700" s="162"/>
      <c r="C700" s="199" t="s">
        <v>944</v>
      </c>
      <c r="D700" s="166"/>
      <c r="E700" s="172">
        <v>0.32563199999999998</v>
      </c>
      <c r="F700" s="177"/>
      <c r="G700" s="177"/>
      <c r="H700" s="177"/>
      <c r="I700" s="177"/>
      <c r="J700" s="177"/>
      <c r="K700" s="177"/>
      <c r="L700" s="177"/>
      <c r="M700" s="177"/>
      <c r="N700" s="164"/>
      <c r="O700" s="164"/>
      <c r="P700" s="164"/>
      <c r="Q700" s="164"/>
      <c r="R700" s="164"/>
      <c r="S700" s="164"/>
      <c r="T700" s="165"/>
      <c r="U700" s="16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 t="s">
        <v>219</v>
      </c>
      <c r="AF700" s="154">
        <v>0</v>
      </c>
      <c r="AG700" s="154"/>
      <c r="AH700" s="154"/>
      <c r="AI700" s="154"/>
      <c r="AJ700" s="154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4"/>
      <c r="BB700" s="154"/>
      <c r="BC700" s="154"/>
      <c r="BD700" s="154"/>
      <c r="BE700" s="154"/>
      <c r="BF700" s="154"/>
      <c r="BG700" s="154"/>
      <c r="BH700" s="154"/>
    </row>
    <row r="701" spans="1:60" outlineLevel="1" x14ac:dyDescent="0.2">
      <c r="A701" s="155"/>
      <c r="B701" s="162"/>
      <c r="C701" s="200" t="s">
        <v>222</v>
      </c>
      <c r="D701" s="167"/>
      <c r="E701" s="173">
        <v>0.32563199999999998</v>
      </c>
      <c r="F701" s="177"/>
      <c r="G701" s="177"/>
      <c r="H701" s="177"/>
      <c r="I701" s="177"/>
      <c r="J701" s="177"/>
      <c r="K701" s="177"/>
      <c r="L701" s="177"/>
      <c r="M701" s="177"/>
      <c r="N701" s="164"/>
      <c r="O701" s="164"/>
      <c r="P701" s="164"/>
      <c r="Q701" s="164"/>
      <c r="R701" s="164"/>
      <c r="S701" s="164"/>
      <c r="T701" s="165"/>
      <c r="U701" s="16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 t="s">
        <v>219</v>
      </c>
      <c r="AF701" s="154">
        <v>1</v>
      </c>
      <c r="AG701" s="154"/>
      <c r="AH701" s="154"/>
      <c r="AI701" s="154"/>
      <c r="AJ701" s="154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4"/>
      <c r="BB701" s="154"/>
      <c r="BC701" s="154"/>
      <c r="BD701" s="154"/>
      <c r="BE701" s="154"/>
      <c r="BF701" s="154"/>
      <c r="BG701" s="154"/>
      <c r="BH701" s="154"/>
    </row>
    <row r="702" spans="1:60" outlineLevel="1" x14ac:dyDescent="0.2">
      <c r="A702" s="155"/>
      <c r="B702" s="162"/>
      <c r="C702" s="199" t="s">
        <v>353</v>
      </c>
      <c r="D702" s="166"/>
      <c r="E702" s="172"/>
      <c r="F702" s="177"/>
      <c r="G702" s="177"/>
      <c r="H702" s="177"/>
      <c r="I702" s="177"/>
      <c r="J702" s="177"/>
      <c r="K702" s="177"/>
      <c r="L702" s="177"/>
      <c r="M702" s="177"/>
      <c r="N702" s="164"/>
      <c r="O702" s="164"/>
      <c r="P702" s="164"/>
      <c r="Q702" s="164"/>
      <c r="R702" s="164"/>
      <c r="S702" s="164"/>
      <c r="T702" s="165"/>
      <c r="U702" s="16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 t="s">
        <v>219</v>
      </c>
      <c r="AF702" s="154">
        <v>0</v>
      </c>
      <c r="AG702" s="154"/>
      <c r="AH702" s="154"/>
      <c r="AI702" s="154"/>
      <c r="AJ702" s="154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  <c r="BE702" s="154"/>
      <c r="BF702" s="154"/>
      <c r="BG702" s="154"/>
      <c r="BH702" s="154"/>
    </row>
    <row r="703" spans="1:60" outlineLevel="1" x14ac:dyDescent="0.2">
      <c r="A703" s="155"/>
      <c r="B703" s="162"/>
      <c r="C703" s="199" t="s">
        <v>945</v>
      </c>
      <c r="D703" s="166"/>
      <c r="E703" s="172">
        <v>0.38400000000000001</v>
      </c>
      <c r="F703" s="177"/>
      <c r="G703" s="177"/>
      <c r="H703" s="177"/>
      <c r="I703" s="177"/>
      <c r="J703" s="177"/>
      <c r="K703" s="177"/>
      <c r="L703" s="177"/>
      <c r="M703" s="177"/>
      <c r="N703" s="164"/>
      <c r="O703" s="164"/>
      <c r="P703" s="164"/>
      <c r="Q703" s="164"/>
      <c r="R703" s="164"/>
      <c r="S703" s="164"/>
      <c r="T703" s="165"/>
      <c r="U703" s="16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 t="s">
        <v>219</v>
      </c>
      <c r="AF703" s="154">
        <v>0</v>
      </c>
      <c r="AG703" s="154"/>
      <c r="AH703" s="154"/>
      <c r="AI703" s="154"/>
      <c r="AJ703" s="154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  <c r="BE703" s="154"/>
      <c r="BF703" s="154"/>
      <c r="BG703" s="154"/>
      <c r="BH703" s="154"/>
    </row>
    <row r="704" spans="1:60" outlineLevel="1" x14ac:dyDescent="0.2">
      <c r="A704" s="155"/>
      <c r="B704" s="162"/>
      <c r="C704" s="199" t="s">
        <v>946</v>
      </c>
      <c r="D704" s="166"/>
      <c r="E704" s="172">
        <v>0.34560000000000002</v>
      </c>
      <c r="F704" s="177"/>
      <c r="G704" s="177"/>
      <c r="H704" s="177"/>
      <c r="I704" s="177"/>
      <c r="J704" s="177"/>
      <c r="K704" s="177"/>
      <c r="L704" s="177"/>
      <c r="M704" s="177"/>
      <c r="N704" s="164"/>
      <c r="O704" s="164"/>
      <c r="P704" s="164"/>
      <c r="Q704" s="164"/>
      <c r="R704" s="164"/>
      <c r="S704" s="164"/>
      <c r="T704" s="165"/>
      <c r="U704" s="16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 t="s">
        <v>219</v>
      </c>
      <c r="AF704" s="154">
        <v>0</v>
      </c>
      <c r="AG704" s="154"/>
      <c r="AH704" s="154"/>
      <c r="AI704" s="154"/>
      <c r="AJ704" s="154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</row>
    <row r="705" spans="1:60" outlineLevel="1" x14ac:dyDescent="0.2">
      <c r="A705" s="155"/>
      <c r="B705" s="162"/>
      <c r="C705" s="199" t="s">
        <v>947</v>
      </c>
      <c r="D705" s="166"/>
      <c r="E705" s="172">
        <v>0.34399999999999997</v>
      </c>
      <c r="F705" s="177"/>
      <c r="G705" s="177"/>
      <c r="H705" s="177"/>
      <c r="I705" s="177"/>
      <c r="J705" s="177"/>
      <c r="K705" s="177"/>
      <c r="L705" s="177"/>
      <c r="M705" s="177"/>
      <c r="N705" s="164"/>
      <c r="O705" s="164"/>
      <c r="P705" s="164"/>
      <c r="Q705" s="164"/>
      <c r="R705" s="164"/>
      <c r="S705" s="164"/>
      <c r="T705" s="165"/>
      <c r="U705" s="16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 t="s">
        <v>219</v>
      </c>
      <c r="AF705" s="154">
        <v>0</v>
      </c>
      <c r="AG705" s="154"/>
      <c r="AH705" s="154"/>
      <c r="AI705" s="154"/>
      <c r="AJ705" s="154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  <c r="BE705" s="154"/>
      <c r="BF705" s="154"/>
      <c r="BG705" s="154"/>
      <c r="BH705" s="154"/>
    </row>
    <row r="706" spans="1:60" outlineLevel="1" x14ac:dyDescent="0.2">
      <c r="A706" s="155"/>
      <c r="B706" s="162"/>
      <c r="C706" s="200" t="s">
        <v>222</v>
      </c>
      <c r="D706" s="167"/>
      <c r="E706" s="173">
        <v>1.0736000000000001</v>
      </c>
      <c r="F706" s="177"/>
      <c r="G706" s="177"/>
      <c r="H706" s="177"/>
      <c r="I706" s="177"/>
      <c r="J706" s="177"/>
      <c r="K706" s="177"/>
      <c r="L706" s="177"/>
      <c r="M706" s="177"/>
      <c r="N706" s="164"/>
      <c r="O706" s="164"/>
      <c r="P706" s="164"/>
      <c r="Q706" s="164"/>
      <c r="R706" s="164"/>
      <c r="S706" s="164"/>
      <c r="T706" s="165"/>
      <c r="U706" s="16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 t="s">
        <v>219</v>
      </c>
      <c r="AF706" s="154">
        <v>1</v>
      </c>
      <c r="AG706" s="154"/>
      <c r="AH706" s="154"/>
      <c r="AI706" s="154"/>
      <c r="AJ706" s="154"/>
      <c r="AK706" s="154"/>
      <c r="AL706" s="154"/>
      <c r="AM706" s="154"/>
      <c r="AN706" s="154"/>
      <c r="AO706" s="154"/>
      <c r="AP706" s="154"/>
      <c r="AQ706" s="154"/>
      <c r="AR706" s="154"/>
      <c r="AS706" s="154"/>
      <c r="AT706" s="154"/>
      <c r="AU706" s="154"/>
      <c r="AV706" s="154"/>
      <c r="AW706" s="154"/>
      <c r="AX706" s="154"/>
      <c r="AY706" s="154"/>
      <c r="AZ706" s="154"/>
      <c r="BA706" s="154"/>
      <c r="BB706" s="154"/>
      <c r="BC706" s="154"/>
      <c r="BD706" s="154"/>
      <c r="BE706" s="154"/>
      <c r="BF706" s="154"/>
      <c r="BG706" s="154"/>
      <c r="BH706" s="154"/>
    </row>
    <row r="707" spans="1:60" ht="22.5" outlineLevel="1" x14ac:dyDescent="0.2">
      <c r="A707" s="155">
        <v>178</v>
      </c>
      <c r="B707" s="162" t="s">
        <v>948</v>
      </c>
      <c r="C707" s="198" t="s">
        <v>949</v>
      </c>
      <c r="D707" s="164" t="s">
        <v>339</v>
      </c>
      <c r="E707" s="171">
        <v>8</v>
      </c>
      <c r="F707" s="176"/>
      <c r="G707" s="177">
        <f>ROUND(E707*F707,2)</f>
        <v>0</v>
      </c>
      <c r="H707" s="176"/>
      <c r="I707" s="177">
        <f>ROUND(E707*H707,2)</f>
        <v>0</v>
      </c>
      <c r="J707" s="176"/>
      <c r="K707" s="177">
        <f>ROUND(E707*J707,2)</f>
        <v>0</v>
      </c>
      <c r="L707" s="177">
        <v>21</v>
      </c>
      <c r="M707" s="177">
        <f>G707*(1+L707/100)</f>
        <v>0</v>
      </c>
      <c r="N707" s="164">
        <v>0</v>
      </c>
      <c r="O707" s="164">
        <f>ROUND(E707*N707,5)</f>
        <v>0</v>
      </c>
      <c r="P707" s="164">
        <v>0</v>
      </c>
      <c r="Q707" s="164">
        <f>ROUND(E707*P707,5)</f>
        <v>0</v>
      </c>
      <c r="R707" s="164"/>
      <c r="S707" s="164"/>
      <c r="T707" s="165">
        <v>0</v>
      </c>
      <c r="U707" s="164">
        <f>ROUND(E707*T707,2)</f>
        <v>0</v>
      </c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 t="s">
        <v>217</v>
      </c>
      <c r="AF707" s="154"/>
      <c r="AG707" s="154"/>
      <c r="AH707" s="154"/>
      <c r="AI707" s="154"/>
      <c r="AJ707" s="154"/>
      <c r="AK707" s="154"/>
      <c r="AL707" s="154"/>
      <c r="AM707" s="154"/>
      <c r="AN707" s="154"/>
      <c r="AO707" s="154"/>
      <c r="AP707" s="154"/>
      <c r="AQ707" s="154"/>
      <c r="AR707" s="154"/>
      <c r="AS707" s="154"/>
      <c r="AT707" s="154"/>
      <c r="AU707" s="154"/>
      <c r="AV707" s="154"/>
      <c r="AW707" s="154"/>
      <c r="AX707" s="154"/>
      <c r="AY707" s="154"/>
      <c r="AZ707" s="154"/>
      <c r="BA707" s="154"/>
      <c r="BB707" s="154"/>
      <c r="BC707" s="154"/>
      <c r="BD707" s="154"/>
      <c r="BE707" s="154"/>
      <c r="BF707" s="154"/>
      <c r="BG707" s="154"/>
      <c r="BH707" s="154"/>
    </row>
    <row r="708" spans="1:60" outlineLevel="1" x14ac:dyDescent="0.2">
      <c r="A708" s="155"/>
      <c r="B708" s="162"/>
      <c r="C708" s="260" t="s">
        <v>950</v>
      </c>
      <c r="D708" s="261"/>
      <c r="E708" s="262"/>
      <c r="F708" s="263"/>
      <c r="G708" s="264"/>
      <c r="H708" s="177"/>
      <c r="I708" s="177"/>
      <c r="J708" s="177"/>
      <c r="K708" s="177"/>
      <c r="L708" s="177"/>
      <c r="M708" s="177"/>
      <c r="N708" s="164"/>
      <c r="O708" s="164"/>
      <c r="P708" s="164"/>
      <c r="Q708" s="164"/>
      <c r="R708" s="164"/>
      <c r="S708" s="164"/>
      <c r="T708" s="165"/>
      <c r="U708" s="16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 t="s">
        <v>238</v>
      </c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7" t="str">
        <f>C708</f>
        <v>- kopie dle hlavic na V a Z štítě</v>
      </c>
      <c r="BB708" s="154"/>
      <c r="BC708" s="154"/>
      <c r="BD708" s="154"/>
      <c r="BE708" s="154"/>
      <c r="BF708" s="154"/>
      <c r="BG708" s="154"/>
      <c r="BH708" s="154"/>
    </row>
    <row r="709" spans="1:60" outlineLevel="1" x14ac:dyDescent="0.2">
      <c r="A709" s="155"/>
      <c r="B709" s="162"/>
      <c r="C709" s="260" t="s">
        <v>485</v>
      </c>
      <c r="D709" s="261"/>
      <c r="E709" s="262"/>
      <c r="F709" s="263"/>
      <c r="G709" s="264"/>
      <c r="H709" s="177"/>
      <c r="I709" s="177"/>
      <c r="J709" s="177"/>
      <c r="K709" s="177"/>
      <c r="L709" s="177"/>
      <c r="M709" s="177"/>
      <c r="N709" s="164"/>
      <c r="O709" s="164"/>
      <c r="P709" s="164"/>
      <c r="Q709" s="164"/>
      <c r="R709" s="164"/>
      <c r="S709" s="164"/>
      <c r="T709" s="165"/>
      <c r="U709" s="16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 t="s">
        <v>238</v>
      </c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7" t="str">
        <f>C709</f>
        <v>včetně</v>
      </c>
      <c r="BB709" s="154"/>
      <c r="BC709" s="154"/>
      <c r="BD709" s="154"/>
      <c r="BE709" s="154"/>
      <c r="BF709" s="154"/>
      <c r="BG709" s="154"/>
      <c r="BH709" s="154"/>
    </row>
    <row r="710" spans="1:60" outlineLevel="1" x14ac:dyDescent="0.2">
      <c r="A710" s="155"/>
      <c r="B710" s="162"/>
      <c r="C710" s="260" t="s">
        <v>951</v>
      </c>
      <c r="D710" s="261"/>
      <c r="E710" s="262"/>
      <c r="F710" s="263"/>
      <c r="G710" s="264"/>
      <c r="H710" s="177"/>
      <c r="I710" s="177"/>
      <c r="J710" s="177"/>
      <c r="K710" s="177"/>
      <c r="L710" s="177"/>
      <c r="M710" s="177"/>
      <c r="N710" s="164"/>
      <c r="O710" s="164"/>
      <c r="P710" s="164"/>
      <c r="Q710" s="164"/>
      <c r="R710" s="164"/>
      <c r="S710" s="164"/>
      <c r="T710" s="165"/>
      <c r="U710" s="16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 t="s">
        <v>238</v>
      </c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7" t="str">
        <f>C710</f>
        <v>- výroby a dodávky na místo (dod)</v>
      </c>
      <c r="BB710" s="154"/>
      <c r="BC710" s="154"/>
      <c r="BD710" s="154"/>
      <c r="BE710" s="154"/>
      <c r="BF710" s="154"/>
      <c r="BG710" s="154"/>
      <c r="BH710" s="154"/>
    </row>
    <row r="711" spans="1:60" outlineLevel="1" x14ac:dyDescent="0.2">
      <c r="A711" s="155"/>
      <c r="B711" s="162"/>
      <c r="C711" s="260" t="s">
        <v>952</v>
      </c>
      <c r="D711" s="261"/>
      <c r="E711" s="262"/>
      <c r="F711" s="263"/>
      <c r="G711" s="264"/>
      <c r="H711" s="177"/>
      <c r="I711" s="177"/>
      <c r="J711" s="177"/>
      <c r="K711" s="177"/>
      <c r="L711" s="177"/>
      <c r="M711" s="177"/>
      <c r="N711" s="164"/>
      <c r="O711" s="164"/>
      <c r="P711" s="164"/>
      <c r="Q711" s="164"/>
      <c r="R711" s="164"/>
      <c r="S711" s="164"/>
      <c r="T711" s="165"/>
      <c r="U711" s="16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 t="s">
        <v>238</v>
      </c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7" t="str">
        <f>C711</f>
        <v>- osazení (mtž)</v>
      </c>
      <c r="BB711" s="154"/>
      <c r="BC711" s="154"/>
      <c r="BD711" s="154"/>
      <c r="BE711" s="154"/>
      <c r="BF711" s="154"/>
      <c r="BG711" s="154"/>
      <c r="BH711" s="154"/>
    </row>
    <row r="712" spans="1:60" outlineLevel="1" x14ac:dyDescent="0.2">
      <c r="A712" s="155"/>
      <c r="B712" s="162"/>
      <c r="C712" s="260" t="s">
        <v>940</v>
      </c>
      <c r="D712" s="261"/>
      <c r="E712" s="262"/>
      <c r="F712" s="263"/>
      <c r="G712" s="264"/>
      <c r="H712" s="177"/>
      <c r="I712" s="177"/>
      <c r="J712" s="177"/>
      <c r="K712" s="177"/>
      <c r="L712" s="177"/>
      <c r="M712" s="177"/>
      <c r="N712" s="164"/>
      <c r="O712" s="164"/>
      <c r="P712" s="164"/>
      <c r="Q712" s="164"/>
      <c r="R712" s="164"/>
      <c r="S712" s="164"/>
      <c r="T712" s="165"/>
      <c r="U712" s="16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 t="s">
        <v>238</v>
      </c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7" t="str">
        <f>C712</f>
        <v>- vnitrostaveništního přesunu hmot (PH)</v>
      </c>
      <c r="BB712" s="154"/>
      <c r="BC712" s="154"/>
      <c r="BD712" s="154"/>
      <c r="BE712" s="154"/>
      <c r="BF712" s="154"/>
      <c r="BG712" s="154"/>
      <c r="BH712" s="154"/>
    </row>
    <row r="713" spans="1:60" outlineLevel="1" x14ac:dyDescent="0.2">
      <c r="A713" s="155"/>
      <c r="B713" s="162"/>
      <c r="C713" s="199" t="s">
        <v>953</v>
      </c>
      <c r="D713" s="166"/>
      <c r="E713" s="172">
        <v>8</v>
      </c>
      <c r="F713" s="177"/>
      <c r="G713" s="177"/>
      <c r="H713" s="177"/>
      <c r="I713" s="177"/>
      <c r="J713" s="177"/>
      <c r="K713" s="177"/>
      <c r="L713" s="177"/>
      <c r="M713" s="177"/>
      <c r="N713" s="164"/>
      <c r="O713" s="164"/>
      <c r="P713" s="164"/>
      <c r="Q713" s="164"/>
      <c r="R713" s="164"/>
      <c r="S713" s="164"/>
      <c r="T713" s="165"/>
      <c r="U713" s="16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 t="s">
        <v>219</v>
      </c>
      <c r="AF713" s="154">
        <v>0</v>
      </c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  <c r="BE713" s="154"/>
      <c r="BF713" s="154"/>
      <c r="BG713" s="154"/>
      <c r="BH713" s="154"/>
    </row>
    <row r="714" spans="1:60" outlineLevel="1" x14ac:dyDescent="0.2">
      <c r="A714" s="155">
        <v>179</v>
      </c>
      <c r="B714" s="162" t="s">
        <v>954</v>
      </c>
      <c r="C714" s="198" t="s">
        <v>955</v>
      </c>
      <c r="D714" s="164" t="s">
        <v>267</v>
      </c>
      <c r="E714" s="171">
        <v>19.75</v>
      </c>
      <c r="F714" s="176"/>
      <c r="G714" s="177">
        <f>ROUND(E714*F714,2)</f>
        <v>0</v>
      </c>
      <c r="H714" s="176"/>
      <c r="I714" s="177">
        <f>ROUND(E714*H714,2)</f>
        <v>0</v>
      </c>
      <c r="J714" s="176"/>
      <c r="K714" s="177">
        <f>ROUND(E714*J714,2)</f>
        <v>0</v>
      </c>
      <c r="L714" s="177">
        <v>21</v>
      </c>
      <c r="M714" s="177">
        <f>G714*(1+L714/100)</f>
        <v>0</v>
      </c>
      <c r="N714" s="164">
        <v>0</v>
      </c>
      <c r="O714" s="164">
        <f>ROUND(E714*N714,5)</f>
        <v>0</v>
      </c>
      <c r="P714" s="164">
        <v>0</v>
      </c>
      <c r="Q714" s="164">
        <f>ROUND(E714*P714,5)</f>
        <v>0</v>
      </c>
      <c r="R714" s="164"/>
      <c r="S714" s="164"/>
      <c r="T714" s="165">
        <v>0</v>
      </c>
      <c r="U714" s="164">
        <f>ROUND(E714*T714,2)</f>
        <v>0</v>
      </c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 t="s">
        <v>217</v>
      </c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</row>
    <row r="715" spans="1:60" outlineLevel="1" x14ac:dyDescent="0.2">
      <c r="A715" s="155"/>
      <c r="B715" s="162"/>
      <c r="C715" s="260" t="s">
        <v>956</v>
      </c>
      <c r="D715" s="261"/>
      <c r="E715" s="262"/>
      <c r="F715" s="263"/>
      <c r="G715" s="264"/>
      <c r="H715" s="177"/>
      <c r="I715" s="177"/>
      <c r="J715" s="177"/>
      <c r="K715" s="177"/>
      <c r="L715" s="177"/>
      <c r="M715" s="177"/>
      <c r="N715" s="164"/>
      <c r="O715" s="164"/>
      <c r="P715" s="164"/>
      <c r="Q715" s="164"/>
      <c r="R715" s="164"/>
      <c r="S715" s="164"/>
      <c r="T715" s="165"/>
      <c r="U715" s="16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 t="s">
        <v>238</v>
      </c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7" t="str">
        <f>C715</f>
        <v>- očištění od řas a mechů</v>
      </c>
      <c r="BB715" s="154"/>
      <c r="BC715" s="154"/>
      <c r="BD715" s="154"/>
      <c r="BE715" s="154"/>
      <c r="BF715" s="154"/>
      <c r="BG715" s="154"/>
      <c r="BH715" s="154"/>
    </row>
    <row r="716" spans="1:60" outlineLevel="1" x14ac:dyDescent="0.2">
      <c r="A716" s="155"/>
      <c r="B716" s="162"/>
      <c r="C716" s="260" t="s">
        <v>916</v>
      </c>
      <c r="D716" s="261"/>
      <c r="E716" s="262"/>
      <c r="F716" s="263"/>
      <c r="G716" s="264"/>
      <c r="H716" s="177"/>
      <c r="I716" s="177"/>
      <c r="J716" s="177"/>
      <c r="K716" s="177"/>
      <c r="L716" s="177"/>
      <c r="M716" s="177"/>
      <c r="N716" s="164"/>
      <c r="O716" s="164"/>
      <c r="P716" s="164"/>
      <c r="Q716" s="164"/>
      <c r="R716" s="164"/>
      <c r="S716" s="164"/>
      <c r="T716" s="165"/>
      <c r="U716" s="16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 t="s">
        <v>238</v>
      </c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7" t="str">
        <f>C716</f>
        <v>- přespárování</v>
      </c>
      <c r="BB716" s="154"/>
      <c r="BC716" s="154"/>
      <c r="BD716" s="154"/>
      <c r="BE716" s="154"/>
      <c r="BF716" s="154"/>
      <c r="BG716" s="154"/>
      <c r="BH716" s="154"/>
    </row>
    <row r="717" spans="1:60" outlineLevel="1" x14ac:dyDescent="0.2">
      <c r="A717" s="155"/>
      <c r="B717" s="162"/>
      <c r="C717" s="260" t="s">
        <v>957</v>
      </c>
      <c r="D717" s="261"/>
      <c r="E717" s="262"/>
      <c r="F717" s="263"/>
      <c r="G717" s="264"/>
      <c r="H717" s="177"/>
      <c r="I717" s="177"/>
      <c r="J717" s="177"/>
      <c r="K717" s="177"/>
      <c r="L717" s="177"/>
      <c r="M717" s="177"/>
      <c r="N717" s="164"/>
      <c r="O717" s="164"/>
      <c r="P717" s="164"/>
      <c r="Q717" s="164"/>
      <c r="R717" s="164"/>
      <c r="S717" s="164"/>
      <c r="T717" s="165"/>
      <c r="U717" s="16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 t="s">
        <v>238</v>
      </c>
      <c r="AF717" s="154"/>
      <c r="AG717" s="154"/>
      <c r="AH717" s="154"/>
      <c r="AI717" s="154"/>
      <c r="AJ717" s="154"/>
      <c r="AK717" s="154"/>
      <c r="AL717" s="154"/>
      <c r="AM717" s="154"/>
      <c r="AN717" s="154"/>
      <c r="AO717" s="154"/>
      <c r="AP717" s="154"/>
      <c r="AQ717" s="154"/>
      <c r="AR717" s="154"/>
      <c r="AS717" s="154"/>
      <c r="AT717" s="154"/>
      <c r="AU717" s="154"/>
      <c r="AV717" s="154"/>
      <c r="AW717" s="154"/>
      <c r="AX717" s="154"/>
      <c r="AY717" s="154"/>
      <c r="AZ717" s="154"/>
      <c r="BA717" s="157" t="str">
        <f>C717</f>
        <v>- zpevnění nehydrofobním zpevňovačem kamene</v>
      </c>
      <c r="BB717" s="154"/>
      <c r="BC717" s="154"/>
      <c r="BD717" s="154"/>
      <c r="BE717" s="154"/>
      <c r="BF717" s="154"/>
      <c r="BG717" s="154"/>
      <c r="BH717" s="154"/>
    </row>
    <row r="718" spans="1:60" outlineLevel="1" x14ac:dyDescent="0.2">
      <c r="A718" s="155"/>
      <c r="B718" s="162"/>
      <c r="C718" s="260" t="s">
        <v>958</v>
      </c>
      <c r="D718" s="261"/>
      <c r="E718" s="262"/>
      <c r="F718" s="263"/>
      <c r="G718" s="264"/>
      <c r="H718" s="177"/>
      <c r="I718" s="177"/>
      <c r="J718" s="177"/>
      <c r="K718" s="177"/>
      <c r="L718" s="177"/>
      <c r="M718" s="177"/>
      <c r="N718" s="164"/>
      <c r="O718" s="164"/>
      <c r="P718" s="164"/>
      <c r="Q718" s="164"/>
      <c r="R718" s="164"/>
      <c r="S718" s="164"/>
      <c r="T718" s="165"/>
      <c r="U718" s="16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 t="s">
        <v>238</v>
      </c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7" t="str">
        <f>C718</f>
        <v>- hydrofobní impregnační nátěr</v>
      </c>
      <c r="BB718" s="154"/>
      <c r="BC718" s="154"/>
      <c r="BD718" s="154"/>
      <c r="BE718" s="154"/>
      <c r="BF718" s="154"/>
      <c r="BG718" s="154"/>
      <c r="BH718" s="154"/>
    </row>
    <row r="719" spans="1:60" outlineLevel="1" x14ac:dyDescent="0.2">
      <c r="A719" s="155"/>
      <c r="B719" s="162"/>
      <c r="C719" s="199" t="s">
        <v>41</v>
      </c>
      <c r="D719" s="166"/>
      <c r="E719" s="172"/>
      <c r="F719" s="177"/>
      <c r="G719" s="177"/>
      <c r="H719" s="177"/>
      <c r="I719" s="177"/>
      <c r="J719" s="177"/>
      <c r="K719" s="177"/>
      <c r="L719" s="177"/>
      <c r="M719" s="177"/>
      <c r="N719" s="164"/>
      <c r="O719" s="164"/>
      <c r="P719" s="164"/>
      <c r="Q719" s="164"/>
      <c r="R719" s="164"/>
      <c r="S719" s="164"/>
      <c r="T719" s="165"/>
      <c r="U719" s="16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 t="s">
        <v>219</v>
      </c>
      <c r="AF719" s="154">
        <v>0</v>
      </c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4"/>
      <c r="BB719" s="154"/>
      <c r="BC719" s="154"/>
      <c r="BD719" s="154"/>
      <c r="BE719" s="154"/>
      <c r="BF719" s="154"/>
      <c r="BG719" s="154"/>
      <c r="BH719" s="154"/>
    </row>
    <row r="720" spans="1:60" outlineLevel="1" x14ac:dyDescent="0.2">
      <c r="A720" s="155"/>
      <c r="B720" s="162"/>
      <c r="C720" s="199" t="s">
        <v>959</v>
      </c>
      <c r="D720" s="166"/>
      <c r="E720" s="172">
        <v>3.9249999999999998</v>
      </c>
      <c r="F720" s="177"/>
      <c r="G720" s="177"/>
      <c r="H720" s="177"/>
      <c r="I720" s="177"/>
      <c r="J720" s="177"/>
      <c r="K720" s="177"/>
      <c r="L720" s="177"/>
      <c r="M720" s="177"/>
      <c r="N720" s="164"/>
      <c r="O720" s="164"/>
      <c r="P720" s="164"/>
      <c r="Q720" s="164"/>
      <c r="R720" s="164"/>
      <c r="S720" s="164"/>
      <c r="T720" s="165"/>
      <c r="U720" s="16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 t="s">
        <v>219</v>
      </c>
      <c r="AF720" s="154">
        <v>0</v>
      </c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4"/>
      <c r="BB720" s="154"/>
      <c r="BC720" s="154"/>
      <c r="BD720" s="154"/>
      <c r="BE720" s="154"/>
      <c r="BF720" s="154"/>
      <c r="BG720" s="154"/>
      <c r="BH720" s="154"/>
    </row>
    <row r="721" spans="1:60" outlineLevel="1" x14ac:dyDescent="0.2">
      <c r="A721" s="155"/>
      <c r="B721" s="162"/>
      <c r="C721" s="199" t="s">
        <v>403</v>
      </c>
      <c r="D721" s="166"/>
      <c r="E721" s="172"/>
      <c r="F721" s="177"/>
      <c r="G721" s="177"/>
      <c r="H721" s="177"/>
      <c r="I721" s="177"/>
      <c r="J721" s="177"/>
      <c r="K721" s="177"/>
      <c r="L721" s="177"/>
      <c r="M721" s="177"/>
      <c r="N721" s="164"/>
      <c r="O721" s="164"/>
      <c r="P721" s="164"/>
      <c r="Q721" s="164"/>
      <c r="R721" s="164"/>
      <c r="S721" s="164"/>
      <c r="T721" s="165"/>
      <c r="U721" s="16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 t="s">
        <v>219</v>
      </c>
      <c r="AF721" s="154">
        <v>0</v>
      </c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4"/>
      <c r="BB721" s="154"/>
      <c r="BC721" s="154"/>
      <c r="BD721" s="154"/>
      <c r="BE721" s="154"/>
      <c r="BF721" s="154"/>
      <c r="BG721" s="154"/>
      <c r="BH721" s="154"/>
    </row>
    <row r="722" spans="1:60" outlineLevel="1" x14ac:dyDescent="0.2">
      <c r="A722" s="155"/>
      <c r="B722" s="162"/>
      <c r="C722" s="199" t="s">
        <v>960</v>
      </c>
      <c r="D722" s="166"/>
      <c r="E722" s="172">
        <v>4.66</v>
      </c>
      <c r="F722" s="177"/>
      <c r="G722" s="177"/>
      <c r="H722" s="177"/>
      <c r="I722" s="177"/>
      <c r="J722" s="177"/>
      <c r="K722" s="177"/>
      <c r="L722" s="177"/>
      <c r="M722" s="177"/>
      <c r="N722" s="164"/>
      <c r="O722" s="164"/>
      <c r="P722" s="164"/>
      <c r="Q722" s="164"/>
      <c r="R722" s="164"/>
      <c r="S722" s="164"/>
      <c r="T722" s="165"/>
      <c r="U722" s="16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 t="s">
        <v>219</v>
      </c>
      <c r="AF722" s="154">
        <v>0</v>
      </c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  <c r="BE722" s="154"/>
      <c r="BF722" s="154"/>
      <c r="BG722" s="154"/>
      <c r="BH722" s="154"/>
    </row>
    <row r="723" spans="1:60" outlineLevel="1" x14ac:dyDescent="0.2">
      <c r="A723" s="155"/>
      <c r="B723" s="162"/>
      <c r="C723" s="199" t="s">
        <v>405</v>
      </c>
      <c r="D723" s="166"/>
      <c r="E723" s="172"/>
      <c r="F723" s="177"/>
      <c r="G723" s="177"/>
      <c r="H723" s="177"/>
      <c r="I723" s="177"/>
      <c r="J723" s="177"/>
      <c r="K723" s="177"/>
      <c r="L723" s="177"/>
      <c r="M723" s="177"/>
      <c r="N723" s="164"/>
      <c r="O723" s="164"/>
      <c r="P723" s="164"/>
      <c r="Q723" s="164"/>
      <c r="R723" s="164"/>
      <c r="S723" s="164"/>
      <c r="T723" s="165"/>
      <c r="U723" s="16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 t="s">
        <v>219</v>
      </c>
      <c r="AF723" s="154">
        <v>0</v>
      </c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  <c r="BE723" s="154"/>
      <c r="BF723" s="154"/>
      <c r="BG723" s="154"/>
      <c r="BH723" s="154"/>
    </row>
    <row r="724" spans="1:60" outlineLevel="1" x14ac:dyDescent="0.2">
      <c r="A724" s="155"/>
      <c r="B724" s="162"/>
      <c r="C724" s="199" t="s">
        <v>961</v>
      </c>
      <c r="D724" s="166"/>
      <c r="E724" s="172">
        <v>7.56</v>
      </c>
      <c r="F724" s="177"/>
      <c r="G724" s="177"/>
      <c r="H724" s="177"/>
      <c r="I724" s="177"/>
      <c r="J724" s="177"/>
      <c r="K724" s="177"/>
      <c r="L724" s="177"/>
      <c r="M724" s="177"/>
      <c r="N724" s="164"/>
      <c r="O724" s="164"/>
      <c r="P724" s="164"/>
      <c r="Q724" s="164"/>
      <c r="R724" s="164"/>
      <c r="S724" s="164"/>
      <c r="T724" s="165"/>
      <c r="U724" s="16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 t="s">
        <v>219</v>
      </c>
      <c r="AF724" s="154">
        <v>0</v>
      </c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  <c r="BE724" s="154"/>
      <c r="BF724" s="154"/>
      <c r="BG724" s="154"/>
      <c r="BH724" s="154"/>
    </row>
    <row r="725" spans="1:60" outlineLevel="1" x14ac:dyDescent="0.2">
      <c r="A725" s="155"/>
      <c r="B725" s="162"/>
      <c r="C725" s="199" t="s">
        <v>187</v>
      </c>
      <c r="D725" s="166"/>
      <c r="E725" s="172"/>
      <c r="F725" s="177"/>
      <c r="G725" s="177"/>
      <c r="H725" s="177"/>
      <c r="I725" s="177"/>
      <c r="J725" s="177"/>
      <c r="K725" s="177"/>
      <c r="L725" s="177"/>
      <c r="M725" s="177"/>
      <c r="N725" s="164"/>
      <c r="O725" s="164"/>
      <c r="P725" s="164"/>
      <c r="Q725" s="164"/>
      <c r="R725" s="164"/>
      <c r="S725" s="164"/>
      <c r="T725" s="165"/>
      <c r="U725" s="16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 t="s">
        <v>219</v>
      </c>
      <c r="AF725" s="154">
        <v>0</v>
      </c>
      <c r="AG725" s="154"/>
      <c r="AH725" s="154"/>
      <c r="AI725" s="154"/>
      <c r="AJ725" s="154"/>
      <c r="AK725" s="154"/>
      <c r="AL725" s="154"/>
      <c r="AM725" s="154"/>
      <c r="AN725" s="154"/>
      <c r="AO725" s="154"/>
      <c r="AP725" s="154"/>
      <c r="AQ725" s="154"/>
      <c r="AR725" s="154"/>
      <c r="AS725" s="154"/>
      <c r="AT725" s="154"/>
      <c r="AU725" s="154"/>
      <c r="AV725" s="154"/>
      <c r="AW725" s="154"/>
      <c r="AX725" s="154"/>
      <c r="AY725" s="154"/>
      <c r="AZ725" s="154"/>
      <c r="BA725" s="154"/>
      <c r="BB725" s="154"/>
      <c r="BC725" s="154"/>
      <c r="BD725" s="154"/>
      <c r="BE725" s="154"/>
      <c r="BF725" s="154"/>
      <c r="BG725" s="154"/>
      <c r="BH725" s="154"/>
    </row>
    <row r="726" spans="1:60" outlineLevel="1" x14ac:dyDescent="0.2">
      <c r="A726" s="155"/>
      <c r="B726" s="162"/>
      <c r="C726" s="199" t="s">
        <v>962</v>
      </c>
      <c r="D726" s="166"/>
      <c r="E726" s="172">
        <v>3.605</v>
      </c>
      <c r="F726" s="177"/>
      <c r="G726" s="177"/>
      <c r="H726" s="177"/>
      <c r="I726" s="177"/>
      <c r="J726" s="177"/>
      <c r="K726" s="177"/>
      <c r="L726" s="177"/>
      <c r="M726" s="177"/>
      <c r="N726" s="164"/>
      <c r="O726" s="164"/>
      <c r="P726" s="164"/>
      <c r="Q726" s="164"/>
      <c r="R726" s="164"/>
      <c r="S726" s="164"/>
      <c r="T726" s="165"/>
      <c r="U726" s="16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 t="s">
        <v>219</v>
      </c>
      <c r="AF726" s="154">
        <v>0</v>
      </c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</row>
    <row r="727" spans="1:60" outlineLevel="1" x14ac:dyDescent="0.2">
      <c r="A727" s="155"/>
      <c r="B727" s="162"/>
      <c r="C727" s="200" t="s">
        <v>222</v>
      </c>
      <c r="D727" s="167"/>
      <c r="E727" s="173">
        <v>19.75</v>
      </c>
      <c r="F727" s="177"/>
      <c r="G727" s="177"/>
      <c r="H727" s="177"/>
      <c r="I727" s="177"/>
      <c r="J727" s="177"/>
      <c r="K727" s="177"/>
      <c r="L727" s="177"/>
      <c r="M727" s="177"/>
      <c r="N727" s="164"/>
      <c r="O727" s="164"/>
      <c r="P727" s="164"/>
      <c r="Q727" s="164"/>
      <c r="R727" s="164"/>
      <c r="S727" s="164"/>
      <c r="T727" s="165"/>
      <c r="U727" s="16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 t="s">
        <v>219</v>
      </c>
      <c r="AF727" s="154">
        <v>1</v>
      </c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</row>
    <row r="728" spans="1:60" ht="22.5" outlineLevel="1" x14ac:dyDescent="0.2">
      <c r="A728" s="155">
        <v>180</v>
      </c>
      <c r="B728" s="162" t="s">
        <v>963</v>
      </c>
      <c r="C728" s="198" t="s">
        <v>964</v>
      </c>
      <c r="D728" s="164" t="s">
        <v>267</v>
      </c>
      <c r="E728" s="171">
        <v>30</v>
      </c>
      <c r="F728" s="176"/>
      <c r="G728" s="177">
        <f>ROUND(E728*F728,2)</f>
        <v>0</v>
      </c>
      <c r="H728" s="176"/>
      <c r="I728" s="177">
        <f>ROUND(E728*H728,2)</f>
        <v>0</v>
      </c>
      <c r="J728" s="176"/>
      <c r="K728" s="177">
        <f>ROUND(E728*J728,2)</f>
        <v>0</v>
      </c>
      <c r="L728" s="177">
        <v>21</v>
      </c>
      <c r="M728" s="177">
        <f>G728*(1+L728/100)</f>
        <v>0</v>
      </c>
      <c r="N728" s="164">
        <v>0</v>
      </c>
      <c r="O728" s="164">
        <f>ROUND(E728*N728,5)</f>
        <v>0</v>
      </c>
      <c r="P728" s="164">
        <v>0</v>
      </c>
      <c r="Q728" s="164">
        <f>ROUND(E728*P728,5)</f>
        <v>0</v>
      </c>
      <c r="R728" s="164"/>
      <c r="S728" s="164"/>
      <c r="T728" s="165">
        <v>0</v>
      </c>
      <c r="U728" s="164">
        <f>ROUND(E728*T728,2)</f>
        <v>0</v>
      </c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 t="s">
        <v>217</v>
      </c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</row>
    <row r="729" spans="1:60" outlineLevel="1" x14ac:dyDescent="0.2">
      <c r="A729" s="155"/>
      <c r="B729" s="162"/>
      <c r="C729" s="260" t="s">
        <v>956</v>
      </c>
      <c r="D729" s="261"/>
      <c r="E729" s="262"/>
      <c r="F729" s="263"/>
      <c r="G729" s="264"/>
      <c r="H729" s="177"/>
      <c r="I729" s="177"/>
      <c r="J729" s="177"/>
      <c r="K729" s="177"/>
      <c r="L729" s="177"/>
      <c r="M729" s="177"/>
      <c r="N729" s="164"/>
      <c r="O729" s="164"/>
      <c r="P729" s="164"/>
      <c r="Q729" s="164"/>
      <c r="R729" s="164"/>
      <c r="S729" s="164"/>
      <c r="T729" s="165"/>
      <c r="U729" s="16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 t="s">
        <v>238</v>
      </c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7" t="str">
        <f>C729</f>
        <v>- očištění od řas a mechů</v>
      </c>
      <c r="BB729" s="154"/>
      <c r="BC729" s="154"/>
      <c r="BD729" s="154"/>
      <c r="BE729" s="154"/>
      <c r="BF729" s="154"/>
      <c r="BG729" s="154"/>
      <c r="BH729" s="154"/>
    </row>
    <row r="730" spans="1:60" outlineLevel="1" x14ac:dyDescent="0.2">
      <c r="A730" s="155"/>
      <c r="B730" s="162"/>
      <c r="C730" s="260" t="s">
        <v>916</v>
      </c>
      <c r="D730" s="261"/>
      <c r="E730" s="262"/>
      <c r="F730" s="263"/>
      <c r="G730" s="264"/>
      <c r="H730" s="177"/>
      <c r="I730" s="177"/>
      <c r="J730" s="177"/>
      <c r="K730" s="177"/>
      <c r="L730" s="177"/>
      <c r="M730" s="177"/>
      <c r="N730" s="164"/>
      <c r="O730" s="164"/>
      <c r="P730" s="164"/>
      <c r="Q730" s="164"/>
      <c r="R730" s="164"/>
      <c r="S730" s="164"/>
      <c r="T730" s="165"/>
      <c r="U730" s="16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 t="s">
        <v>238</v>
      </c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7" t="str">
        <f>C730</f>
        <v>- přespárování</v>
      </c>
      <c r="BB730" s="154"/>
      <c r="BC730" s="154"/>
      <c r="BD730" s="154"/>
      <c r="BE730" s="154"/>
      <c r="BF730" s="154"/>
      <c r="BG730" s="154"/>
      <c r="BH730" s="154"/>
    </row>
    <row r="731" spans="1:60" outlineLevel="1" x14ac:dyDescent="0.2">
      <c r="A731" s="155"/>
      <c r="B731" s="162"/>
      <c r="C731" s="260" t="s">
        <v>957</v>
      </c>
      <c r="D731" s="261"/>
      <c r="E731" s="262"/>
      <c r="F731" s="263"/>
      <c r="G731" s="264"/>
      <c r="H731" s="177"/>
      <c r="I731" s="177"/>
      <c r="J731" s="177"/>
      <c r="K731" s="177"/>
      <c r="L731" s="177"/>
      <c r="M731" s="177"/>
      <c r="N731" s="164"/>
      <c r="O731" s="164"/>
      <c r="P731" s="164"/>
      <c r="Q731" s="164"/>
      <c r="R731" s="164"/>
      <c r="S731" s="164"/>
      <c r="T731" s="165"/>
      <c r="U731" s="16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 t="s">
        <v>238</v>
      </c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7" t="str">
        <f>C731</f>
        <v>- zpevnění nehydrofobním zpevňovačem kamene</v>
      </c>
      <c r="BB731" s="154"/>
      <c r="BC731" s="154"/>
      <c r="BD731" s="154"/>
      <c r="BE731" s="154"/>
      <c r="BF731" s="154"/>
      <c r="BG731" s="154"/>
      <c r="BH731" s="154"/>
    </row>
    <row r="732" spans="1:60" outlineLevel="1" x14ac:dyDescent="0.2">
      <c r="A732" s="155"/>
      <c r="B732" s="162"/>
      <c r="C732" s="260" t="s">
        <v>958</v>
      </c>
      <c r="D732" s="261"/>
      <c r="E732" s="262"/>
      <c r="F732" s="263"/>
      <c r="G732" s="264"/>
      <c r="H732" s="177"/>
      <c r="I732" s="177"/>
      <c r="J732" s="177"/>
      <c r="K732" s="177"/>
      <c r="L732" s="177"/>
      <c r="M732" s="177"/>
      <c r="N732" s="164"/>
      <c r="O732" s="164"/>
      <c r="P732" s="164"/>
      <c r="Q732" s="164"/>
      <c r="R732" s="164"/>
      <c r="S732" s="164"/>
      <c r="T732" s="165"/>
      <c r="U732" s="16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 t="s">
        <v>238</v>
      </c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7" t="str">
        <f>C732</f>
        <v>- hydrofobní impregnační nátěr</v>
      </c>
      <c r="BB732" s="154"/>
      <c r="BC732" s="154"/>
      <c r="BD732" s="154"/>
      <c r="BE732" s="154"/>
      <c r="BF732" s="154"/>
      <c r="BG732" s="154"/>
      <c r="BH732" s="154"/>
    </row>
    <row r="733" spans="1:60" outlineLevel="1" x14ac:dyDescent="0.2">
      <c r="A733" s="155">
        <v>181</v>
      </c>
      <c r="B733" s="162" t="s">
        <v>965</v>
      </c>
      <c r="C733" s="198" t="s">
        <v>966</v>
      </c>
      <c r="D733" s="164" t="s">
        <v>267</v>
      </c>
      <c r="E733" s="171">
        <v>10.0168</v>
      </c>
      <c r="F733" s="176"/>
      <c r="G733" s="177">
        <f>ROUND(E733*F733,2)</f>
        <v>0</v>
      </c>
      <c r="H733" s="176"/>
      <c r="I733" s="177">
        <f>ROUND(E733*H733,2)</f>
        <v>0</v>
      </c>
      <c r="J733" s="176"/>
      <c r="K733" s="177">
        <f>ROUND(E733*J733,2)</f>
        <v>0</v>
      </c>
      <c r="L733" s="177">
        <v>21</v>
      </c>
      <c r="M733" s="177">
        <f>G733*(1+L733/100)</f>
        <v>0</v>
      </c>
      <c r="N733" s="164">
        <v>0</v>
      </c>
      <c r="O733" s="164">
        <f>ROUND(E733*N733,5)</f>
        <v>0</v>
      </c>
      <c r="P733" s="164">
        <v>0</v>
      </c>
      <c r="Q733" s="164">
        <f>ROUND(E733*P733,5)</f>
        <v>0</v>
      </c>
      <c r="R733" s="164"/>
      <c r="S733" s="164"/>
      <c r="T733" s="165">
        <v>0</v>
      </c>
      <c r="U733" s="164">
        <f>ROUND(E733*T733,2)</f>
        <v>0</v>
      </c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 t="s">
        <v>217</v>
      </c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</row>
    <row r="734" spans="1:60" outlineLevel="1" x14ac:dyDescent="0.2">
      <c r="A734" s="155"/>
      <c r="B734" s="162"/>
      <c r="C734" s="260" t="s">
        <v>956</v>
      </c>
      <c r="D734" s="261"/>
      <c r="E734" s="262"/>
      <c r="F734" s="263"/>
      <c r="G734" s="264"/>
      <c r="H734" s="177"/>
      <c r="I734" s="177"/>
      <c r="J734" s="177"/>
      <c r="K734" s="177"/>
      <c r="L734" s="177"/>
      <c r="M734" s="177"/>
      <c r="N734" s="164"/>
      <c r="O734" s="164"/>
      <c r="P734" s="164"/>
      <c r="Q734" s="164"/>
      <c r="R734" s="164"/>
      <c r="S734" s="164"/>
      <c r="T734" s="165"/>
      <c r="U734" s="16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 t="s">
        <v>238</v>
      </c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7" t="str">
        <f>C734</f>
        <v>- očištění od řas a mechů</v>
      </c>
      <c r="BB734" s="154"/>
      <c r="BC734" s="154"/>
      <c r="BD734" s="154"/>
      <c r="BE734" s="154"/>
      <c r="BF734" s="154"/>
      <c r="BG734" s="154"/>
      <c r="BH734" s="154"/>
    </row>
    <row r="735" spans="1:60" outlineLevel="1" x14ac:dyDescent="0.2">
      <c r="A735" s="155"/>
      <c r="B735" s="162"/>
      <c r="C735" s="260" t="s">
        <v>916</v>
      </c>
      <c r="D735" s="261"/>
      <c r="E735" s="262"/>
      <c r="F735" s="263"/>
      <c r="G735" s="264"/>
      <c r="H735" s="177"/>
      <c r="I735" s="177"/>
      <c r="J735" s="177"/>
      <c r="K735" s="177"/>
      <c r="L735" s="177"/>
      <c r="M735" s="177"/>
      <c r="N735" s="164"/>
      <c r="O735" s="164"/>
      <c r="P735" s="164"/>
      <c r="Q735" s="164"/>
      <c r="R735" s="164"/>
      <c r="S735" s="164"/>
      <c r="T735" s="165"/>
      <c r="U735" s="16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 t="s">
        <v>238</v>
      </c>
      <c r="AF735" s="154"/>
      <c r="AG735" s="154"/>
      <c r="AH735" s="154"/>
      <c r="AI735" s="154"/>
      <c r="AJ735" s="154"/>
      <c r="AK735" s="154"/>
      <c r="AL735" s="154"/>
      <c r="AM735" s="154"/>
      <c r="AN735" s="154"/>
      <c r="AO735" s="154"/>
      <c r="AP735" s="154"/>
      <c r="AQ735" s="154"/>
      <c r="AR735" s="154"/>
      <c r="AS735" s="154"/>
      <c r="AT735" s="154"/>
      <c r="AU735" s="154"/>
      <c r="AV735" s="154"/>
      <c r="AW735" s="154"/>
      <c r="AX735" s="154"/>
      <c r="AY735" s="154"/>
      <c r="AZ735" s="154"/>
      <c r="BA735" s="157" t="str">
        <f>C735</f>
        <v>- přespárování</v>
      </c>
      <c r="BB735" s="154"/>
      <c r="BC735" s="154"/>
      <c r="BD735" s="154"/>
      <c r="BE735" s="154"/>
      <c r="BF735" s="154"/>
      <c r="BG735" s="154"/>
      <c r="BH735" s="154"/>
    </row>
    <row r="736" spans="1:60" outlineLevel="1" x14ac:dyDescent="0.2">
      <c r="A736" s="155"/>
      <c r="B736" s="162"/>
      <c r="C736" s="260" t="s">
        <v>957</v>
      </c>
      <c r="D736" s="261"/>
      <c r="E736" s="262"/>
      <c r="F736" s="263"/>
      <c r="G736" s="264"/>
      <c r="H736" s="177"/>
      <c r="I736" s="177"/>
      <c r="J736" s="177"/>
      <c r="K736" s="177"/>
      <c r="L736" s="177"/>
      <c r="M736" s="177"/>
      <c r="N736" s="164"/>
      <c r="O736" s="164"/>
      <c r="P736" s="164"/>
      <c r="Q736" s="164"/>
      <c r="R736" s="164"/>
      <c r="S736" s="164"/>
      <c r="T736" s="165"/>
      <c r="U736" s="16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 t="s">
        <v>238</v>
      </c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7" t="str">
        <f>C736</f>
        <v>- zpevnění nehydrofobním zpevňovačem kamene</v>
      </c>
      <c r="BB736" s="154"/>
      <c r="BC736" s="154"/>
      <c r="BD736" s="154"/>
      <c r="BE736" s="154"/>
      <c r="BF736" s="154"/>
      <c r="BG736" s="154"/>
      <c r="BH736" s="154"/>
    </row>
    <row r="737" spans="1:60" outlineLevel="1" x14ac:dyDescent="0.2">
      <c r="A737" s="155"/>
      <c r="B737" s="162"/>
      <c r="C737" s="260" t="s">
        <v>958</v>
      </c>
      <c r="D737" s="261"/>
      <c r="E737" s="262"/>
      <c r="F737" s="263"/>
      <c r="G737" s="264"/>
      <c r="H737" s="177"/>
      <c r="I737" s="177"/>
      <c r="J737" s="177"/>
      <c r="K737" s="177"/>
      <c r="L737" s="177"/>
      <c r="M737" s="177"/>
      <c r="N737" s="164"/>
      <c r="O737" s="164"/>
      <c r="P737" s="164"/>
      <c r="Q737" s="164"/>
      <c r="R737" s="164"/>
      <c r="S737" s="164"/>
      <c r="T737" s="165"/>
      <c r="U737" s="16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 t="s">
        <v>238</v>
      </c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7" t="str">
        <f>C737</f>
        <v>- hydrofobní impregnační nátěr</v>
      </c>
      <c r="BB737" s="154"/>
      <c r="BC737" s="154"/>
      <c r="BD737" s="154"/>
      <c r="BE737" s="154"/>
      <c r="BF737" s="154"/>
      <c r="BG737" s="154"/>
      <c r="BH737" s="154"/>
    </row>
    <row r="738" spans="1:60" outlineLevel="1" x14ac:dyDescent="0.2">
      <c r="A738" s="155"/>
      <c r="B738" s="162"/>
      <c r="C738" s="199" t="s">
        <v>335</v>
      </c>
      <c r="D738" s="166"/>
      <c r="E738" s="172"/>
      <c r="F738" s="177"/>
      <c r="G738" s="177"/>
      <c r="H738" s="177"/>
      <c r="I738" s="177"/>
      <c r="J738" s="177"/>
      <c r="K738" s="177"/>
      <c r="L738" s="177"/>
      <c r="M738" s="177"/>
      <c r="N738" s="164"/>
      <c r="O738" s="164"/>
      <c r="P738" s="164"/>
      <c r="Q738" s="164"/>
      <c r="R738" s="164"/>
      <c r="S738" s="164"/>
      <c r="T738" s="165"/>
      <c r="U738" s="16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 t="s">
        <v>219</v>
      </c>
      <c r="AF738" s="154">
        <v>0</v>
      </c>
      <c r="AG738" s="154"/>
      <c r="AH738" s="154"/>
      <c r="AI738" s="154"/>
      <c r="AJ738" s="154"/>
      <c r="AK738" s="154"/>
      <c r="AL738" s="154"/>
      <c r="AM738" s="154"/>
      <c r="AN738" s="154"/>
      <c r="AO738" s="154"/>
      <c r="AP738" s="154"/>
      <c r="AQ738" s="154"/>
      <c r="AR738" s="154"/>
      <c r="AS738" s="154"/>
      <c r="AT738" s="154"/>
      <c r="AU738" s="154"/>
      <c r="AV738" s="154"/>
      <c r="AW738" s="154"/>
      <c r="AX738" s="154"/>
      <c r="AY738" s="154"/>
      <c r="AZ738" s="154"/>
      <c r="BA738" s="154"/>
      <c r="BB738" s="154"/>
      <c r="BC738" s="154"/>
      <c r="BD738" s="154"/>
      <c r="BE738" s="154"/>
      <c r="BF738" s="154"/>
      <c r="BG738" s="154"/>
      <c r="BH738" s="154"/>
    </row>
    <row r="739" spans="1:60" outlineLevel="1" x14ac:dyDescent="0.2">
      <c r="A739" s="155"/>
      <c r="B739" s="162"/>
      <c r="C739" s="199" t="s">
        <v>967</v>
      </c>
      <c r="D739" s="166"/>
      <c r="E739" s="172">
        <v>1.9816</v>
      </c>
      <c r="F739" s="177"/>
      <c r="G739" s="177"/>
      <c r="H739" s="177"/>
      <c r="I739" s="177"/>
      <c r="J739" s="177"/>
      <c r="K739" s="177"/>
      <c r="L739" s="177"/>
      <c r="M739" s="177"/>
      <c r="N739" s="164"/>
      <c r="O739" s="164"/>
      <c r="P739" s="164"/>
      <c r="Q739" s="164"/>
      <c r="R739" s="164"/>
      <c r="S739" s="164"/>
      <c r="T739" s="165"/>
      <c r="U739" s="16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 t="s">
        <v>219</v>
      </c>
      <c r="AF739" s="154">
        <v>0</v>
      </c>
      <c r="AG739" s="154"/>
      <c r="AH739" s="154"/>
      <c r="AI739" s="154"/>
      <c r="AJ739" s="154"/>
      <c r="AK739" s="154"/>
      <c r="AL739" s="154"/>
      <c r="AM739" s="154"/>
      <c r="AN739" s="154"/>
      <c r="AO739" s="154"/>
      <c r="AP739" s="154"/>
      <c r="AQ739" s="154"/>
      <c r="AR739" s="154"/>
      <c r="AS739" s="154"/>
      <c r="AT739" s="154"/>
      <c r="AU739" s="154"/>
      <c r="AV739" s="154"/>
      <c r="AW739" s="154"/>
      <c r="AX739" s="154"/>
      <c r="AY739" s="154"/>
      <c r="AZ739" s="154"/>
      <c r="BA739" s="154"/>
      <c r="BB739" s="154"/>
      <c r="BC739" s="154"/>
      <c r="BD739" s="154"/>
      <c r="BE739" s="154"/>
      <c r="BF739" s="154"/>
      <c r="BG739" s="154"/>
      <c r="BH739" s="154"/>
    </row>
    <row r="740" spans="1:60" outlineLevel="1" x14ac:dyDescent="0.2">
      <c r="A740" s="155"/>
      <c r="B740" s="162"/>
      <c r="C740" s="199" t="s">
        <v>968</v>
      </c>
      <c r="D740" s="166"/>
      <c r="E740" s="172">
        <v>0.41920000000000002</v>
      </c>
      <c r="F740" s="177"/>
      <c r="G740" s="177"/>
      <c r="H740" s="177"/>
      <c r="I740" s="177"/>
      <c r="J740" s="177"/>
      <c r="K740" s="177"/>
      <c r="L740" s="177"/>
      <c r="M740" s="177"/>
      <c r="N740" s="164"/>
      <c r="O740" s="164"/>
      <c r="P740" s="164"/>
      <c r="Q740" s="164"/>
      <c r="R740" s="164"/>
      <c r="S740" s="164"/>
      <c r="T740" s="165"/>
      <c r="U740" s="16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 t="s">
        <v>219</v>
      </c>
      <c r="AF740" s="154">
        <v>0</v>
      </c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  <c r="BE740" s="154"/>
      <c r="BF740" s="154"/>
      <c r="BG740" s="154"/>
      <c r="BH740" s="154"/>
    </row>
    <row r="741" spans="1:60" outlineLevel="1" x14ac:dyDescent="0.2">
      <c r="A741" s="155"/>
      <c r="B741" s="162"/>
      <c r="C741" s="200" t="s">
        <v>222</v>
      </c>
      <c r="D741" s="167"/>
      <c r="E741" s="173">
        <v>2.4007999999999998</v>
      </c>
      <c r="F741" s="177"/>
      <c r="G741" s="177"/>
      <c r="H741" s="177"/>
      <c r="I741" s="177"/>
      <c r="J741" s="177"/>
      <c r="K741" s="177"/>
      <c r="L741" s="177"/>
      <c r="M741" s="177"/>
      <c r="N741" s="164"/>
      <c r="O741" s="164"/>
      <c r="P741" s="164"/>
      <c r="Q741" s="164"/>
      <c r="R741" s="164"/>
      <c r="S741" s="164"/>
      <c r="T741" s="165"/>
      <c r="U741" s="16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 t="s">
        <v>219</v>
      </c>
      <c r="AF741" s="154">
        <v>1</v>
      </c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  <c r="BE741" s="154"/>
      <c r="BF741" s="154"/>
      <c r="BG741" s="154"/>
      <c r="BH741" s="154"/>
    </row>
    <row r="742" spans="1:60" outlineLevel="1" x14ac:dyDescent="0.2">
      <c r="A742" s="155"/>
      <c r="B742" s="162"/>
      <c r="C742" s="199" t="s">
        <v>353</v>
      </c>
      <c r="D742" s="166"/>
      <c r="E742" s="172"/>
      <c r="F742" s="177"/>
      <c r="G742" s="177"/>
      <c r="H742" s="177"/>
      <c r="I742" s="177"/>
      <c r="J742" s="177"/>
      <c r="K742" s="177"/>
      <c r="L742" s="177"/>
      <c r="M742" s="177"/>
      <c r="N742" s="164"/>
      <c r="O742" s="164"/>
      <c r="P742" s="164"/>
      <c r="Q742" s="164"/>
      <c r="R742" s="164"/>
      <c r="S742" s="164"/>
      <c r="T742" s="165"/>
      <c r="U742" s="16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 t="s">
        <v>219</v>
      </c>
      <c r="AF742" s="154">
        <v>0</v>
      </c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  <c r="BE742" s="154"/>
      <c r="BF742" s="154"/>
      <c r="BG742" s="154"/>
      <c r="BH742" s="154"/>
    </row>
    <row r="743" spans="1:60" outlineLevel="1" x14ac:dyDescent="0.2">
      <c r="A743" s="155"/>
      <c r="B743" s="162"/>
      <c r="C743" s="199" t="s">
        <v>969</v>
      </c>
      <c r="D743" s="166"/>
      <c r="E743" s="172">
        <v>5.12</v>
      </c>
      <c r="F743" s="177"/>
      <c r="G743" s="177"/>
      <c r="H743" s="177"/>
      <c r="I743" s="177"/>
      <c r="J743" s="177"/>
      <c r="K743" s="177"/>
      <c r="L743" s="177"/>
      <c r="M743" s="177"/>
      <c r="N743" s="164"/>
      <c r="O743" s="164"/>
      <c r="P743" s="164"/>
      <c r="Q743" s="164"/>
      <c r="R743" s="164"/>
      <c r="S743" s="164"/>
      <c r="T743" s="165"/>
      <c r="U743" s="16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 t="s">
        <v>219</v>
      </c>
      <c r="AF743" s="154">
        <v>0</v>
      </c>
      <c r="AG743" s="154"/>
      <c r="AH743" s="154"/>
      <c r="AI743" s="154"/>
      <c r="AJ743" s="154"/>
      <c r="AK743" s="154"/>
      <c r="AL743" s="154"/>
      <c r="AM743" s="154"/>
      <c r="AN743" s="154"/>
      <c r="AO743" s="154"/>
      <c r="AP743" s="154"/>
      <c r="AQ743" s="154"/>
      <c r="AR743" s="154"/>
      <c r="AS743" s="154"/>
      <c r="AT743" s="154"/>
      <c r="AU743" s="154"/>
      <c r="AV743" s="154"/>
      <c r="AW743" s="154"/>
      <c r="AX743" s="154"/>
      <c r="AY743" s="154"/>
      <c r="AZ743" s="154"/>
      <c r="BA743" s="154"/>
      <c r="BB743" s="154"/>
      <c r="BC743" s="154"/>
      <c r="BD743" s="154"/>
      <c r="BE743" s="154"/>
      <c r="BF743" s="154"/>
      <c r="BG743" s="154"/>
      <c r="BH743" s="154"/>
    </row>
    <row r="744" spans="1:60" outlineLevel="1" x14ac:dyDescent="0.2">
      <c r="A744" s="155"/>
      <c r="B744" s="162"/>
      <c r="C744" s="199" t="s">
        <v>970</v>
      </c>
      <c r="D744" s="166"/>
      <c r="E744" s="172">
        <v>2.496</v>
      </c>
      <c r="F744" s="177"/>
      <c r="G744" s="177"/>
      <c r="H744" s="177"/>
      <c r="I744" s="177"/>
      <c r="J744" s="177"/>
      <c r="K744" s="177"/>
      <c r="L744" s="177"/>
      <c r="M744" s="177"/>
      <c r="N744" s="164"/>
      <c r="O744" s="164"/>
      <c r="P744" s="164"/>
      <c r="Q744" s="164"/>
      <c r="R744" s="164"/>
      <c r="S744" s="164"/>
      <c r="T744" s="165"/>
      <c r="U744" s="16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 t="s">
        <v>219</v>
      </c>
      <c r="AF744" s="154">
        <v>0</v>
      </c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</row>
    <row r="745" spans="1:60" outlineLevel="1" x14ac:dyDescent="0.2">
      <c r="A745" s="155"/>
      <c r="B745" s="162"/>
      <c r="C745" s="200" t="s">
        <v>222</v>
      </c>
      <c r="D745" s="167"/>
      <c r="E745" s="173">
        <v>7.6159999999999997</v>
      </c>
      <c r="F745" s="177"/>
      <c r="G745" s="177"/>
      <c r="H745" s="177"/>
      <c r="I745" s="177"/>
      <c r="J745" s="177"/>
      <c r="K745" s="177"/>
      <c r="L745" s="177"/>
      <c r="M745" s="177"/>
      <c r="N745" s="164"/>
      <c r="O745" s="164"/>
      <c r="P745" s="164"/>
      <c r="Q745" s="164"/>
      <c r="R745" s="164"/>
      <c r="S745" s="164"/>
      <c r="T745" s="165"/>
      <c r="U745" s="16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 t="s">
        <v>219</v>
      </c>
      <c r="AF745" s="154">
        <v>1</v>
      </c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  <c r="BE745" s="154"/>
      <c r="BF745" s="154"/>
      <c r="BG745" s="154"/>
      <c r="BH745" s="154"/>
    </row>
    <row r="746" spans="1:60" ht="22.5" outlineLevel="1" x14ac:dyDescent="0.2">
      <c r="A746" s="155">
        <v>182</v>
      </c>
      <c r="B746" s="162" t="s">
        <v>971</v>
      </c>
      <c r="C746" s="198" t="s">
        <v>972</v>
      </c>
      <c r="D746" s="164" t="s">
        <v>339</v>
      </c>
      <c r="E746" s="171">
        <v>16</v>
      </c>
      <c r="F746" s="176"/>
      <c r="G746" s="177">
        <f>ROUND(E746*F746,2)</f>
        <v>0</v>
      </c>
      <c r="H746" s="176"/>
      <c r="I746" s="177">
        <f>ROUND(E746*H746,2)</f>
        <v>0</v>
      </c>
      <c r="J746" s="176"/>
      <c r="K746" s="177">
        <f>ROUND(E746*J746,2)</f>
        <v>0</v>
      </c>
      <c r="L746" s="177">
        <v>21</v>
      </c>
      <c r="M746" s="177">
        <f>G746*(1+L746/100)</f>
        <v>0</v>
      </c>
      <c r="N746" s="164">
        <v>0</v>
      </c>
      <c r="O746" s="164">
        <f>ROUND(E746*N746,5)</f>
        <v>0</v>
      </c>
      <c r="P746" s="164">
        <v>0</v>
      </c>
      <c r="Q746" s="164">
        <f>ROUND(E746*P746,5)</f>
        <v>0</v>
      </c>
      <c r="R746" s="164"/>
      <c r="S746" s="164"/>
      <c r="T746" s="165">
        <v>0</v>
      </c>
      <c r="U746" s="164">
        <f>ROUND(E746*T746,2)</f>
        <v>0</v>
      </c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 t="s">
        <v>217</v>
      </c>
      <c r="AF746" s="154"/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  <c r="BE746" s="154"/>
      <c r="BF746" s="154"/>
      <c r="BG746" s="154"/>
      <c r="BH746" s="154"/>
    </row>
    <row r="747" spans="1:60" outlineLevel="1" x14ac:dyDescent="0.2">
      <c r="A747" s="155"/>
      <c r="B747" s="162"/>
      <c r="C747" s="260" t="s">
        <v>956</v>
      </c>
      <c r="D747" s="261"/>
      <c r="E747" s="262"/>
      <c r="F747" s="263"/>
      <c r="G747" s="264"/>
      <c r="H747" s="177"/>
      <c r="I747" s="177"/>
      <c r="J747" s="177"/>
      <c r="K747" s="177"/>
      <c r="L747" s="177"/>
      <c r="M747" s="177"/>
      <c r="N747" s="164"/>
      <c r="O747" s="164"/>
      <c r="P747" s="164"/>
      <c r="Q747" s="164"/>
      <c r="R747" s="164"/>
      <c r="S747" s="164"/>
      <c r="T747" s="165"/>
      <c r="U747" s="16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 t="s">
        <v>238</v>
      </c>
      <c r="AF747" s="154"/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7" t="str">
        <f>C747</f>
        <v>- očištění od řas a mechů</v>
      </c>
      <c r="BB747" s="154"/>
      <c r="BC747" s="154"/>
      <c r="BD747" s="154"/>
      <c r="BE747" s="154"/>
      <c r="BF747" s="154"/>
      <c r="BG747" s="154"/>
      <c r="BH747" s="154"/>
    </row>
    <row r="748" spans="1:60" outlineLevel="1" x14ac:dyDescent="0.2">
      <c r="A748" s="155"/>
      <c r="B748" s="162"/>
      <c r="C748" s="260" t="s">
        <v>916</v>
      </c>
      <c r="D748" s="261"/>
      <c r="E748" s="262"/>
      <c r="F748" s="263"/>
      <c r="G748" s="264"/>
      <c r="H748" s="177"/>
      <c r="I748" s="177"/>
      <c r="J748" s="177"/>
      <c r="K748" s="177"/>
      <c r="L748" s="177"/>
      <c r="M748" s="177"/>
      <c r="N748" s="164"/>
      <c r="O748" s="164"/>
      <c r="P748" s="164"/>
      <c r="Q748" s="164"/>
      <c r="R748" s="164"/>
      <c r="S748" s="164"/>
      <c r="T748" s="165"/>
      <c r="U748" s="16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 t="s">
        <v>238</v>
      </c>
      <c r="AF748" s="154"/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7" t="str">
        <f>C748</f>
        <v>- přespárování</v>
      </c>
      <c r="BB748" s="154"/>
      <c r="BC748" s="154"/>
      <c r="BD748" s="154"/>
      <c r="BE748" s="154"/>
      <c r="BF748" s="154"/>
      <c r="BG748" s="154"/>
      <c r="BH748" s="154"/>
    </row>
    <row r="749" spans="1:60" outlineLevel="1" x14ac:dyDescent="0.2">
      <c r="A749" s="155"/>
      <c r="B749" s="162"/>
      <c r="C749" s="260" t="s">
        <v>973</v>
      </c>
      <c r="D749" s="261"/>
      <c r="E749" s="262"/>
      <c r="F749" s="263"/>
      <c r="G749" s="264"/>
      <c r="H749" s="177"/>
      <c r="I749" s="177"/>
      <c r="J749" s="177"/>
      <c r="K749" s="177"/>
      <c r="L749" s="177"/>
      <c r="M749" s="177"/>
      <c r="N749" s="164"/>
      <c r="O749" s="164"/>
      <c r="P749" s="164"/>
      <c r="Q749" s="164"/>
      <c r="R749" s="164"/>
      <c r="S749" s="164"/>
      <c r="T749" s="165"/>
      <c r="U749" s="16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 t="s">
        <v>238</v>
      </c>
      <c r="AF749" s="154"/>
      <c r="AG749" s="154"/>
      <c r="AH749" s="154"/>
      <c r="AI749" s="154"/>
      <c r="AJ749" s="154"/>
      <c r="AK749" s="154"/>
      <c r="AL749" s="154"/>
      <c r="AM749" s="154"/>
      <c r="AN749" s="154"/>
      <c r="AO749" s="154"/>
      <c r="AP749" s="154"/>
      <c r="AQ749" s="154"/>
      <c r="AR749" s="154"/>
      <c r="AS749" s="154"/>
      <c r="AT749" s="154"/>
      <c r="AU749" s="154"/>
      <c r="AV749" s="154"/>
      <c r="AW749" s="154"/>
      <c r="AX749" s="154"/>
      <c r="AY749" s="154"/>
      <c r="AZ749" s="154"/>
      <c r="BA749" s="157" t="str">
        <f>C749</f>
        <v>- domodelování umělým kamenem</v>
      </c>
      <c r="BB749" s="154"/>
      <c r="BC749" s="154"/>
      <c r="BD749" s="154"/>
      <c r="BE749" s="154"/>
      <c r="BF749" s="154"/>
      <c r="BG749" s="154"/>
      <c r="BH749" s="154"/>
    </row>
    <row r="750" spans="1:60" outlineLevel="1" x14ac:dyDescent="0.2">
      <c r="A750" s="155"/>
      <c r="B750" s="162"/>
      <c r="C750" s="260" t="s">
        <v>957</v>
      </c>
      <c r="D750" s="261"/>
      <c r="E750" s="262"/>
      <c r="F750" s="263"/>
      <c r="G750" s="264"/>
      <c r="H750" s="177"/>
      <c r="I750" s="177"/>
      <c r="J750" s="177"/>
      <c r="K750" s="177"/>
      <c r="L750" s="177"/>
      <c r="M750" s="177"/>
      <c r="N750" s="164"/>
      <c r="O750" s="164"/>
      <c r="P750" s="164"/>
      <c r="Q750" s="164"/>
      <c r="R750" s="164"/>
      <c r="S750" s="164"/>
      <c r="T750" s="165"/>
      <c r="U750" s="16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 t="s">
        <v>238</v>
      </c>
      <c r="AF750" s="154"/>
      <c r="AG750" s="154"/>
      <c r="AH750" s="154"/>
      <c r="AI750" s="154"/>
      <c r="AJ750" s="154"/>
      <c r="AK750" s="154"/>
      <c r="AL750" s="154"/>
      <c r="AM750" s="154"/>
      <c r="AN750" s="154"/>
      <c r="AO750" s="154"/>
      <c r="AP750" s="154"/>
      <c r="AQ750" s="154"/>
      <c r="AR750" s="154"/>
      <c r="AS750" s="154"/>
      <c r="AT750" s="154"/>
      <c r="AU750" s="154"/>
      <c r="AV750" s="154"/>
      <c r="AW750" s="154"/>
      <c r="AX750" s="154"/>
      <c r="AY750" s="154"/>
      <c r="AZ750" s="154"/>
      <c r="BA750" s="157" t="str">
        <f>C750</f>
        <v>- zpevnění nehydrofobním zpevňovačem kamene</v>
      </c>
      <c r="BB750" s="154"/>
      <c r="BC750" s="154"/>
      <c r="BD750" s="154"/>
      <c r="BE750" s="154"/>
      <c r="BF750" s="154"/>
      <c r="BG750" s="154"/>
      <c r="BH750" s="154"/>
    </row>
    <row r="751" spans="1:60" outlineLevel="1" x14ac:dyDescent="0.2">
      <c r="A751" s="155"/>
      <c r="B751" s="162"/>
      <c r="C751" s="260" t="s">
        <v>958</v>
      </c>
      <c r="D751" s="261"/>
      <c r="E751" s="262"/>
      <c r="F751" s="263"/>
      <c r="G751" s="264"/>
      <c r="H751" s="177"/>
      <c r="I751" s="177"/>
      <c r="J751" s="177"/>
      <c r="K751" s="177"/>
      <c r="L751" s="177"/>
      <c r="M751" s="177"/>
      <c r="N751" s="164"/>
      <c r="O751" s="164"/>
      <c r="P751" s="164"/>
      <c r="Q751" s="164"/>
      <c r="R751" s="164"/>
      <c r="S751" s="164"/>
      <c r="T751" s="165"/>
      <c r="U751" s="16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 t="s">
        <v>238</v>
      </c>
      <c r="AF751" s="154"/>
      <c r="AG751" s="154"/>
      <c r="AH751" s="154"/>
      <c r="AI751" s="154"/>
      <c r="AJ751" s="154"/>
      <c r="AK751" s="154"/>
      <c r="AL751" s="154"/>
      <c r="AM751" s="154"/>
      <c r="AN751" s="154"/>
      <c r="AO751" s="154"/>
      <c r="AP751" s="154"/>
      <c r="AQ751" s="154"/>
      <c r="AR751" s="154"/>
      <c r="AS751" s="154"/>
      <c r="AT751" s="154"/>
      <c r="AU751" s="154"/>
      <c r="AV751" s="154"/>
      <c r="AW751" s="154"/>
      <c r="AX751" s="154"/>
      <c r="AY751" s="154"/>
      <c r="AZ751" s="154"/>
      <c r="BA751" s="157" t="str">
        <f>C751</f>
        <v>- hydrofobní impregnační nátěr</v>
      </c>
      <c r="BB751" s="154"/>
      <c r="BC751" s="154"/>
      <c r="BD751" s="154"/>
      <c r="BE751" s="154"/>
      <c r="BF751" s="154"/>
      <c r="BG751" s="154"/>
      <c r="BH751" s="154"/>
    </row>
    <row r="752" spans="1:60" outlineLevel="1" x14ac:dyDescent="0.2">
      <c r="A752" s="155"/>
      <c r="B752" s="162"/>
      <c r="C752" s="199" t="s">
        <v>974</v>
      </c>
      <c r="D752" s="166"/>
      <c r="E752" s="172">
        <v>8</v>
      </c>
      <c r="F752" s="177"/>
      <c r="G752" s="177"/>
      <c r="H752" s="177"/>
      <c r="I752" s="177"/>
      <c r="J752" s="177"/>
      <c r="K752" s="177"/>
      <c r="L752" s="177"/>
      <c r="M752" s="177"/>
      <c r="N752" s="164"/>
      <c r="O752" s="164"/>
      <c r="P752" s="164"/>
      <c r="Q752" s="164"/>
      <c r="R752" s="164"/>
      <c r="S752" s="164"/>
      <c r="T752" s="165"/>
      <c r="U752" s="16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 t="s">
        <v>219</v>
      </c>
      <c r="AF752" s="154">
        <v>0</v>
      </c>
      <c r="AG752" s="154"/>
      <c r="AH752" s="154"/>
      <c r="AI752" s="154"/>
      <c r="AJ752" s="154"/>
      <c r="AK752" s="154"/>
      <c r="AL752" s="154"/>
      <c r="AM752" s="154"/>
      <c r="AN752" s="154"/>
      <c r="AO752" s="154"/>
      <c r="AP752" s="154"/>
      <c r="AQ752" s="154"/>
      <c r="AR752" s="154"/>
      <c r="AS752" s="154"/>
      <c r="AT752" s="154"/>
      <c r="AU752" s="154"/>
      <c r="AV752" s="154"/>
      <c r="AW752" s="154"/>
      <c r="AX752" s="154"/>
      <c r="AY752" s="154"/>
      <c r="AZ752" s="154"/>
      <c r="BA752" s="154"/>
      <c r="BB752" s="154"/>
      <c r="BC752" s="154"/>
      <c r="BD752" s="154"/>
      <c r="BE752" s="154"/>
      <c r="BF752" s="154"/>
      <c r="BG752" s="154"/>
      <c r="BH752" s="154"/>
    </row>
    <row r="753" spans="1:60" outlineLevel="1" x14ac:dyDescent="0.2">
      <c r="A753" s="155"/>
      <c r="B753" s="162"/>
      <c r="C753" s="199" t="s">
        <v>975</v>
      </c>
      <c r="D753" s="166"/>
      <c r="E753" s="172">
        <v>8</v>
      </c>
      <c r="F753" s="177"/>
      <c r="G753" s="177"/>
      <c r="H753" s="177"/>
      <c r="I753" s="177"/>
      <c r="J753" s="177"/>
      <c r="K753" s="177"/>
      <c r="L753" s="177"/>
      <c r="M753" s="177"/>
      <c r="N753" s="164"/>
      <c r="O753" s="164"/>
      <c r="P753" s="164"/>
      <c r="Q753" s="164"/>
      <c r="R753" s="164"/>
      <c r="S753" s="164"/>
      <c r="T753" s="165"/>
      <c r="U753" s="16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 t="s">
        <v>219</v>
      </c>
      <c r="AF753" s="154">
        <v>0</v>
      </c>
      <c r="AG753" s="154"/>
      <c r="AH753" s="154"/>
      <c r="AI753" s="154"/>
      <c r="AJ753" s="154"/>
      <c r="AK753" s="154"/>
      <c r="AL753" s="154"/>
      <c r="AM753" s="154"/>
      <c r="AN753" s="154"/>
      <c r="AO753" s="154"/>
      <c r="AP753" s="154"/>
      <c r="AQ753" s="154"/>
      <c r="AR753" s="154"/>
      <c r="AS753" s="154"/>
      <c r="AT753" s="154"/>
      <c r="AU753" s="154"/>
      <c r="AV753" s="154"/>
      <c r="AW753" s="154"/>
      <c r="AX753" s="154"/>
      <c r="AY753" s="154"/>
      <c r="AZ753" s="154"/>
      <c r="BA753" s="154"/>
      <c r="BB753" s="154"/>
      <c r="BC753" s="154"/>
      <c r="BD753" s="154"/>
      <c r="BE753" s="154"/>
      <c r="BF753" s="154"/>
      <c r="BG753" s="154"/>
      <c r="BH753" s="154"/>
    </row>
    <row r="754" spans="1:60" x14ac:dyDescent="0.2">
      <c r="A754" s="156" t="s">
        <v>212</v>
      </c>
      <c r="B754" s="163" t="s">
        <v>175</v>
      </c>
      <c r="C754" s="201" t="s">
        <v>176</v>
      </c>
      <c r="D754" s="168"/>
      <c r="E754" s="174"/>
      <c r="F754" s="178"/>
      <c r="G754" s="178">
        <f>SUMIF(AE755:AE782,"&lt;&gt;NOR",G755:G782)</f>
        <v>0</v>
      </c>
      <c r="H754" s="178"/>
      <c r="I754" s="178">
        <f>SUM(I755:I782)</f>
        <v>0</v>
      </c>
      <c r="J754" s="178"/>
      <c r="K754" s="178">
        <f>SUM(K755:K782)</f>
        <v>0</v>
      </c>
      <c r="L754" s="178"/>
      <c r="M754" s="178">
        <f>SUM(M755:M782)</f>
        <v>0</v>
      </c>
      <c r="N754" s="168"/>
      <c r="O754" s="168">
        <f>SUM(O755:O782)</f>
        <v>9.0090000000000003E-2</v>
      </c>
      <c r="P754" s="168"/>
      <c r="Q754" s="168">
        <f>SUM(Q755:Q782)</f>
        <v>0</v>
      </c>
      <c r="R754" s="168"/>
      <c r="S754" s="168"/>
      <c r="T754" s="169"/>
      <c r="U754" s="168">
        <f>SUM(U755:U782)</f>
        <v>78.900000000000006</v>
      </c>
      <c r="AE754" t="s">
        <v>213</v>
      </c>
    </row>
    <row r="755" spans="1:60" outlineLevel="1" x14ac:dyDescent="0.2">
      <c r="A755" s="155">
        <v>183</v>
      </c>
      <c r="B755" s="162" t="s">
        <v>976</v>
      </c>
      <c r="C755" s="198" t="s">
        <v>977</v>
      </c>
      <c r="D755" s="164" t="s">
        <v>267</v>
      </c>
      <c r="E755" s="171">
        <v>1.2</v>
      </c>
      <c r="F755" s="176"/>
      <c r="G755" s="177">
        <f>ROUND(E755*F755,2)</f>
        <v>0</v>
      </c>
      <c r="H755" s="176"/>
      <c r="I755" s="177">
        <f>ROUND(E755*H755,2)</f>
        <v>0</v>
      </c>
      <c r="J755" s="176"/>
      <c r="K755" s="177">
        <f>ROUND(E755*J755,2)</f>
        <v>0</v>
      </c>
      <c r="L755" s="177">
        <v>21</v>
      </c>
      <c r="M755" s="177">
        <f>G755*(1+L755/100)</f>
        <v>0</v>
      </c>
      <c r="N755" s="164">
        <v>9.0000000000000006E-5</v>
      </c>
      <c r="O755" s="164">
        <f>ROUND(E755*N755,5)</f>
        <v>1.1E-4</v>
      </c>
      <c r="P755" s="164">
        <v>0</v>
      </c>
      <c r="Q755" s="164">
        <f>ROUND(E755*P755,5)</f>
        <v>0</v>
      </c>
      <c r="R755" s="164"/>
      <c r="S755" s="164"/>
      <c r="T755" s="165">
        <v>0.156</v>
      </c>
      <c r="U755" s="164">
        <f>ROUND(E755*T755,2)</f>
        <v>0.19</v>
      </c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 t="s">
        <v>217</v>
      </c>
      <c r="AF755" s="154"/>
      <c r="AG755" s="154"/>
      <c r="AH755" s="154"/>
      <c r="AI755" s="154"/>
      <c r="AJ755" s="154"/>
      <c r="AK755" s="154"/>
      <c r="AL755" s="154"/>
      <c r="AM755" s="154"/>
      <c r="AN755" s="154"/>
      <c r="AO755" s="154"/>
      <c r="AP755" s="154"/>
      <c r="AQ755" s="154"/>
      <c r="AR755" s="154"/>
      <c r="AS755" s="154"/>
      <c r="AT755" s="154"/>
      <c r="AU755" s="154"/>
      <c r="AV755" s="154"/>
      <c r="AW755" s="154"/>
      <c r="AX755" s="154"/>
      <c r="AY755" s="154"/>
      <c r="AZ755" s="154"/>
      <c r="BA755" s="154"/>
      <c r="BB755" s="154"/>
      <c r="BC755" s="154"/>
      <c r="BD755" s="154"/>
      <c r="BE755" s="154"/>
      <c r="BF755" s="154"/>
      <c r="BG755" s="154"/>
      <c r="BH755" s="154"/>
    </row>
    <row r="756" spans="1:60" outlineLevel="1" x14ac:dyDescent="0.2">
      <c r="A756" s="155"/>
      <c r="B756" s="162"/>
      <c r="C756" s="260" t="s">
        <v>978</v>
      </c>
      <c r="D756" s="261"/>
      <c r="E756" s="262"/>
      <c r="F756" s="263"/>
      <c r="G756" s="264"/>
      <c r="H756" s="177"/>
      <c r="I756" s="177"/>
      <c r="J756" s="177"/>
      <c r="K756" s="177"/>
      <c r="L756" s="177"/>
      <c r="M756" s="177"/>
      <c r="N756" s="164"/>
      <c r="O756" s="164"/>
      <c r="P756" s="164"/>
      <c r="Q756" s="164"/>
      <c r="R756" s="164"/>
      <c r="S756" s="164"/>
      <c r="T756" s="165"/>
      <c r="U756" s="16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 t="s">
        <v>238</v>
      </c>
      <c r="AF756" s="154"/>
      <c r="AG756" s="154"/>
      <c r="AH756" s="154"/>
      <c r="AI756" s="154"/>
      <c r="AJ756" s="154"/>
      <c r="AK756" s="154"/>
      <c r="AL756" s="154"/>
      <c r="AM756" s="154"/>
      <c r="AN756" s="154"/>
      <c r="AO756" s="154"/>
      <c r="AP756" s="154"/>
      <c r="AQ756" s="154"/>
      <c r="AR756" s="154"/>
      <c r="AS756" s="154"/>
      <c r="AT756" s="154"/>
      <c r="AU756" s="154"/>
      <c r="AV756" s="154"/>
      <c r="AW756" s="154"/>
      <c r="AX756" s="154"/>
      <c r="AY756" s="154"/>
      <c r="AZ756" s="154"/>
      <c r="BA756" s="157" t="str">
        <f>C756</f>
        <v>- antikorozní nátěr</v>
      </c>
      <c r="BB756" s="154"/>
      <c r="BC756" s="154"/>
      <c r="BD756" s="154"/>
      <c r="BE756" s="154"/>
      <c r="BF756" s="154"/>
      <c r="BG756" s="154"/>
      <c r="BH756" s="154"/>
    </row>
    <row r="757" spans="1:60" outlineLevel="1" x14ac:dyDescent="0.2">
      <c r="A757" s="155"/>
      <c r="B757" s="162"/>
      <c r="C757" s="199" t="s">
        <v>979</v>
      </c>
      <c r="D757" s="166"/>
      <c r="E757" s="172">
        <v>0.8</v>
      </c>
      <c r="F757" s="177"/>
      <c r="G757" s="177"/>
      <c r="H757" s="177"/>
      <c r="I757" s="177"/>
      <c r="J757" s="177"/>
      <c r="K757" s="177"/>
      <c r="L757" s="177"/>
      <c r="M757" s="177"/>
      <c r="N757" s="164"/>
      <c r="O757" s="164"/>
      <c r="P757" s="164"/>
      <c r="Q757" s="164"/>
      <c r="R757" s="164"/>
      <c r="S757" s="164"/>
      <c r="T757" s="165"/>
      <c r="U757" s="16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 t="s">
        <v>219</v>
      </c>
      <c r="AF757" s="154">
        <v>0</v>
      </c>
      <c r="AG757" s="154"/>
      <c r="AH757" s="154"/>
      <c r="AI757" s="154"/>
      <c r="AJ757" s="154"/>
      <c r="AK757" s="154"/>
      <c r="AL757" s="154"/>
      <c r="AM757" s="154"/>
      <c r="AN757" s="154"/>
      <c r="AO757" s="154"/>
      <c r="AP757" s="154"/>
      <c r="AQ757" s="154"/>
      <c r="AR757" s="154"/>
      <c r="AS757" s="154"/>
      <c r="AT757" s="154"/>
      <c r="AU757" s="154"/>
      <c r="AV757" s="154"/>
      <c r="AW757" s="154"/>
      <c r="AX757" s="154"/>
      <c r="AY757" s="154"/>
      <c r="AZ757" s="154"/>
      <c r="BA757" s="154"/>
      <c r="BB757" s="154"/>
      <c r="BC757" s="154"/>
      <c r="BD757" s="154"/>
      <c r="BE757" s="154"/>
      <c r="BF757" s="154"/>
      <c r="BG757" s="154"/>
      <c r="BH757" s="154"/>
    </row>
    <row r="758" spans="1:60" outlineLevel="1" x14ac:dyDescent="0.2">
      <c r="A758" s="155"/>
      <c r="B758" s="162"/>
      <c r="C758" s="199" t="s">
        <v>980</v>
      </c>
      <c r="D758" s="166"/>
      <c r="E758" s="172">
        <v>0.36</v>
      </c>
      <c r="F758" s="177"/>
      <c r="G758" s="177"/>
      <c r="H758" s="177"/>
      <c r="I758" s="177"/>
      <c r="J758" s="177"/>
      <c r="K758" s="177"/>
      <c r="L758" s="177"/>
      <c r="M758" s="177"/>
      <c r="N758" s="164"/>
      <c r="O758" s="164"/>
      <c r="P758" s="164"/>
      <c r="Q758" s="164"/>
      <c r="R758" s="164"/>
      <c r="S758" s="164"/>
      <c r="T758" s="165"/>
      <c r="U758" s="16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 t="s">
        <v>219</v>
      </c>
      <c r="AF758" s="154">
        <v>0</v>
      </c>
      <c r="AG758" s="154"/>
      <c r="AH758" s="154"/>
      <c r="AI758" s="154"/>
      <c r="AJ758" s="154"/>
      <c r="AK758" s="154"/>
      <c r="AL758" s="154"/>
      <c r="AM758" s="154"/>
      <c r="AN758" s="154"/>
      <c r="AO758" s="154"/>
      <c r="AP758" s="154"/>
      <c r="AQ758" s="154"/>
      <c r="AR758" s="154"/>
      <c r="AS758" s="154"/>
      <c r="AT758" s="154"/>
      <c r="AU758" s="154"/>
      <c r="AV758" s="154"/>
      <c r="AW758" s="154"/>
      <c r="AX758" s="154"/>
      <c r="AY758" s="154"/>
      <c r="AZ758" s="154"/>
      <c r="BA758" s="154"/>
      <c r="BB758" s="154"/>
      <c r="BC758" s="154"/>
      <c r="BD758" s="154"/>
      <c r="BE758" s="154"/>
      <c r="BF758" s="154"/>
      <c r="BG758" s="154"/>
      <c r="BH758" s="154"/>
    </row>
    <row r="759" spans="1:60" outlineLevel="1" x14ac:dyDescent="0.2">
      <c r="A759" s="155"/>
      <c r="B759" s="162"/>
      <c r="C759" s="200" t="s">
        <v>222</v>
      </c>
      <c r="D759" s="167"/>
      <c r="E759" s="173">
        <v>1.1599999999999999</v>
      </c>
      <c r="F759" s="177"/>
      <c r="G759" s="177"/>
      <c r="H759" s="177"/>
      <c r="I759" s="177"/>
      <c r="J759" s="177"/>
      <c r="K759" s="177"/>
      <c r="L759" s="177"/>
      <c r="M759" s="177"/>
      <c r="N759" s="164"/>
      <c r="O759" s="164"/>
      <c r="P759" s="164"/>
      <c r="Q759" s="164"/>
      <c r="R759" s="164"/>
      <c r="S759" s="164"/>
      <c r="T759" s="165"/>
      <c r="U759" s="16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 t="s">
        <v>219</v>
      </c>
      <c r="AF759" s="154">
        <v>1</v>
      </c>
      <c r="AG759" s="154"/>
      <c r="AH759" s="154"/>
      <c r="AI759" s="154"/>
      <c r="AJ759" s="154"/>
      <c r="AK759" s="154"/>
      <c r="AL759" s="154"/>
      <c r="AM759" s="154"/>
      <c r="AN759" s="154"/>
      <c r="AO759" s="154"/>
      <c r="AP759" s="154"/>
      <c r="AQ759" s="154"/>
      <c r="AR759" s="154"/>
      <c r="AS759" s="154"/>
      <c r="AT759" s="154"/>
      <c r="AU759" s="154"/>
      <c r="AV759" s="154"/>
      <c r="AW759" s="154"/>
      <c r="AX759" s="154"/>
      <c r="AY759" s="154"/>
      <c r="AZ759" s="154"/>
      <c r="BA759" s="154"/>
      <c r="BB759" s="154"/>
      <c r="BC759" s="154"/>
      <c r="BD759" s="154"/>
      <c r="BE759" s="154"/>
      <c r="BF759" s="154"/>
      <c r="BG759" s="154"/>
      <c r="BH759" s="154"/>
    </row>
    <row r="760" spans="1:60" outlineLevel="1" x14ac:dyDescent="0.2">
      <c r="A760" s="155"/>
      <c r="B760" s="162"/>
      <c r="C760" s="199" t="s">
        <v>981</v>
      </c>
      <c r="D760" s="166"/>
      <c r="E760" s="172">
        <v>0.04</v>
      </c>
      <c r="F760" s="177"/>
      <c r="G760" s="177"/>
      <c r="H760" s="177"/>
      <c r="I760" s="177"/>
      <c r="J760" s="177"/>
      <c r="K760" s="177"/>
      <c r="L760" s="177"/>
      <c r="M760" s="177"/>
      <c r="N760" s="164"/>
      <c r="O760" s="164"/>
      <c r="P760" s="164"/>
      <c r="Q760" s="164"/>
      <c r="R760" s="164"/>
      <c r="S760" s="164"/>
      <c r="T760" s="165"/>
      <c r="U760" s="16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 t="s">
        <v>219</v>
      </c>
      <c r="AF760" s="154">
        <v>0</v>
      </c>
      <c r="AG760" s="154"/>
      <c r="AH760" s="154"/>
      <c r="AI760" s="154"/>
      <c r="AJ760" s="154"/>
      <c r="AK760" s="154"/>
      <c r="AL760" s="154"/>
      <c r="AM760" s="154"/>
      <c r="AN760" s="154"/>
      <c r="AO760" s="154"/>
      <c r="AP760" s="154"/>
      <c r="AQ760" s="154"/>
      <c r="AR760" s="154"/>
      <c r="AS760" s="154"/>
      <c r="AT760" s="154"/>
      <c r="AU760" s="154"/>
      <c r="AV760" s="154"/>
      <c r="AW760" s="154"/>
      <c r="AX760" s="154"/>
      <c r="AY760" s="154"/>
      <c r="AZ760" s="154"/>
      <c r="BA760" s="154"/>
      <c r="BB760" s="154"/>
      <c r="BC760" s="154"/>
      <c r="BD760" s="154"/>
      <c r="BE760" s="154"/>
      <c r="BF760" s="154"/>
      <c r="BG760" s="154"/>
      <c r="BH760" s="154"/>
    </row>
    <row r="761" spans="1:60" outlineLevel="1" x14ac:dyDescent="0.2">
      <c r="A761" s="155">
        <v>184</v>
      </c>
      <c r="B761" s="162" t="s">
        <v>982</v>
      </c>
      <c r="C761" s="198" t="s">
        <v>983</v>
      </c>
      <c r="D761" s="164" t="s">
        <v>267</v>
      </c>
      <c r="E761" s="171">
        <v>473.1</v>
      </c>
      <c r="F761" s="176"/>
      <c r="G761" s="177">
        <f>ROUND(E761*F761,2)</f>
        <v>0</v>
      </c>
      <c r="H761" s="176"/>
      <c r="I761" s="177">
        <f>ROUND(E761*H761,2)</f>
        <v>0</v>
      </c>
      <c r="J761" s="176"/>
      <c r="K761" s="177">
        <f>ROUND(E761*J761,2)</f>
        <v>0</v>
      </c>
      <c r="L761" s="177">
        <v>21</v>
      </c>
      <c r="M761" s="177">
        <f>G761*(1+L761/100)</f>
        <v>0</v>
      </c>
      <c r="N761" s="164">
        <v>1.6000000000000001E-4</v>
      </c>
      <c r="O761" s="164">
        <f>ROUND(E761*N761,5)</f>
        <v>7.5700000000000003E-2</v>
      </c>
      <c r="P761" s="164">
        <v>0</v>
      </c>
      <c r="Q761" s="164">
        <f>ROUND(E761*P761,5)</f>
        <v>0</v>
      </c>
      <c r="R761" s="164"/>
      <c r="S761" s="164"/>
      <c r="T761" s="165">
        <v>0.151</v>
      </c>
      <c r="U761" s="164">
        <f>ROUND(E761*T761,2)</f>
        <v>71.44</v>
      </c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 t="s">
        <v>217</v>
      </c>
      <c r="AF761" s="154"/>
      <c r="AG761" s="154"/>
      <c r="AH761" s="154"/>
      <c r="AI761" s="154"/>
      <c r="AJ761" s="154"/>
      <c r="AK761" s="154"/>
      <c r="AL761" s="154"/>
      <c r="AM761" s="154"/>
      <c r="AN761" s="154"/>
      <c r="AO761" s="154"/>
      <c r="AP761" s="154"/>
      <c r="AQ761" s="154"/>
      <c r="AR761" s="154"/>
      <c r="AS761" s="154"/>
      <c r="AT761" s="154"/>
      <c r="AU761" s="154"/>
      <c r="AV761" s="154"/>
      <c r="AW761" s="154"/>
      <c r="AX761" s="154"/>
      <c r="AY761" s="154"/>
      <c r="AZ761" s="154"/>
      <c r="BA761" s="154"/>
      <c r="BB761" s="154"/>
      <c r="BC761" s="154"/>
      <c r="BD761" s="154"/>
      <c r="BE761" s="154"/>
      <c r="BF761" s="154"/>
      <c r="BG761" s="154"/>
      <c r="BH761" s="154"/>
    </row>
    <row r="762" spans="1:60" outlineLevel="1" x14ac:dyDescent="0.2">
      <c r="A762" s="155"/>
      <c r="B762" s="162"/>
      <c r="C762" s="199" t="s">
        <v>984</v>
      </c>
      <c r="D762" s="166"/>
      <c r="E762" s="172">
        <v>6</v>
      </c>
      <c r="F762" s="177"/>
      <c r="G762" s="177"/>
      <c r="H762" s="177"/>
      <c r="I762" s="177"/>
      <c r="J762" s="177"/>
      <c r="K762" s="177"/>
      <c r="L762" s="177"/>
      <c r="M762" s="177"/>
      <c r="N762" s="164"/>
      <c r="O762" s="164"/>
      <c r="P762" s="164"/>
      <c r="Q762" s="164"/>
      <c r="R762" s="164"/>
      <c r="S762" s="164"/>
      <c r="T762" s="165"/>
      <c r="U762" s="16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 t="s">
        <v>219</v>
      </c>
      <c r="AF762" s="154">
        <v>0</v>
      </c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</row>
    <row r="763" spans="1:60" outlineLevel="1" x14ac:dyDescent="0.2">
      <c r="A763" s="155"/>
      <c r="B763" s="162"/>
      <c r="C763" s="199" t="s">
        <v>985</v>
      </c>
      <c r="D763" s="166"/>
      <c r="E763" s="172">
        <v>408</v>
      </c>
      <c r="F763" s="177"/>
      <c r="G763" s="177"/>
      <c r="H763" s="177"/>
      <c r="I763" s="177"/>
      <c r="J763" s="177"/>
      <c r="K763" s="177"/>
      <c r="L763" s="177"/>
      <c r="M763" s="177"/>
      <c r="N763" s="164"/>
      <c r="O763" s="164"/>
      <c r="P763" s="164"/>
      <c r="Q763" s="164"/>
      <c r="R763" s="164"/>
      <c r="S763" s="164"/>
      <c r="T763" s="165"/>
      <c r="U763" s="16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 t="s">
        <v>219</v>
      </c>
      <c r="AF763" s="154">
        <v>0</v>
      </c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</row>
    <row r="764" spans="1:60" outlineLevel="1" x14ac:dyDescent="0.2">
      <c r="A764" s="155"/>
      <c r="B764" s="162"/>
      <c r="C764" s="199" t="s">
        <v>986</v>
      </c>
      <c r="D764" s="166"/>
      <c r="E764" s="172">
        <v>42</v>
      </c>
      <c r="F764" s="177"/>
      <c r="G764" s="177"/>
      <c r="H764" s="177"/>
      <c r="I764" s="177"/>
      <c r="J764" s="177"/>
      <c r="K764" s="177"/>
      <c r="L764" s="177"/>
      <c r="M764" s="177"/>
      <c r="N764" s="164"/>
      <c r="O764" s="164"/>
      <c r="P764" s="164"/>
      <c r="Q764" s="164"/>
      <c r="R764" s="164"/>
      <c r="S764" s="164"/>
      <c r="T764" s="165"/>
      <c r="U764" s="16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 t="s">
        <v>219</v>
      </c>
      <c r="AF764" s="154">
        <v>0</v>
      </c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</row>
    <row r="765" spans="1:60" outlineLevel="1" x14ac:dyDescent="0.2">
      <c r="A765" s="155"/>
      <c r="B765" s="162"/>
      <c r="C765" s="199" t="s">
        <v>987</v>
      </c>
      <c r="D765" s="166"/>
      <c r="E765" s="172">
        <v>17.02</v>
      </c>
      <c r="F765" s="177"/>
      <c r="G765" s="177"/>
      <c r="H765" s="177"/>
      <c r="I765" s="177"/>
      <c r="J765" s="177"/>
      <c r="K765" s="177"/>
      <c r="L765" s="177"/>
      <c r="M765" s="177"/>
      <c r="N765" s="164"/>
      <c r="O765" s="164"/>
      <c r="P765" s="164"/>
      <c r="Q765" s="164"/>
      <c r="R765" s="164"/>
      <c r="S765" s="164"/>
      <c r="T765" s="165"/>
      <c r="U765" s="16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 t="s">
        <v>219</v>
      </c>
      <c r="AF765" s="154">
        <v>0</v>
      </c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</row>
    <row r="766" spans="1:60" outlineLevel="1" x14ac:dyDescent="0.2">
      <c r="A766" s="155"/>
      <c r="B766" s="162"/>
      <c r="C766" s="200" t="s">
        <v>222</v>
      </c>
      <c r="D766" s="167"/>
      <c r="E766" s="173">
        <v>473.02</v>
      </c>
      <c r="F766" s="177"/>
      <c r="G766" s="177"/>
      <c r="H766" s="177"/>
      <c r="I766" s="177"/>
      <c r="J766" s="177"/>
      <c r="K766" s="177"/>
      <c r="L766" s="177"/>
      <c r="M766" s="177"/>
      <c r="N766" s="164"/>
      <c r="O766" s="164"/>
      <c r="P766" s="164"/>
      <c r="Q766" s="164"/>
      <c r="R766" s="164"/>
      <c r="S766" s="164"/>
      <c r="T766" s="165"/>
      <c r="U766" s="16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 t="s">
        <v>219</v>
      </c>
      <c r="AF766" s="154">
        <v>1</v>
      </c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</row>
    <row r="767" spans="1:60" outlineLevel="1" x14ac:dyDescent="0.2">
      <c r="A767" s="155"/>
      <c r="B767" s="162"/>
      <c r="C767" s="199" t="s">
        <v>988</v>
      </c>
      <c r="D767" s="166"/>
      <c r="E767" s="172">
        <v>8.00000000000409E-2</v>
      </c>
      <c r="F767" s="177"/>
      <c r="G767" s="177"/>
      <c r="H767" s="177"/>
      <c r="I767" s="177"/>
      <c r="J767" s="177"/>
      <c r="K767" s="177"/>
      <c r="L767" s="177"/>
      <c r="M767" s="177"/>
      <c r="N767" s="164"/>
      <c r="O767" s="164"/>
      <c r="P767" s="164"/>
      <c r="Q767" s="164"/>
      <c r="R767" s="164"/>
      <c r="S767" s="164"/>
      <c r="T767" s="165"/>
      <c r="U767" s="16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 t="s">
        <v>219</v>
      </c>
      <c r="AF767" s="154">
        <v>0</v>
      </c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  <c r="BE767" s="154"/>
      <c r="BF767" s="154"/>
      <c r="BG767" s="154"/>
      <c r="BH767" s="154"/>
    </row>
    <row r="768" spans="1:60" outlineLevel="1" x14ac:dyDescent="0.2">
      <c r="A768" s="155">
        <v>185</v>
      </c>
      <c r="B768" s="162" t="s">
        <v>989</v>
      </c>
      <c r="C768" s="198" t="s">
        <v>990</v>
      </c>
      <c r="D768" s="164" t="s">
        <v>267</v>
      </c>
      <c r="E768" s="171">
        <v>3</v>
      </c>
      <c r="F768" s="176"/>
      <c r="G768" s="177">
        <f>ROUND(E768*F768,2)</f>
        <v>0</v>
      </c>
      <c r="H768" s="176"/>
      <c r="I768" s="177">
        <f>ROUND(E768*H768,2)</f>
        <v>0</v>
      </c>
      <c r="J768" s="176"/>
      <c r="K768" s="177">
        <f>ROUND(E768*J768,2)</f>
        <v>0</v>
      </c>
      <c r="L768" s="177">
        <v>21</v>
      </c>
      <c r="M768" s="177">
        <f>G768*(1+L768/100)</f>
        <v>0</v>
      </c>
      <c r="N768" s="164">
        <v>3.2000000000000003E-4</v>
      </c>
      <c r="O768" s="164">
        <f>ROUND(E768*N768,5)</f>
        <v>9.6000000000000002E-4</v>
      </c>
      <c r="P768" s="164">
        <v>0</v>
      </c>
      <c r="Q768" s="164">
        <f>ROUND(E768*P768,5)</f>
        <v>0</v>
      </c>
      <c r="R768" s="164"/>
      <c r="S768" s="164"/>
      <c r="T768" s="165">
        <v>9.7000000000000003E-2</v>
      </c>
      <c r="U768" s="164">
        <f>ROUND(E768*T768,2)</f>
        <v>0.28999999999999998</v>
      </c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 t="s">
        <v>217</v>
      </c>
      <c r="AF768" s="154"/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  <c r="BE768" s="154"/>
      <c r="BF768" s="154"/>
      <c r="BG768" s="154"/>
      <c r="BH768" s="154"/>
    </row>
    <row r="769" spans="1:60" outlineLevel="1" x14ac:dyDescent="0.2">
      <c r="A769" s="155"/>
      <c r="B769" s="162"/>
      <c r="C769" s="260" t="s">
        <v>991</v>
      </c>
      <c r="D769" s="261"/>
      <c r="E769" s="262"/>
      <c r="F769" s="263"/>
      <c r="G769" s="264"/>
      <c r="H769" s="177"/>
      <c r="I769" s="177"/>
      <c r="J769" s="177"/>
      <c r="K769" s="177"/>
      <c r="L769" s="177"/>
      <c r="M769" s="177"/>
      <c r="N769" s="164"/>
      <c r="O769" s="164"/>
      <c r="P769" s="164"/>
      <c r="Q769" s="164"/>
      <c r="R769" s="164"/>
      <c r="S769" s="164"/>
      <c r="T769" s="165"/>
      <c r="U769" s="16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 t="s">
        <v>238</v>
      </c>
      <c r="AF769" s="154"/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7" t="str">
        <f>C769</f>
        <v>- zelený nátěr</v>
      </c>
      <c r="BB769" s="154"/>
      <c r="BC769" s="154"/>
      <c r="BD769" s="154"/>
      <c r="BE769" s="154"/>
      <c r="BF769" s="154"/>
      <c r="BG769" s="154"/>
      <c r="BH769" s="154"/>
    </row>
    <row r="770" spans="1:60" outlineLevel="1" x14ac:dyDescent="0.2">
      <c r="A770" s="155"/>
      <c r="B770" s="162"/>
      <c r="C770" s="199" t="s">
        <v>992</v>
      </c>
      <c r="D770" s="166"/>
      <c r="E770" s="172">
        <v>3</v>
      </c>
      <c r="F770" s="177"/>
      <c r="G770" s="177"/>
      <c r="H770" s="177"/>
      <c r="I770" s="177"/>
      <c r="J770" s="177"/>
      <c r="K770" s="177"/>
      <c r="L770" s="177"/>
      <c r="M770" s="177"/>
      <c r="N770" s="164"/>
      <c r="O770" s="164"/>
      <c r="P770" s="164"/>
      <c r="Q770" s="164"/>
      <c r="R770" s="164"/>
      <c r="S770" s="164"/>
      <c r="T770" s="165"/>
      <c r="U770" s="16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 t="s">
        <v>219</v>
      </c>
      <c r="AF770" s="154">
        <v>0</v>
      </c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  <c r="BE770" s="154"/>
      <c r="BF770" s="154"/>
      <c r="BG770" s="154"/>
      <c r="BH770" s="154"/>
    </row>
    <row r="771" spans="1:60" outlineLevel="1" x14ac:dyDescent="0.2">
      <c r="A771" s="155">
        <v>186</v>
      </c>
      <c r="B771" s="162" t="s">
        <v>993</v>
      </c>
      <c r="C771" s="198" t="s">
        <v>994</v>
      </c>
      <c r="D771" s="164" t="s">
        <v>267</v>
      </c>
      <c r="E771" s="171">
        <v>36</v>
      </c>
      <c r="F771" s="176"/>
      <c r="G771" s="177">
        <f>ROUND(E771*F771,2)</f>
        <v>0</v>
      </c>
      <c r="H771" s="176"/>
      <c r="I771" s="177">
        <f>ROUND(E771*H771,2)</f>
        <v>0</v>
      </c>
      <c r="J771" s="176"/>
      <c r="K771" s="177">
        <f>ROUND(E771*J771,2)</f>
        <v>0</v>
      </c>
      <c r="L771" s="177">
        <v>21</v>
      </c>
      <c r="M771" s="177">
        <f>G771*(1+L771/100)</f>
        <v>0</v>
      </c>
      <c r="N771" s="164">
        <v>3.6999999999999999E-4</v>
      </c>
      <c r="O771" s="164">
        <f>ROUND(E771*N771,5)</f>
        <v>1.332E-2</v>
      </c>
      <c r="P771" s="164">
        <v>0</v>
      </c>
      <c r="Q771" s="164">
        <f>ROUND(E771*P771,5)</f>
        <v>0</v>
      </c>
      <c r="R771" s="164"/>
      <c r="S771" s="164"/>
      <c r="T771" s="165">
        <v>0.19400000000000001</v>
      </c>
      <c r="U771" s="164">
        <f>ROUND(E771*T771,2)</f>
        <v>6.98</v>
      </c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 t="s">
        <v>217</v>
      </c>
      <c r="AF771" s="154"/>
      <c r="AG771" s="154"/>
      <c r="AH771" s="154"/>
      <c r="AI771" s="154"/>
      <c r="AJ771" s="154"/>
      <c r="AK771" s="154"/>
      <c r="AL771" s="154"/>
      <c r="AM771" s="154"/>
      <c r="AN771" s="154"/>
      <c r="AO771" s="154"/>
      <c r="AP771" s="154"/>
      <c r="AQ771" s="154"/>
      <c r="AR771" s="154"/>
      <c r="AS771" s="154"/>
      <c r="AT771" s="154"/>
      <c r="AU771" s="154"/>
      <c r="AV771" s="154"/>
      <c r="AW771" s="154"/>
      <c r="AX771" s="154"/>
      <c r="AY771" s="154"/>
      <c r="AZ771" s="154"/>
      <c r="BA771" s="154"/>
      <c r="BB771" s="154"/>
      <c r="BC771" s="154"/>
      <c r="BD771" s="154"/>
      <c r="BE771" s="154"/>
      <c r="BF771" s="154"/>
      <c r="BG771" s="154"/>
      <c r="BH771" s="154"/>
    </row>
    <row r="772" spans="1:60" outlineLevel="1" x14ac:dyDescent="0.2">
      <c r="A772" s="155"/>
      <c r="B772" s="162"/>
      <c r="C772" s="199" t="s">
        <v>995</v>
      </c>
      <c r="D772" s="166"/>
      <c r="E772" s="172">
        <v>11.22</v>
      </c>
      <c r="F772" s="177"/>
      <c r="G772" s="177"/>
      <c r="H772" s="177"/>
      <c r="I772" s="177"/>
      <c r="J772" s="177"/>
      <c r="K772" s="177"/>
      <c r="L772" s="177"/>
      <c r="M772" s="177"/>
      <c r="N772" s="164"/>
      <c r="O772" s="164"/>
      <c r="P772" s="164"/>
      <c r="Q772" s="164"/>
      <c r="R772" s="164"/>
      <c r="S772" s="164"/>
      <c r="T772" s="165"/>
      <c r="U772" s="16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 t="s">
        <v>219</v>
      </c>
      <c r="AF772" s="154">
        <v>0</v>
      </c>
      <c r="AG772" s="154"/>
      <c r="AH772" s="154"/>
      <c r="AI772" s="154"/>
      <c r="AJ772" s="154"/>
      <c r="AK772" s="154"/>
      <c r="AL772" s="154"/>
      <c r="AM772" s="154"/>
      <c r="AN772" s="154"/>
      <c r="AO772" s="154"/>
      <c r="AP772" s="154"/>
      <c r="AQ772" s="154"/>
      <c r="AR772" s="154"/>
      <c r="AS772" s="154"/>
      <c r="AT772" s="154"/>
      <c r="AU772" s="154"/>
      <c r="AV772" s="154"/>
      <c r="AW772" s="154"/>
      <c r="AX772" s="154"/>
      <c r="AY772" s="154"/>
      <c r="AZ772" s="154"/>
      <c r="BA772" s="154"/>
      <c r="BB772" s="154"/>
      <c r="BC772" s="154"/>
      <c r="BD772" s="154"/>
      <c r="BE772" s="154"/>
      <c r="BF772" s="154"/>
      <c r="BG772" s="154"/>
      <c r="BH772" s="154"/>
    </row>
    <row r="773" spans="1:60" outlineLevel="1" x14ac:dyDescent="0.2">
      <c r="A773" s="155"/>
      <c r="B773" s="162"/>
      <c r="C773" s="199" t="s">
        <v>996</v>
      </c>
      <c r="D773" s="166"/>
      <c r="E773" s="172">
        <v>0.37680000000000002</v>
      </c>
      <c r="F773" s="177"/>
      <c r="G773" s="177"/>
      <c r="H773" s="177"/>
      <c r="I773" s="177"/>
      <c r="J773" s="177"/>
      <c r="K773" s="177"/>
      <c r="L773" s="177"/>
      <c r="M773" s="177"/>
      <c r="N773" s="164"/>
      <c r="O773" s="164"/>
      <c r="P773" s="164"/>
      <c r="Q773" s="164"/>
      <c r="R773" s="164"/>
      <c r="S773" s="164"/>
      <c r="T773" s="165"/>
      <c r="U773" s="16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 t="s">
        <v>219</v>
      </c>
      <c r="AF773" s="154">
        <v>0</v>
      </c>
      <c r="AG773" s="154"/>
      <c r="AH773" s="154"/>
      <c r="AI773" s="154"/>
      <c r="AJ773" s="154"/>
      <c r="AK773" s="154"/>
      <c r="AL773" s="154"/>
      <c r="AM773" s="154"/>
      <c r="AN773" s="154"/>
      <c r="AO773" s="154"/>
      <c r="AP773" s="154"/>
      <c r="AQ773" s="154"/>
      <c r="AR773" s="154"/>
      <c r="AS773" s="154"/>
      <c r="AT773" s="154"/>
      <c r="AU773" s="154"/>
      <c r="AV773" s="154"/>
      <c r="AW773" s="154"/>
      <c r="AX773" s="154"/>
      <c r="AY773" s="154"/>
      <c r="AZ773" s="154"/>
      <c r="BA773" s="154"/>
      <c r="BB773" s="154"/>
      <c r="BC773" s="154"/>
      <c r="BD773" s="154"/>
      <c r="BE773" s="154"/>
      <c r="BF773" s="154"/>
      <c r="BG773" s="154"/>
      <c r="BH773" s="154"/>
    </row>
    <row r="774" spans="1:60" outlineLevel="1" x14ac:dyDescent="0.2">
      <c r="A774" s="155"/>
      <c r="B774" s="162"/>
      <c r="C774" s="199" t="s">
        <v>997</v>
      </c>
      <c r="D774" s="166"/>
      <c r="E774" s="172">
        <v>3.7679999999999998</v>
      </c>
      <c r="F774" s="177"/>
      <c r="G774" s="177"/>
      <c r="H774" s="177"/>
      <c r="I774" s="177"/>
      <c r="J774" s="177"/>
      <c r="K774" s="177"/>
      <c r="L774" s="177"/>
      <c r="M774" s="177"/>
      <c r="N774" s="164"/>
      <c r="O774" s="164"/>
      <c r="P774" s="164"/>
      <c r="Q774" s="164"/>
      <c r="R774" s="164"/>
      <c r="S774" s="164"/>
      <c r="T774" s="165"/>
      <c r="U774" s="16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 t="s">
        <v>219</v>
      </c>
      <c r="AF774" s="154">
        <v>0</v>
      </c>
      <c r="AG774" s="154"/>
      <c r="AH774" s="154"/>
      <c r="AI774" s="154"/>
      <c r="AJ774" s="154"/>
      <c r="AK774" s="154"/>
      <c r="AL774" s="154"/>
      <c r="AM774" s="154"/>
      <c r="AN774" s="154"/>
      <c r="AO774" s="154"/>
      <c r="AP774" s="154"/>
      <c r="AQ774" s="154"/>
      <c r="AR774" s="154"/>
      <c r="AS774" s="154"/>
      <c r="AT774" s="154"/>
      <c r="AU774" s="154"/>
      <c r="AV774" s="154"/>
      <c r="AW774" s="154"/>
      <c r="AX774" s="154"/>
      <c r="AY774" s="154"/>
      <c r="AZ774" s="154"/>
      <c r="BA774" s="154"/>
      <c r="BB774" s="154"/>
      <c r="BC774" s="154"/>
      <c r="BD774" s="154"/>
      <c r="BE774" s="154"/>
      <c r="BF774" s="154"/>
      <c r="BG774" s="154"/>
      <c r="BH774" s="154"/>
    </row>
    <row r="775" spans="1:60" outlineLevel="1" x14ac:dyDescent="0.2">
      <c r="A775" s="155"/>
      <c r="B775" s="162"/>
      <c r="C775" s="199" t="s">
        <v>998</v>
      </c>
      <c r="D775" s="166"/>
      <c r="E775" s="172">
        <v>9.4049999999999994</v>
      </c>
      <c r="F775" s="177"/>
      <c r="G775" s="177"/>
      <c r="H775" s="177"/>
      <c r="I775" s="177"/>
      <c r="J775" s="177"/>
      <c r="K775" s="177"/>
      <c r="L775" s="177"/>
      <c r="M775" s="177"/>
      <c r="N775" s="164"/>
      <c r="O775" s="164"/>
      <c r="P775" s="164"/>
      <c r="Q775" s="164"/>
      <c r="R775" s="164"/>
      <c r="S775" s="164"/>
      <c r="T775" s="165"/>
      <c r="U775" s="16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 t="s">
        <v>219</v>
      </c>
      <c r="AF775" s="154">
        <v>0</v>
      </c>
      <c r="AG775" s="154"/>
      <c r="AH775" s="154"/>
      <c r="AI775" s="154"/>
      <c r="AJ775" s="154"/>
      <c r="AK775" s="154"/>
      <c r="AL775" s="154"/>
      <c r="AM775" s="154"/>
      <c r="AN775" s="154"/>
      <c r="AO775" s="154"/>
      <c r="AP775" s="154"/>
      <c r="AQ775" s="154"/>
      <c r="AR775" s="154"/>
      <c r="AS775" s="154"/>
      <c r="AT775" s="154"/>
      <c r="AU775" s="154"/>
      <c r="AV775" s="154"/>
      <c r="AW775" s="154"/>
      <c r="AX775" s="154"/>
      <c r="AY775" s="154"/>
      <c r="AZ775" s="154"/>
      <c r="BA775" s="154"/>
      <c r="BB775" s="154"/>
      <c r="BC775" s="154"/>
      <c r="BD775" s="154"/>
      <c r="BE775" s="154"/>
      <c r="BF775" s="154"/>
      <c r="BG775" s="154"/>
      <c r="BH775" s="154"/>
    </row>
    <row r="776" spans="1:60" outlineLevel="1" x14ac:dyDescent="0.2">
      <c r="A776" s="155"/>
      <c r="B776" s="162"/>
      <c r="C776" s="199" t="s">
        <v>999</v>
      </c>
      <c r="D776" s="166"/>
      <c r="E776" s="172">
        <v>2.7719999999999998</v>
      </c>
      <c r="F776" s="177"/>
      <c r="G776" s="177"/>
      <c r="H776" s="177"/>
      <c r="I776" s="177"/>
      <c r="J776" s="177"/>
      <c r="K776" s="177"/>
      <c r="L776" s="177"/>
      <c r="M776" s="177"/>
      <c r="N776" s="164"/>
      <c r="O776" s="164"/>
      <c r="P776" s="164"/>
      <c r="Q776" s="164"/>
      <c r="R776" s="164"/>
      <c r="S776" s="164"/>
      <c r="T776" s="165"/>
      <c r="U776" s="16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 t="s">
        <v>219</v>
      </c>
      <c r="AF776" s="154">
        <v>0</v>
      </c>
      <c r="AG776" s="154"/>
      <c r="AH776" s="154"/>
      <c r="AI776" s="154"/>
      <c r="AJ776" s="154"/>
      <c r="AK776" s="154"/>
      <c r="AL776" s="154"/>
      <c r="AM776" s="154"/>
      <c r="AN776" s="154"/>
      <c r="AO776" s="154"/>
      <c r="AP776" s="154"/>
      <c r="AQ776" s="154"/>
      <c r="AR776" s="154"/>
      <c r="AS776" s="154"/>
      <c r="AT776" s="154"/>
      <c r="AU776" s="154"/>
      <c r="AV776" s="154"/>
      <c r="AW776" s="154"/>
      <c r="AX776" s="154"/>
      <c r="AY776" s="154"/>
      <c r="AZ776" s="154"/>
      <c r="BA776" s="154"/>
      <c r="BB776" s="154"/>
      <c r="BC776" s="154"/>
      <c r="BD776" s="154"/>
      <c r="BE776" s="154"/>
      <c r="BF776" s="154"/>
      <c r="BG776" s="154"/>
      <c r="BH776" s="154"/>
    </row>
    <row r="777" spans="1:60" outlineLevel="1" x14ac:dyDescent="0.2">
      <c r="A777" s="155"/>
      <c r="B777" s="162"/>
      <c r="C777" s="199" t="s">
        <v>1000</v>
      </c>
      <c r="D777" s="166"/>
      <c r="E777" s="172">
        <v>4.75</v>
      </c>
      <c r="F777" s="177"/>
      <c r="G777" s="177"/>
      <c r="H777" s="177"/>
      <c r="I777" s="177"/>
      <c r="J777" s="177"/>
      <c r="K777" s="177"/>
      <c r="L777" s="177"/>
      <c r="M777" s="177"/>
      <c r="N777" s="164"/>
      <c r="O777" s="164"/>
      <c r="P777" s="164"/>
      <c r="Q777" s="164"/>
      <c r="R777" s="164"/>
      <c r="S777" s="164"/>
      <c r="T777" s="165"/>
      <c r="U777" s="16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 t="s">
        <v>219</v>
      </c>
      <c r="AF777" s="154">
        <v>0</v>
      </c>
      <c r="AG777" s="154"/>
      <c r="AH777" s="154"/>
      <c r="AI777" s="154"/>
      <c r="AJ777" s="154"/>
      <c r="AK777" s="154"/>
      <c r="AL777" s="154"/>
      <c r="AM777" s="154"/>
      <c r="AN777" s="154"/>
      <c r="AO777" s="154"/>
      <c r="AP777" s="154"/>
      <c r="AQ777" s="154"/>
      <c r="AR777" s="154"/>
      <c r="AS777" s="154"/>
      <c r="AT777" s="154"/>
      <c r="AU777" s="154"/>
      <c r="AV777" s="154"/>
      <c r="AW777" s="154"/>
      <c r="AX777" s="154"/>
      <c r="AY777" s="154"/>
      <c r="AZ777" s="154"/>
      <c r="BA777" s="154"/>
      <c r="BB777" s="154"/>
      <c r="BC777" s="154"/>
      <c r="BD777" s="154"/>
      <c r="BE777" s="154"/>
      <c r="BF777" s="154"/>
      <c r="BG777" s="154"/>
      <c r="BH777" s="154"/>
    </row>
    <row r="778" spans="1:60" outlineLevel="1" x14ac:dyDescent="0.2">
      <c r="A778" s="155"/>
      <c r="B778" s="162"/>
      <c r="C778" s="199" t="s">
        <v>1001</v>
      </c>
      <c r="D778" s="166"/>
      <c r="E778" s="172">
        <v>1.2815000000000001</v>
      </c>
      <c r="F778" s="177"/>
      <c r="G778" s="177"/>
      <c r="H778" s="177"/>
      <c r="I778" s="177"/>
      <c r="J778" s="177"/>
      <c r="K778" s="177"/>
      <c r="L778" s="177"/>
      <c r="M778" s="177"/>
      <c r="N778" s="164"/>
      <c r="O778" s="164"/>
      <c r="P778" s="164"/>
      <c r="Q778" s="164"/>
      <c r="R778" s="164"/>
      <c r="S778" s="164"/>
      <c r="T778" s="165"/>
      <c r="U778" s="16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 t="s">
        <v>219</v>
      </c>
      <c r="AF778" s="154">
        <v>0</v>
      </c>
      <c r="AG778" s="154"/>
      <c r="AH778" s="154"/>
      <c r="AI778" s="154"/>
      <c r="AJ778" s="154"/>
      <c r="AK778" s="154"/>
      <c r="AL778" s="154"/>
      <c r="AM778" s="154"/>
      <c r="AN778" s="154"/>
      <c r="AO778" s="154"/>
      <c r="AP778" s="154"/>
      <c r="AQ778" s="154"/>
      <c r="AR778" s="154"/>
      <c r="AS778" s="154"/>
      <c r="AT778" s="154"/>
      <c r="AU778" s="154"/>
      <c r="AV778" s="154"/>
      <c r="AW778" s="154"/>
      <c r="AX778" s="154"/>
      <c r="AY778" s="154"/>
      <c r="AZ778" s="154"/>
      <c r="BA778" s="154"/>
      <c r="BB778" s="154"/>
      <c r="BC778" s="154"/>
      <c r="BD778" s="154"/>
      <c r="BE778" s="154"/>
      <c r="BF778" s="154"/>
      <c r="BG778" s="154"/>
      <c r="BH778" s="154"/>
    </row>
    <row r="779" spans="1:60" outlineLevel="1" x14ac:dyDescent="0.2">
      <c r="A779" s="155"/>
      <c r="B779" s="162"/>
      <c r="C779" s="199" t="s">
        <v>1002</v>
      </c>
      <c r="D779" s="166"/>
      <c r="E779" s="172">
        <v>0.83199999999999996</v>
      </c>
      <c r="F779" s="177"/>
      <c r="G779" s="177"/>
      <c r="H779" s="177"/>
      <c r="I779" s="177"/>
      <c r="J779" s="177"/>
      <c r="K779" s="177"/>
      <c r="L779" s="177"/>
      <c r="M779" s="177"/>
      <c r="N779" s="164"/>
      <c r="O779" s="164"/>
      <c r="P779" s="164"/>
      <c r="Q779" s="164"/>
      <c r="R779" s="164"/>
      <c r="S779" s="164"/>
      <c r="T779" s="165"/>
      <c r="U779" s="16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 t="s">
        <v>219</v>
      </c>
      <c r="AF779" s="154">
        <v>0</v>
      </c>
      <c r="AG779" s="154"/>
      <c r="AH779" s="154"/>
      <c r="AI779" s="154"/>
      <c r="AJ779" s="154"/>
      <c r="AK779" s="154"/>
      <c r="AL779" s="154"/>
      <c r="AM779" s="154"/>
      <c r="AN779" s="154"/>
      <c r="AO779" s="154"/>
      <c r="AP779" s="154"/>
      <c r="AQ779" s="154"/>
      <c r="AR779" s="154"/>
      <c r="AS779" s="154"/>
      <c r="AT779" s="154"/>
      <c r="AU779" s="154"/>
      <c r="AV779" s="154"/>
      <c r="AW779" s="154"/>
      <c r="AX779" s="154"/>
      <c r="AY779" s="154"/>
      <c r="AZ779" s="154"/>
      <c r="BA779" s="154"/>
      <c r="BB779" s="154"/>
      <c r="BC779" s="154"/>
      <c r="BD779" s="154"/>
      <c r="BE779" s="154"/>
      <c r="BF779" s="154"/>
      <c r="BG779" s="154"/>
      <c r="BH779" s="154"/>
    </row>
    <row r="780" spans="1:60" outlineLevel="1" x14ac:dyDescent="0.2">
      <c r="A780" s="155"/>
      <c r="B780" s="162"/>
      <c r="C780" s="199" t="s">
        <v>1003</v>
      </c>
      <c r="D780" s="166"/>
      <c r="E780" s="172">
        <v>0.95699999999999996</v>
      </c>
      <c r="F780" s="177"/>
      <c r="G780" s="177"/>
      <c r="H780" s="177"/>
      <c r="I780" s="177"/>
      <c r="J780" s="177"/>
      <c r="K780" s="177"/>
      <c r="L780" s="177"/>
      <c r="M780" s="177"/>
      <c r="N780" s="164"/>
      <c r="O780" s="164"/>
      <c r="P780" s="164"/>
      <c r="Q780" s="164"/>
      <c r="R780" s="164"/>
      <c r="S780" s="164"/>
      <c r="T780" s="165"/>
      <c r="U780" s="16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 t="s">
        <v>219</v>
      </c>
      <c r="AF780" s="154">
        <v>0</v>
      </c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</row>
    <row r="781" spans="1:60" outlineLevel="1" x14ac:dyDescent="0.2">
      <c r="A781" s="155"/>
      <c r="B781" s="162"/>
      <c r="C781" s="200" t="s">
        <v>222</v>
      </c>
      <c r="D781" s="167"/>
      <c r="E781" s="173">
        <v>35.362299999999998</v>
      </c>
      <c r="F781" s="177"/>
      <c r="G781" s="177"/>
      <c r="H781" s="177"/>
      <c r="I781" s="177"/>
      <c r="J781" s="177"/>
      <c r="K781" s="177"/>
      <c r="L781" s="177"/>
      <c r="M781" s="177"/>
      <c r="N781" s="164"/>
      <c r="O781" s="164"/>
      <c r="P781" s="164"/>
      <c r="Q781" s="164"/>
      <c r="R781" s="164"/>
      <c r="S781" s="164"/>
      <c r="T781" s="165"/>
      <c r="U781" s="16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 t="s">
        <v>219</v>
      </c>
      <c r="AF781" s="154">
        <v>1</v>
      </c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</row>
    <row r="782" spans="1:60" outlineLevel="1" x14ac:dyDescent="0.2">
      <c r="A782" s="155"/>
      <c r="B782" s="162"/>
      <c r="C782" s="199" t="s">
        <v>1004</v>
      </c>
      <c r="D782" s="166"/>
      <c r="E782" s="172">
        <v>0.63770000000000204</v>
      </c>
      <c r="F782" s="177"/>
      <c r="G782" s="177"/>
      <c r="H782" s="177"/>
      <c r="I782" s="177"/>
      <c r="J782" s="177"/>
      <c r="K782" s="177"/>
      <c r="L782" s="177"/>
      <c r="M782" s="177"/>
      <c r="N782" s="164"/>
      <c r="O782" s="164"/>
      <c r="P782" s="164"/>
      <c r="Q782" s="164"/>
      <c r="R782" s="164"/>
      <c r="S782" s="164"/>
      <c r="T782" s="165"/>
      <c r="U782" s="16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 t="s">
        <v>219</v>
      </c>
      <c r="AF782" s="154">
        <v>0</v>
      </c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</row>
    <row r="783" spans="1:60" x14ac:dyDescent="0.2">
      <c r="A783" s="156" t="s">
        <v>212</v>
      </c>
      <c r="B783" s="163" t="s">
        <v>177</v>
      </c>
      <c r="C783" s="201" t="s">
        <v>178</v>
      </c>
      <c r="D783" s="168"/>
      <c r="E783" s="174"/>
      <c r="F783" s="178"/>
      <c r="G783" s="178">
        <f>SUMIF(AE784:AE793,"&lt;&gt;NOR",G784:G793)</f>
        <v>0</v>
      </c>
      <c r="H783" s="178"/>
      <c r="I783" s="178">
        <f>SUM(I784:I793)</f>
        <v>0</v>
      </c>
      <c r="J783" s="178"/>
      <c r="K783" s="178">
        <f>SUM(K784:K793)</f>
        <v>0</v>
      </c>
      <c r="L783" s="178"/>
      <c r="M783" s="178">
        <f>SUM(M784:M793)</f>
        <v>0</v>
      </c>
      <c r="N783" s="168"/>
      <c r="O783" s="168">
        <f>SUM(O784:O793)</f>
        <v>0.12194000000000001</v>
      </c>
      <c r="P783" s="168"/>
      <c r="Q783" s="168">
        <f>SUM(Q784:Q793)</f>
        <v>0</v>
      </c>
      <c r="R783" s="168"/>
      <c r="S783" s="168"/>
      <c r="T783" s="169"/>
      <c r="U783" s="168">
        <f>SUM(U784:U793)</f>
        <v>25.37</v>
      </c>
      <c r="AE783" t="s">
        <v>213</v>
      </c>
    </row>
    <row r="784" spans="1:60" ht="22.5" outlineLevel="1" x14ac:dyDescent="0.2">
      <c r="A784" s="155">
        <v>187</v>
      </c>
      <c r="B784" s="162" t="s">
        <v>1005</v>
      </c>
      <c r="C784" s="198" t="s">
        <v>1006</v>
      </c>
      <c r="D784" s="164" t="s">
        <v>267</v>
      </c>
      <c r="E784" s="171">
        <v>182</v>
      </c>
      <c r="F784" s="176"/>
      <c r="G784" s="177">
        <f>ROUND(E784*F784,2)</f>
        <v>0</v>
      </c>
      <c r="H784" s="176"/>
      <c r="I784" s="177">
        <f>ROUND(E784*H784,2)</f>
        <v>0</v>
      </c>
      <c r="J784" s="176"/>
      <c r="K784" s="177">
        <f>ROUND(E784*J784,2)</f>
        <v>0</v>
      </c>
      <c r="L784" s="177">
        <v>21</v>
      </c>
      <c r="M784" s="177">
        <f>G784*(1+L784/100)</f>
        <v>0</v>
      </c>
      <c r="N784" s="164">
        <v>6.7000000000000002E-4</v>
      </c>
      <c r="O784" s="164">
        <f>ROUND(E784*N784,5)</f>
        <v>0.12194000000000001</v>
      </c>
      <c r="P784" s="164">
        <v>0</v>
      </c>
      <c r="Q784" s="164">
        <f>ROUND(E784*P784,5)</f>
        <v>0</v>
      </c>
      <c r="R784" s="164"/>
      <c r="S784" s="164"/>
      <c r="T784" s="165">
        <v>0.13941999999999999</v>
      </c>
      <c r="U784" s="164">
        <f>ROUND(E784*T784,2)</f>
        <v>25.37</v>
      </c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 t="s">
        <v>217</v>
      </c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</row>
    <row r="785" spans="1:60" outlineLevel="1" x14ac:dyDescent="0.2">
      <c r="A785" s="155"/>
      <c r="B785" s="162"/>
      <c r="C785" s="199" t="s">
        <v>353</v>
      </c>
      <c r="D785" s="166"/>
      <c r="E785" s="172"/>
      <c r="F785" s="177"/>
      <c r="G785" s="177"/>
      <c r="H785" s="177"/>
      <c r="I785" s="177"/>
      <c r="J785" s="177"/>
      <c r="K785" s="177"/>
      <c r="L785" s="177"/>
      <c r="M785" s="177"/>
      <c r="N785" s="164"/>
      <c r="O785" s="164"/>
      <c r="P785" s="164"/>
      <c r="Q785" s="164"/>
      <c r="R785" s="164"/>
      <c r="S785" s="164"/>
      <c r="T785" s="165"/>
      <c r="U785" s="16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 t="s">
        <v>219</v>
      </c>
      <c r="AF785" s="154">
        <v>0</v>
      </c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</row>
    <row r="786" spans="1:60" outlineLevel="1" x14ac:dyDescent="0.2">
      <c r="A786" s="155"/>
      <c r="B786" s="162"/>
      <c r="C786" s="199" t="s">
        <v>1007</v>
      </c>
      <c r="D786" s="166"/>
      <c r="E786" s="172">
        <v>65.900000000000006</v>
      </c>
      <c r="F786" s="177"/>
      <c r="G786" s="177"/>
      <c r="H786" s="177"/>
      <c r="I786" s="177"/>
      <c r="J786" s="177"/>
      <c r="K786" s="177"/>
      <c r="L786" s="177"/>
      <c r="M786" s="177"/>
      <c r="N786" s="164"/>
      <c r="O786" s="164"/>
      <c r="P786" s="164"/>
      <c r="Q786" s="164"/>
      <c r="R786" s="164"/>
      <c r="S786" s="164"/>
      <c r="T786" s="165"/>
      <c r="U786" s="16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 t="s">
        <v>219</v>
      </c>
      <c r="AF786" s="154">
        <v>0</v>
      </c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</row>
    <row r="787" spans="1:60" outlineLevel="1" x14ac:dyDescent="0.2">
      <c r="A787" s="155"/>
      <c r="B787" s="162"/>
      <c r="C787" s="199" t="s">
        <v>372</v>
      </c>
      <c r="D787" s="166"/>
      <c r="E787" s="172"/>
      <c r="F787" s="177"/>
      <c r="G787" s="177"/>
      <c r="H787" s="177"/>
      <c r="I787" s="177"/>
      <c r="J787" s="177"/>
      <c r="K787" s="177"/>
      <c r="L787" s="177"/>
      <c r="M787" s="177"/>
      <c r="N787" s="164"/>
      <c r="O787" s="164"/>
      <c r="P787" s="164"/>
      <c r="Q787" s="164"/>
      <c r="R787" s="164"/>
      <c r="S787" s="164"/>
      <c r="T787" s="165"/>
      <c r="U787" s="16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 t="s">
        <v>219</v>
      </c>
      <c r="AF787" s="154">
        <v>0</v>
      </c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</row>
    <row r="788" spans="1:60" outlineLevel="1" x14ac:dyDescent="0.2">
      <c r="A788" s="155"/>
      <c r="B788" s="162"/>
      <c r="C788" s="199" t="s">
        <v>1008</v>
      </c>
      <c r="D788" s="166"/>
      <c r="E788" s="172">
        <v>17.02</v>
      </c>
      <c r="F788" s="177"/>
      <c r="G788" s="177"/>
      <c r="H788" s="177"/>
      <c r="I788" s="177"/>
      <c r="J788" s="177"/>
      <c r="K788" s="177"/>
      <c r="L788" s="177"/>
      <c r="M788" s="177"/>
      <c r="N788" s="164"/>
      <c r="O788" s="164"/>
      <c r="P788" s="164"/>
      <c r="Q788" s="164"/>
      <c r="R788" s="164"/>
      <c r="S788" s="164"/>
      <c r="T788" s="165"/>
      <c r="U788" s="16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 t="s">
        <v>219</v>
      </c>
      <c r="AF788" s="154">
        <v>0</v>
      </c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</row>
    <row r="789" spans="1:60" outlineLevel="1" x14ac:dyDescent="0.2">
      <c r="A789" s="155"/>
      <c r="B789" s="162"/>
      <c r="C789" s="199" t="s">
        <v>1009</v>
      </c>
      <c r="D789" s="166"/>
      <c r="E789" s="172">
        <v>53.3</v>
      </c>
      <c r="F789" s="177"/>
      <c r="G789" s="177"/>
      <c r="H789" s="177"/>
      <c r="I789" s="177"/>
      <c r="J789" s="177"/>
      <c r="K789" s="177"/>
      <c r="L789" s="177"/>
      <c r="M789" s="177"/>
      <c r="N789" s="164"/>
      <c r="O789" s="164"/>
      <c r="P789" s="164"/>
      <c r="Q789" s="164"/>
      <c r="R789" s="164"/>
      <c r="S789" s="164"/>
      <c r="T789" s="165"/>
      <c r="U789" s="16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 t="s">
        <v>219</v>
      </c>
      <c r="AF789" s="154">
        <v>0</v>
      </c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  <c r="BE789" s="154"/>
      <c r="BF789" s="154"/>
      <c r="BG789" s="154"/>
      <c r="BH789" s="154"/>
    </row>
    <row r="790" spans="1:60" outlineLevel="1" x14ac:dyDescent="0.2">
      <c r="A790" s="155"/>
      <c r="B790" s="162"/>
      <c r="C790" s="199" t="s">
        <v>335</v>
      </c>
      <c r="D790" s="166"/>
      <c r="E790" s="172"/>
      <c r="F790" s="177"/>
      <c r="G790" s="177"/>
      <c r="H790" s="177"/>
      <c r="I790" s="177"/>
      <c r="J790" s="177"/>
      <c r="K790" s="177"/>
      <c r="L790" s="177"/>
      <c r="M790" s="177"/>
      <c r="N790" s="164"/>
      <c r="O790" s="164"/>
      <c r="P790" s="164"/>
      <c r="Q790" s="164"/>
      <c r="R790" s="164"/>
      <c r="S790" s="164"/>
      <c r="T790" s="165"/>
      <c r="U790" s="16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 t="s">
        <v>219</v>
      </c>
      <c r="AF790" s="154">
        <v>0</v>
      </c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  <c r="BE790" s="154"/>
      <c r="BF790" s="154"/>
      <c r="BG790" s="154"/>
      <c r="BH790" s="154"/>
    </row>
    <row r="791" spans="1:60" outlineLevel="1" x14ac:dyDescent="0.2">
      <c r="A791" s="155"/>
      <c r="B791" s="162"/>
      <c r="C791" s="199" t="s">
        <v>1010</v>
      </c>
      <c r="D791" s="166"/>
      <c r="E791" s="172">
        <v>45.4</v>
      </c>
      <c r="F791" s="177"/>
      <c r="G791" s="177"/>
      <c r="H791" s="177"/>
      <c r="I791" s="177"/>
      <c r="J791" s="177"/>
      <c r="K791" s="177"/>
      <c r="L791" s="177"/>
      <c r="M791" s="177"/>
      <c r="N791" s="164"/>
      <c r="O791" s="164"/>
      <c r="P791" s="164"/>
      <c r="Q791" s="164"/>
      <c r="R791" s="164"/>
      <c r="S791" s="164"/>
      <c r="T791" s="165"/>
      <c r="U791" s="16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 t="s">
        <v>219</v>
      </c>
      <c r="AF791" s="154">
        <v>0</v>
      </c>
      <c r="AG791" s="154"/>
      <c r="AH791" s="154"/>
      <c r="AI791" s="154"/>
      <c r="AJ791" s="154"/>
      <c r="AK791" s="154"/>
      <c r="AL791" s="154"/>
      <c r="AM791" s="154"/>
      <c r="AN791" s="154"/>
      <c r="AO791" s="154"/>
      <c r="AP791" s="154"/>
      <c r="AQ791" s="154"/>
      <c r="AR791" s="154"/>
      <c r="AS791" s="154"/>
      <c r="AT791" s="154"/>
      <c r="AU791" s="154"/>
      <c r="AV791" s="154"/>
      <c r="AW791" s="154"/>
      <c r="AX791" s="154"/>
      <c r="AY791" s="154"/>
      <c r="AZ791" s="154"/>
      <c r="BA791" s="154"/>
      <c r="BB791" s="154"/>
      <c r="BC791" s="154"/>
      <c r="BD791" s="154"/>
      <c r="BE791" s="154"/>
      <c r="BF791" s="154"/>
      <c r="BG791" s="154"/>
      <c r="BH791" s="154"/>
    </row>
    <row r="792" spans="1:60" outlineLevel="1" x14ac:dyDescent="0.2">
      <c r="A792" s="155"/>
      <c r="B792" s="162"/>
      <c r="C792" s="200" t="s">
        <v>222</v>
      </c>
      <c r="D792" s="167"/>
      <c r="E792" s="173">
        <v>181.62</v>
      </c>
      <c r="F792" s="177"/>
      <c r="G792" s="177"/>
      <c r="H792" s="177"/>
      <c r="I792" s="177"/>
      <c r="J792" s="177"/>
      <c r="K792" s="177"/>
      <c r="L792" s="177"/>
      <c r="M792" s="177"/>
      <c r="N792" s="164"/>
      <c r="O792" s="164"/>
      <c r="P792" s="164"/>
      <c r="Q792" s="164"/>
      <c r="R792" s="164"/>
      <c r="S792" s="164"/>
      <c r="T792" s="165"/>
      <c r="U792" s="16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 t="s">
        <v>219</v>
      </c>
      <c r="AF792" s="154">
        <v>1</v>
      </c>
      <c r="AG792" s="154"/>
      <c r="AH792" s="154"/>
      <c r="AI792" s="154"/>
      <c r="AJ792" s="154"/>
      <c r="AK792" s="154"/>
      <c r="AL792" s="154"/>
      <c r="AM792" s="154"/>
      <c r="AN792" s="154"/>
      <c r="AO792" s="154"/>
      <c r="AP792" s="154"/>
      <c r="AQ792" s="154"/>
      <c r="AR792" s="154"/>
      <c r="AS792" s="154"/>
      <c r="AT792" s="154"/>
      <c r="AU792" s="154"/>
      <c r="AV792" s="154"/>
      <c r="AW792" s="154"/>
      <c r="AX792" s="154"/>
      <c r="AY792" s="154"/>
      <c r="AZ792" s="154"/>
      <c r="BA792" s="154"/>
      <c r="BB792" s="154"/>
      <c r="BC792" s="154"/>
      <c r="BD792" s="154"/>
      <c r="BE792" s="154"/>
      <c r="BF792" s="154"/>
      <c r="BG792" s="154"/>
      <c r="BH792" s="154"/>
    </row>
    <row r="793" spans="1:60" outlineLevel="1" x14ac:dyDescent="0.2">
      <c r="A793" s="155"/>
      <c r="B793" s="162"/>
      <c r="C793" s="199" t="s">
        <v>1011</v>
      </c>
      <c r="D793" s="166"/>
      <c r="E793" s="172">
        <v>0.37999999999999501</v>
      </c>
      <c r="F793" s="177"/>
      <c r="G793" s="177"/>
      <c r="H793" s="177"/>
      <c r="I793" s="177"/>
      <c r="J793" s="177"/>
      <c r="K793" s="177"/>
      <c r="L793" s="177"/>
      <c r="M793" s="177"/>
      <c r="N793" s="164"/>
      <c r="O793" s="164"/>
      <c r="P793" s="164"/>
      <c r="Q793" s="164"/>
      <c r="R793" s="164"/>
      <c r="S793" s="164"/>
      <c r="T793" s="165"/>
      <c r="U793" s="16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 t="s">
        <v>219</v>
      </c>
      <c r="AF793" s="154">
        <v>0</v>
      </c>
      <c r="AG793" s="154"/>
      <c r="AH793" s="154"/>
      <c r="AI793" s="154"/>
      <c r="AJ793" s="154"/>
      <c r="AK793" s="154"/>
      <c r="AL793" s="154"/>
      <c r="AM793" s="154"/>
      <c r="AN793" s="154"/>
      <c r="AO793" s="154"/>
      <c r="AP793" s="154"/>
      <c r="AQ793" s="154"/>
      <c r="AR793" s="154"/>
      <c r="AS793" s="154"/>
      <c r="AT793" s="154"/>
      <c r="AU793" s="154"/>
      <c r="AV793" s="154"/>
      <c r="AW793" s="154"/>
      <c r="AX793" s="154"/>
      <c r="AY793" s="154"/>
      <c r="AZ793" s="154"/>
      <c r="BA793" s="154"/>
      <c r="BB793" s="154"/>
      <c r="BC793" s="154"/>
      <c r="BD793" s="154"/>
      <c r="BE793" s="154"/>
      <c r="BF793" s="154"/>
      <c r="BG793" s="154"/>
      <c r="BH793" s="154"/>
    </row>
    <row r="794" spans="1:60" x14ac:dyDescent="0.2">
      <c r="A794" s="156" t="s">
        <v>212</v>
      </c>
      <c r="B794" s="163" t="s">
        <v>179</v>
      </c>
      <c r="C794" s="201" t="s">
        <v>180</v>
      </c>
      <c r="D794" s="168"/>
      <c r="E794" s="174"/>
      <c r="F794" s="178"/>
      <c r="G794" s="178">
        <f>SUMIF(AE795:AE816,"&lt;&gt;NOR",G795:G816)</f>
        <v>0</v>
      </c>
      <c r="H794" s="178"/>
      <c r="I794" s="178">
        <f>SUM(I795:I816)</f>
        <v>0</v>
      </c>
      <c r="J794" s="178"/>
      <c r="K794" s="178">
        <f>SUM(K795:K816)</f>
        <v>0</v>
      </c>
      <c r="L794" s="178"/>
      <c r="M794" s="178">
        <f>SUM(M795:M816)</f>
        <v>0</v>
      </c>
      <c r="N794" s="168"/>
      <c r="O794" s="168">
        <f>SUM(O795:O816)</f>
        <v>0</v>
      </c>
      <c r="P794" s="168"/>
      <c r="Q794" s="168">
        <f>SUM(Q795:Q816)</f>
        <v>0</v>
      </c>
      <c r="R794" s="168"/>
      <c r="S794" s="168"/>
      <c r="T794" s="169"/>
      <c r="U794" s="168">
        <f>SUM(U795:U816)</f>
        <v>0</v>
      </c>
      <c r="AE794" t="s">
        <v>213</v>
      </c>
    </row>
    <row r="795" spans="1:60" ht="22.5" outlineLevel="1" x14ac:dyDescent="0.2">
      <c r="A795" s="155">
        <v>188</v>
      </c>
      <c r="B795" s="162" t="s">
        <v>1012</v>
      </c>
      <c r="C795" s="198" t="s">
        <v>1013</v>
      </c>
      <c r="D795" s="164" t="s">
        <v>508</v>
      </c>
      <c r="E795" s="171">
        <v>1</v>
      </c>
      <c r="F795" s="176"/>
      <c r="G795" s="177">
        <f>ROUND(E795*F795,2)</f>
        <v>0</v>
      </c>
      <c r="H795" s="176"/>
      <c r="I795" s="177">
        <f>ROUND(E795*H795,2)</f>
        <v>0</v>
      </c>
      <c r="J795" s="176"/>
      <c r="K795" s="177">
        <f>ROUND(E795*J795,2)</f>
        <v>0</v>
      </c>
      <c r="L795" s="177">
        <v>21</v>
      </c>
      <c r="M795" s="177">
        <f>G795*(1+L795/100)</f>
        <v>0</v>
      </c>
      <c r="N795" s="164">
        <v>0</v>
      </c>
      <c r="O795" s="164">
        <f>ROUND(E795*N795,5)</f>
        <v>0</v>
      </c>
      <c r="P795" s="164">
        <v>0</v>
      </c>
      <c r="Q795" s="164">
        <f>ROUND(E795*P795,5)</f>
        <v>0</v>
      </c>
      <c r="R795" s="164"/>
      <c r="S795" s="164"/>
      <c r="T795" s="165">
        <v>0</v>
      </c>
      <c r="U795" s="164">
        <f>ROUND(E795*T795,2)</f>
        <v>0</v>
      </c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 t="s">
        <v>217</v>
      </c>
      <c r="AF795" s="154"/>
      <c r="AG795" s="154"/>
      <c r="AH795" s="154"/>
      <c r="AI795" s="154"/>
      <c r="AJ795" s="154"/>
      <c r="AK795" s="154"/>
      <c r="AL795" s="154"/>
      <c r="AM795" s="154"/>
      <c r="AN795" s="154"/>
      <c r="AO795" s="154"/>
      <c r="AP795" s="154"/>
      <c r="AQ795" s="154"/>
      <c r="AR795" s="154"/>
      <c r="AS795" s="154"/>
      <c r="AT795" s="154"/>
      <c r="AU795" s="154"/>
      <c r="AV795" s="154"/>
      <c r="AW795" s="154"/>
      <c r="AX795" s="154"/>
      <c r="AY795" s="154"/>
      <c r="AZ795" s="154"/>
      <c r="BA795" s="154"/>
      <c r="BB795" s="154"/>
      <c r="BC795" s="154"/>
      <c r="BD795" s="154"/>
      <c r="BE795" s="154"/>
      <c r="BF795" s="154"/>
      <c r="BG795" s="154"/>
      <c r="BH795" s="154"/>
    </row>
    <row r="796" spans="1:60" outlineLevel="1" x14ac:dyDescent="0.2">
      <c r="A796" s="155"/>
      <c r="B796" s="162"/>
      <c r="C796" s="260" t="s">
        <v>937</v>
      </c>
      <c r="D796" s="261"/>
      <c r="E796" s="262"/>
      <c r="F796" s="263"/>
      <c r="G796" s="264"/>
      <c r="H796" s="177"/>
      <c r="I796" s="177"/>
      <c r="J796" s="177"/>
      <c r="K796" s="177"/>
      <c r="L796" s="177"/>
      <c r="M796" s="177"/>
      <c r="N796" s="164"/>
      <c r="O796" s="164"/>
      <c r="P796" s="164"/>
      <c r="Q796" s="164"/>
      <c r="R796" s="164"/>
      <c r="S796" s="164"/>
      <c r="T796" s="165"/>
      <c r="U796" s="16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 t="s">
        <v>238</v>
      </c>
      <c r="AF796" s="154"/>
      <c r="AG796" s="154"/>
      <c r="AH796" s="154"/>
      <c r="AI796" s="154"/>
      <c r="AJ796" s="154"/>
      <c r="AK796" s="154"/>
      <c r="AL796" s="154"/>
      <c r="AM796" s="154"/>
      <c r="AN796" s="154"/>
      <c r="AO796" s="154"/>
      <c r="AP796" s="154"/>
      <c r="AQ796" s="154"/>
      <c r="AR796" s="154"/>
      <c r="AS796" s="154"/>
      <c r="AT796" s="154"/>
      <c r="AU796" s="154"/>
      <c r="AV796" s="154"/>
      <c r="AW796" s="154"/>
      <c r="AX796" s="154"/>
      <c r="AY796" s="154"/>
      <c r="AZ796" s="154"/>
      <c r="BA796" s="157" t="str">
        <f>C796</f>
        <v>- demontáž (dmtž)</v>
      </c>
      <c r="BB796" s="154"/>
      <c r="BC796" s="154"/>
      <c r="BD796" s="154"/>
      <c r="BE796" s="154"/>
      <c r="BF796" s="154"/>
      <c r="BG796" s="154"/>
      <c r="BH796" s="154"/>
    </row>
    <row r="797" spans="1:60" outlineLevel="1" x14ac:dyDescent="0.2">
      <c r="A797" s="155"/>
      <c r="B797" s="162"/>
      <c r="C797" s="260" t="s">
        <v>1014</v>
      </c>
      <c r="D797" s="261"/>
      <c r="E797" s="262"/>
      <c r="F797" s="263"/>
      <c r="G797" s="264"/>
      <c r="H797" s="177"/>
      <c r="I797" s="177"/>
      <c r="J797" s="177"/>
      <c r="K797" s="177"/>
      <c r="L797" s="177"/>
      <c r="M797" s="177"/>
      <c r="N797" s="164"/>
      <c r="O797" s="164"/>
      <c r="P797" s="164"/>
      <c r="Q797" s="164"/>
      <c r="R797" s="164"/>
      <c r="S797" s="164"/>
      <c r="T797" s="165"/>
      <c r="U797" s="16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 t="s">
        <v>238</v>
      </c>
      <c r="AF797" s="154"/>
      <c r="AG797" s="154"/>
      <c r="AH797" s="154"/>
      <c r="AI797" s="154"/>
      <c r="AJ797" s="154"/>
      <c r="AK797" s="154"/>
      <c r="AL797" s="154"/>
      <c r="AM797" s="154"/>
      <c r="AN797" s="154"/>
      <c r="AO797" s="154"/>
      <c r="AP797" s="154"/>
      <c r="AQ797" s="154"/>
      <c r="AR797" s="154"/>
      <c r="AS797" s="154"/>
      <c r="AT797" s="154"/>
      <c r="AU797" s="154"/>
      <c r="AV797" s="154"/>
      <c r="AW797" s="154"/>
      <c r="AX797" s="154"/>
      <c r="AY797" s="154"/>
      <c r="AZ797" s="154"/>
      <c r="BA797" s="157" t="str">
        <f>C797</f>
        <v>- restaurátorská repase</v>
      </c>
      <c r="BB797" s="154"/>
      <c r="BC797" s="154"/>
      <c r="BD797" s="154"/>
      <c r="BE797" s="154"/>
      <c r="BF797" s="154"/>
      <c r="BG797" s="154"/>
      <c r="BH797" s="154"/>
    </row>
    <row r="798" spans="1:60" outlineLevel="1" x14ac:dyDescent="0.2">
      <c r="A798" s="155"/>
      <c r="B798" s="162"/>
      <c r="C798" s="260" t="s">
        <v>1015</v>
      </c>
      <c r="D798" s="261"/>
      <c r="E798" s="262"/>
      <c r="F798" s="263"/>
      <c r="G798" s="264"/>
      <c r="H798" s="177"/>
      <c r="I798" s="177"/>
      <c r="J798" s="177"/>
      <c r="K798" s="177"/>
      <c r="L798" s="177"/>
      <c r="M798" s="177"/>
      <c r="N798" s="164"/>
      <c r="O798" s="164"/>
      <c r="P798" s="164"/>
      <c r="Q798" s="164"/>
      <c r="R798" s="164"/>
      <c r="S798" s="164"/>
      <c r="T798" s="165"/>
      <c r="U798" s="16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 t="s">
        <v>238</v>
      </c>
      <c r="AF798" s="154"/>
      <c r="AG798" s="154"/>
      <c r="AH798" s="154"/>
      <c r="AI798" s="154"/>
      <c r="AJ798" s="154"/>
      <c r="AK798" s="154"/>
      <c r="AL798" s="154"/>
      <c r="AM798" s="154"/>
      <c r="AN798" s="154"/>
      <c r="AO798" s="154"/>
      <c r="AP798" s="154"/>
      <c r="AQ798" s="154"/>
      <c r="AR798" s="154"/>
      <c r="AS798" s="154"/>
      <c r="AT798" s="154"/>
      <c r="AU798" s="154"/>
      <c r="AV798" s="154"/>
      <c r="AW798" s="154"/>
      <c r="AX798" s="154"/>
      <c r="AY798" s="154"/>
      <c r="AZ798" s="154"/>
      <c r="BA798" s="157" t="str">
        <f>C798</f>
        <v>- znovuosazení bez mezery mezi vlysem a žebrem</v>
      </c>
      <c r="BB798" s="154"/>
      <c r="BC798" s="154"/>
      <c r="BD798" s="154"/>
      <c r="BE798" s="154"/>
      <c r="BF798" s="154"/>
      <c r="BG798" s="154"/>
      <c r="BH798" s="154"/>
    </row>
    <row r="799" spans="1:60" outlineLevel="1" x14ac:dyDescent="0.2">
      <c r="A799" s="155"/>
      <c r="B799" s="162"/>
      <c r="C799" s="199" t="s">
        <v>1016</v>
      </c>
      <c r="D799" s="166"/>
      <c r="E799" s="172"/>
      <c r="F799" s="177"/>
      <c r="G799" s="177"/>
      <c r="H799" s="177"/>
      <c r="I799" s="177"/>
      <c r="J799" s="177"/>
      <c r="K799" s="177"/>
      <c r="L799" s="177"/>
      <c r="M799" s="177"/>
      <c r="N799" s="164"/>
      <c r="O799" s="164"/>
      <c r="P799" s="164"/>
      <c r="Q799" s="164"/>
      <c r="R799" s="164"/>
      <c r="S799" s="164"/>
      <c r="T799" s="165"/>
      <c r="U799" s="16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 t="s">
        <v>219</v>
      </c>
      <c r="AF799" s="154">
        <v>0</v>
      </c>
      <c r="AG799" s="154"/>
      <c r="AH799" s="154"/>
      <c r="AI799" s="154"/>
      <c r="AJ799" s="154"/>
      <c r="AK799" s="154"/>
      <c r="AL799" s="154"/>
      <c r="AM799" s="154"/>
      <c r="AN799" s="154"/>
      <c r="AO799" s="154"/>
      <c r="AP799" s="154"/>
      <c r="AQ799" s="154"/>
      <c r="AR799" s="154"/>
      <c r="AS799" s="154"/>
      <c r="AT799" s="154"/>
      <c r="AU799" s="154"/>
      <c r="AV799" s="154"/>
      <c r="AW799" s="154"/>
      <c r="AX799" s="154"/>
      <c r="AY799" s="154"/>
      <c r="AZ799" s="154"/>
      <c r="BA799" s="154"/>
      <c r="BB799" s="154"/>
      <c r="BC799" s="154"/>
      <c r="BD799" s="154"/>
      <c r="BE799" s="154"/>
      <c r="BF799" s="154"/>
      <c r="BG799" s="154"/>
      <c r="BH799" s="154"/>
    </row>
    <row r="800" spans="1:60" ht="22.5" outlineLevel="1" x14ac:dyDescent="0.2">
      <c r="A800" s="155"/>
      <c r="B800" s="162"/>
      <c r="C800" s="199" t="s">
        <v>1017</v>
      </c>
      <c r="D800" s="166"/>
      <c r="E800" s="172"/>
      <c r="F800" s="177"/>
      <c r="G800" s="177"/>
      <c r="H800" s="177"/>
      <c r="I800" s="177"/>
      <c r="J800" s="177"/>
      <c r="K800" s="177"/>
      <c r="L800" s="177"/>
      <c r="M800" s="177"/>
      <c r="N800" s="164"/>
      <c r="O800" s="164"/>
      <c r="P800" s="164"/>
      <c r="Q800" s="164"/>
      <c r="R800" s="164"/>
      <c r="S800" s="164"/>
      <c r="T800" s="165"/>
      <c r="U800" s="16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 t="s">
        <v>219</v>
      </c>
      <c r="AF800" s="154">
        <v>0</v>
      </c>
      <c r="AG800" s="154"/>
      <c r="AH800" s="154"/>
      <c r="AI800" s="154"/>
      <c r="AJ800" s="154"/>
      <c r="AK800" s="154"/>
      <c r="AL800" s="154"/>
      <c r="AM800" s="154"/>
      <c r="AN800" s="154"/>
      <c r="AO800" s="154"/>
      <c r="AP800" s="154"/>
      <c r="AQ800" s="154"/>
      <c r="AR800" s="154"/>
      <c r="AS800" s="154"/>
      <c r="AT800" s="154"/>
      <c r="AU800" s="154"/>
      <c r="AV800" s="154"/>
      <c r="AW800" s="154"/>
      <c r="AX800" s="154"/>
      <c r="AY800" s="154"/>
      <c r="AZ800" s="154"/>
      <c r="BA800" s="154"/>
      <c r="BB800" s="154"/>
      <c r="BC800" s="154"/>
      <c r="BD800" s="154"/>
      <c r="BE800" s="154"/>
      <c r="BF800" s="154"/>
      <c r="BG800" s="154"/>
      <c r="BH800" s="154"/>
    </row>
    <row r="801" spans="1:60" outlineLevel="1" x14ac:dyDescent="0.2">
      <c r="A801" s="155"/>
      <c r="B801" s="162"/>
      <c r="C801" s="199" t="s">
        <v>123</v>
      </c>
      <c r="D801" s="166"/>
      <c r="E801" s="172">
        <v>1</v>
      </c>
      <c r="F801" s="177"/>
      <c r="G801" s="177"/>
      <c r="H801" s="177"/>
      <c r="I801" s="177"/>
      <c r="J801" s="177"/>
      <c r="K801" s="177"/>
      <c r="L801" s="177"/>
      <c r="M801" s="177"/>
      <c r="N801" s="164"/>
      <c r="O801" s="164"/>
      <c r="P801" s="164"/>
      <c r="Q801" s="164"/>
      <c r="R801" s="164"/>
      <c r="S801" s="164"/>
      <c r="T801" s="165"/>
      <c r="U801" s="16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 t="s">
        <v>219</v>
      </c>
      <c r="AF801" s="154">
        <v>0</v>
      </c>
      <c r="AG801" s="154"/>
      <c r="AH801" s="154"/>
      <c r="AI801" s="154"/>
      <c r="AJ801" s="154"/>
      <c r="AK801" s="154"/>
      <c r="AL801" s="154"/>
      <c r="AM801" s="154"/>
      <c r="AN801" s="154"/>
      <c r="AO801" s="154"/>
      <c r="AP801" s="154"/>
      <c r="AQ801" s="154"/>
      <c r="AR801" s="154"/>
      <c r="AS801" s="154"/>
      <c r="AT801" s="154"/>
      <c r="AU801" s="154"/>
      <c r="AV801" s="154"/>
      <c r="AW801" s="154"/>
      <c r="AX801" s="154"/>
      <c r="AY801" s="154"/>
      <c r="AZ801" s="154"/>
      <c r="BA801" s="154"/>
      <c r="BB801" s="154"/>
      <c r="BC801" s="154"/>
      <c r="BD801" s="154"/>
      <c r="BE801" s="154"/>
      <c r="BF801" s="154"/>
      <c r="BG801" s="154"/>
      <c r="BH801" s="154"/>
    </row>
    <row r="802" spans="1:60" ht="22.5" outlineLevel="1" x14ac:dyDescent="0.2">
      <c r="A802" s="155">
        <v>189</v>
      </c>
      <c r="B802" s="162" t="s">
        <v>1018</v>
      </c>
      <c r="C802" s="198" t="s">
        <v>1019</v>
      </c>
      <c r="D802" s="164" t="s">
        <v>267</v>
      </c>
      <c r="E802" s="171">
        <v>16.8</v>
      </c>
      <c r="F802" s="176"/>
      <c r="G802" s="177">
        <f>ROUND(E802*F802,2)</f>
        <v>0</v>
      </c>
      <c r="H802" s="176"/>
      <c r="I802" s="177">
        <f>ROUND(E802*H802,2)</f>
        <v>0</v>
      </c>
      <c r="J802" s="176"/>
      <c r="K802" s="177">
        <f>ROUND(E802*J802,2)</f>
        <v>0</v>
      </c>
      <c r="L802" s="177">
        <v>21</v>
      </c>
      <c r="M802" s="177">
        <f>G802*(1+L802/100)</f>
        <v>0</v>
      </c>
      <c r="N802" s="164">
        <v>0</v>
      </c>
      <c r="O802" s="164">
        <f>ROUND(E802*N802,5)</f>
        <v>0</v>
      </c>
      <c r="P802" s="164">
        <v>0</v>
      </c>
      <c r="Q802" s="164">
        <f>ROUND(E802*P802,5)</f>
        <v>0</v>
      </c>
      <c r="R802" s="164"/>
      <c r="S802" s="164"/>
      <c r="T802" s="165">
        <v>0</v>
      </c>
      <c r="U802" s="164">
        <f>ROUND(E802*T802,2)</f>
        <v>0</v>
      </c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 t="s">
        <v>217</v>
      </c>
      <c r="AF802" s="154"/>
      <c r="AG802" s="154"/>
      <c r="AH802" s="154"/>
      <c r="AI802" s="154"/>
      <c r="AJ802" s="154"/>
      <c r="AK802" s="154"/>
      <c r="AL802" s="154"/>
      <c r="AM802" s="154"/>
      <c r="AN802" s="154"/>
      <c r="AO802" s="154"/>
      <c r="AP802" s="154"/>
      <c r="AQ802" s="154"/>
      <c r="AR802" s="154"/>
      <c r="AS802" s="154"/>
      <c r="AT802" s="154"/>
      <c r="AU802" s="154"/>
      <c r="AV802" s="154"/>
      <c r="AW802" s="154"/>
      <c r="AX802" s="154"/>
      <c r="AY802" s="154"/>
      <c r="AZ802" s="154"/>
      <c r="BA802" s="154"/>
      <c r="BB802" s="154"/>
      <c r="BC802" s="154"/>
      <c r="BD802" s="154"/>
      <c r="BE802" s="154"/>
      <c r="BF802" s="154"/>
      <c r="BG802" s="154"/>
      <c r="BH802" s="154"/>
    </row>
    <row r="803" spans="1:60" outlineLevel="1" x14ac:dyDescent="0.2">
      <c r="A803" s="155"/>
      <c r="B803" s="162"/>
      <c r="C803" s="260" t="s">
        <v>866</v>
      </c>
      <c r="D803" s="261"/>
      <c r="E803" s="262"/>
      <c r="F803" s="263"/>
      <c r="G803" s="264"/>
      <c r="H803" s="177"/>
      <c r="I803" s="177"/>
      <c r="J803" s="177"/>
      <c r="K803" s="177"/>
      <c r="L803" s="177"/>
      <c r="M803" s="177"/>
      <c r="N803" s="164"/>
      <c r="O803" s="164"/>
      <c r="P803" s="164"/>
      <c r="Q803" s="164"/>
      <c r="R803" s="164"/>
      <c r="S803" s="164"/>
      <c r="T803" s="165"/>
      <c r="U803" s="16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 t="s">
        <v>238</v>
      </c>
      <c r="AF803" s="154"/>
      <c r="AG803" s="154"/>
      <c r="AH803" s="154"/>
      <c r="AI803" s="154"/>
      <c r="AJ803" s="154"/>
      <c r="AK803" s="154"/>
      <c r="AL803" s="154"/>
      <c r="AM803" s="154"/>
      <c r="AN803" s="154"/>
      <c r="AO803" s="154"/>
      <c r="AP803" s="154"/>
      <c r="AQ803" s="154"/>
      <c r="AR803" s="154"/>
      <c r="AS803" s="154"/>
      <c r="AT803" s="154"/>
      <c r="AU803" s="154"/>
      <c r="AV803" s="154"/>
      <c r="AW803" s="154"/>
      <c r="AX803" s="154"/>
      <c r="AY803" s="154"/>
      <c r="AZ803" s="154"/>
      <c r="BA803" s="157" t="str">
        <f>C803</f>
        <v>- očištění</v>
      </c>
      <c r="BB803" s="154"/>
      <c r="BC803" s="154"/>
      <c r="BD803" s="154"/>
      <c r="BE803" s="154"/>
      <c r="BF803" s="154"/>
      <c r="BG803" s="154"/>
      <c r="BH803" s="154"/>
    </row>
    <row r="804" spans="1:60" outlineLevel="1" x14ac:dyDescent="0.2">
      <c r="A804" s="155"/>
      <c r="B804" s="162"/>
      <c r="C804" s="260" t="s">
        <v>1020</v>
      </c>
      <c r="D804" s="261"/>
      <c r="E804" s="262"/>
      <c r="F804" s="263"/>
      <c r="G804" s="264"/>
      <c r="H804" s="177"/>
      <c r="I804" s="177"/>
      <c r="J804" s="177"/>
      <c r="K804" s="177"/>
      <c r="L804" s="177"/>
      <c r="M804" s="177"/>
      <c r="N804" s="164"/>
      <c r="O804" s="164"/>
      <c r="P804" s="164"/>
      <c r="Q804" s="164"/>
      <c r="R804" s="164"/>
      <c r="S804" s="164"/>
      <c r="T804" s="165"/>
      <c r="U804" s="16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 t="s">
        <v>238</v>
      </c>
      <c r="AF804" s="154"/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7" t="str">
        <f>C804</f>
        <v>- omytí</v>
      </c>
      <c r="BB804" s="154"/>
      <c r="BC804" s="154"/>
      <c r="BD804" s="154"/>
      <c r="BE804" s="154"/>
      <c r="BF804" s="154"/>
      <c r="BG804" s="154"/>
      <c r="BH804" s="154"/>
    </row>
    <row r="805" spans="1:60" outlineLevel="1" x14ac:dyDescent="0.2">
      <c r="A805" s="155"/>
      <c r="B805" s="162"/>
      <c r="C805" s="260" t="s">
        <v>1021</v>
      </c>
      <c r="D805" s="261"/>
      <c r="E805" s="262"/>
      <c r="F805" s="263"/>
      <c r="G805" s="264"/>
      <c r="H805" s="177"/>
      <c r="I805" s="177"/>
      <c r="J805" s="177"/>
      <c r="K805" s="177"/>
      <c r="L805" s="177"/>
      <c r="M805" s="177"/>
      <c r="N805" s="164"/>
      <c r="O805" s="164"/>
      <c r="P805" s="164"/>
      <c r="Q805" s="164"/>
      <c r="R805" s="164"/>
      <c r="S805" s="164"/>
      <c r="T805" s="165"/>
      <c r="U805" s="16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 t="s">
        <v>238</v>
      </c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7" t="str">
        <f>C805</f>
        <v>- impregnační nátěr dle stávající barevnosti</v>
      </c>
      <c r="BB805" s="154"/>
      <c r="BC805" s="154"/>
      <c r="BD805" s="154"/>
      <c r="BE805" s="154"/>
      <c r="BF805" s="154"/>
      <c r="BG805" s="154"/>
      <c r="BH805" s="154"/>
    </row>
    <row r="806" spans="1:60" outlineLevel="1" x14ac:dyDescent="0.2">
      <c r="A806" s="155"/>
      <c r="B806" s="162"/>
      <c r="C806" s="199" t="s">
        <v>1022</v>
      </c>
      <c r="D806" s="166"/>
      <c r="E806" s="172">
        <v>16.8</v>
      </c>
      <c r="F806" s="177"/>
      <c r="G806" s="177"/>
      <c r="H806" s="177"/>
      <c r="I806" s="177"/>
      <c r="J806" s="177"/>
      <c r="K806" s="177"/>
      <c r="L806" s="177"/>
      <c r="M806" s="177"/>
      <c r="N806" s="164"/>
      <c r="O806" s="164"/>
      <c r="P806" s="164"/>
      <c r="Q806" s="164"/>
      <c r="R806" s="164"/>
      <c r="S806" s="164"/>
      <c r="T806" s="165"/>
      <c r="U806" s="16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 t="s">
        <v>219</v>
      </c>
      <c r="AF806" s="154">
        <v>0</v>
      </c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  <c r="BE806" s="154"/>
      <c r="BF806" s="154"/>
      <c r="BG806" s="154"/>
      <c r="BH806" s="154"/>
    </row>
    <row r="807" spans="1:60" outlineLevel="1" x14ac:dyDescent="0.2">
      <c r="A807" s="155">
        <v>190</v>
      </c>
      <c r="B807" s="162" t="s">
        <v>1023</v>
      </c>
      <c r="C807" s="198" t="s">
        <v>1024</v>
      </c>
      <c r="D807" s="164" t="s">
        <v>267</v>
      </c>
      <c r="E807" s="171">
        <v>72.2</v>
      </c>
      <c r="F807" s="176"/>
      <c r="G807" s="177">
        <f>ROUND(E807*F807,2)</f>
        <v>0</v>
      </c>
      <c r="H807" s="176"/>
      <c r="I807" s="177">
        <f>ROUND(E807*H807,2)</f>
        <v>0</v>
      </c>
      <c r="J807" s="176"/>
      <c r="K807" s="177">
        <f>ROUND(E807*J807,2)</f>
        <v>0</v>
      </c>
      <c r="L807" s="177">
        <v>21</v>
      </c>
      <c r="M807" s="177">
        <f>G807*(1+L807/100)</f>
        <v>0</v>
      </c>
      <c r="N807" s="164">
        <v>0</v>
      </c>
      <c r="O807" s="164">
        <f>ROUND(E807*N807,5)</f>
        <v>0</v>
      </c>
      <c r="P807" s="164">
        <v>0</v>
      </c>
      <c r="Q807" s="164">
        <f>ROUND(E807*P807,5)</f>
        <v>0</v>
      </c>
      <c r="R807" s="164"/>
      <c r="S807" s="164"/>
      <c r="T807" s="165">
        <v>0</v>
      </c>
      <c r="U807" s="164">
        <f>ROUND(E807*T807,2)</f>
        <v>0</v>
      </c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 t="s">
        <v>217</v>
      </c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4"/>
      <c r="BB807" s="154"/>
      <c r="BC807" s="154"/>
      <c r="BD807" s="154"/>
      <c r="BE807" s="154"/>
      <c r="BF807" s="154"/>
      <c r="BG807" s="154"/>
      <c r="BH807" s="154"/>
    </row>
    <row r="808" spans="1:60" outlineLevel="1" x14ac:dyDescent="0.2">
      <c r="A808" s="155"/>
      <c r="B808" s="162"/>
      <c r="C808" s="260" t="s">
        <v>866</v>
      </c>
      <c r="D808" s="261"/>
      <c r="E808" s="262"/>
      <c r="F808" s="263"/>
      <c r="G808" s="264"/>
      <c r="H808" s="177"/>
      <c r="I808" s="177"/>
      <c r="J808" s="177"/>
      <c r="K808" s="177"/>
      <c r="L808" s="177"/>
      <c r="M808" s="177"/>
      <c r="N808" s="164"/>
      <c r="O808" s="164"/>
      <c r="P808" s="164"/>
      <c r="Q808" s="164"/>
      <c r="R808" s="164"/>
      <c r="S808" s="164"/>
      <c r="T808" s="165"/>
      <c r="U808" s="16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 t="s">
        <v>238</v>
      </c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7" t="str">
        <f>C808</f>
        <v>- očištění</v>
      </c>
      <c r="BB808" s="154"/>
      <c r="BC808" s="154"/>
      <c r="BD808" s="154"/>
      <c r="BE808" s="154"/>
      <c r="BF808" s="154"/>
      <c r="BG808" s="154"/>
      <c r="BH808" s="154"/>
    </row>
    <row r="809" spans="1:60" outlineLevel="1" x14ac:dyDescent="0.2">
      <c r="A809" s="155"/>
      <c r="B809" s="162"/>
      <c r="C809" s="260" t="s">
        <v>1020</v>
      </c>
      <c r="D809" s="261"/>
      <c r="E809" s="262"/>
      <c r="F809" s="263"/>
      <c r="G809" s="264"/>
      <c r="H809" s="177"/>
      <c r="I809" s="177"/>
      <c r="J809" s="177"/>
      <c r="K809" s="177"/>
      <c r="L809" s="177"/>
      <c r="M809" s="177"/>
      <c r="N809" s="164"/>
      <c r="O809" s="164"/>
      <c r="P809" s="164"/>
      <c r="Q809" s="164"/>
      <c r="R809" s="164"/>
      <c r="S809" s="164"/>
      <c r="T809" s="165"/>
      <c r="U809" s="16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 t="s">
        <v>238</v>
      </c>
      <c r="AF809" s="154"/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7" t="str">
        <f>C809</f>
        <v>- omytí</v>
      </c>
      <c r="BB809" s="154"/>
      <c r="BC809" s="154"/>
      <c r="BD809" s="154"/>
      <c r="BE809" s="154"/>
      <c r="BF809" s="154"/>
      <c r="BG809" s="154"/>
      <c r="BH809" s="154"/>
    </row>
    <row r="810" spans="1:60" outlineLevel="1" x14ac:dyDescent="0.2">
      <c r="A810" s="155"/>
      <c r="B810" s="162"/>
      <c r="C810" s="260" t="s">
        <v>1021</v>
      </c>
      <c r="D810" s="261"/>
      <c r="E810" s="262"/>
      <c r="F810" s="263"/>
      <c r="G810" s="264"/>
      <c r="H810" s="177"/>
      <c r="I810" s="177"/>
      <c r="J810" s="177"/>
      <c r="K810" s="177"/>
      <c r="L810" s="177"/>
      <c r="M810" s="177"/>
      <c r="N810" s="164"/>
      <c r="O810" s="164"/>
      <c r="P810" s="164"/>
      <c r="Q810" s="164"/>
      <c r="R810" s="164"/>
      <c r="S810" s="164"/>
      <c r="T810" s="165"/>
      <c r="U810" s="16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 t="s">
        <v>238</v>
      </c>
      <c r="AF810" s="154"/>
      <c r="AG810" s="154"/>
      <c r="AH810" s="154"/>
      <c r="AI810" s="154"/>
      <c r="AJ810" s="154"/>
      <c r="AK810" s="154"/>
      <c r="AL810" s="154"/>
      <c r="AM810" s="154"/>
      <c r="AN810" s="154"/>
      <c r="AO810" s="154"/>
      <c r="AP810" s="154"/>
      <c r="AQ810" s="154"/>
      <c r="AR810" s="154"/>
      <c r="AS810" s="154"/>
      <c r="AT810" s="154"/>
      <c r="AU810" s="154"/>
      <c r="AV810" s="154"/>
      <c r="AW810" s="154"/>
      <c r="AX810" s="154"/>
      <c r="AY810" s="154"/>
      <c r="AZ810" s="154"/>
      <c r="BA810" s="157" t="str">
        <f>C810</f>
        <v>- impregnační nátěr dle stávající barevnosti</v>
      </c>
      <c r="BB810" s="154"/>
      <c r="BC810" s="154"/>
      <c r="BD810" s="154"/>
      <c r="BE810" s="154"/>
      <c r="BF810" s="154"/>
      <c r="BG810" s="154"/>
      <c r="BH810" s="154"/>
    </row>
    <row r="811" spans="1:60" outlineLevel="1" x14ac:dyDescent="0.2">
      <c r="A811" s="155"/>
      <c r="B811" s="162"/>
      <c r="C811" s="199" t="s">
        <v>353</v>
      </c>
      <c r="D811" s="166"/>
      <c r="E811" s="172"/>
      <c r="F811" s="177"/>
      <c r="G811" s="177"/>
      <c r="H811" s="177"/>
      <c r="I811" s="177"/>
      <c r="J811" s="177"/>
      <c r="K811" s="177"/>
      <c r="L811" s="177"/>
      <c r="M811" s="177"/>
      <c r="N811" s="164"/>
      <c r="O811" s="164"/>
      <c r="P811" s="164"/>
      <c r="Q811" s="164"/>
      <c r="R811" s="164"/>
      <c r="S811" s="164"/>
      <c r="T811" s="165"/>
      <c r="U811" s="16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 t="s">
        <v>219</v>
      </c>
      <c r="AF811" s="154">
        <v>0</v>
      </c>
      <c r="AG811" s="154"/>
      <c r="AH811" s="154"/>
      <c r="AI811" s="154"/>
      <c r="AJ811" s="154"/>
      <c r="AK811" s="154"/>
      <c r="AL811" s="154"/>
      <c r="AM811" s="154"/>
      <c r="AN811" s="154"/>
      <c r="AO811" s="154"/>
      <c r="AP811" s="154"/>
      <c r="AQ811" s="154"/>
      <c r="AR811" s="154"/>
      <c r="AS811" s="154"/>
      <c r="AT811" s="154"/>
      <c r="AU811" s="154"/>
      <c r="AV811" s="154"/>
      <c r="AW811" s="154"/>
      <c r="AX811" s="154"/>
      <c r="AY811" s="154"/>
      <c r="AZ811" s="154"/>
      <c r="BA811" s="154"/>
      <c r="BB811" s="154"/>
      <c r="BC811" s="154"/>
      <c r="BD811" s="154"/>
      <c r="BE811" s="154"/>
      <c r="BF811" s="154"/>
      <c r="BG811" s="154"/>
      <c r="BH811" s="154"/>
    </row>
    <row r="812" spans="1:60" outlineLevel="1" x14ac:dyDescent="0.2">
      <c r="A812" s="155"/>
      <c r="B812" s="162"/>
      <c r="C812" s="199" t="s">
        <v>1025</v>
      </c>
      <c r="D812" s="166"/>
      <c r="E812" s="172">
        <v>42</v>
      </c>
      <c r="F812" s="177"/>
      <c r="G812" s="177"/>
      <c r="H812" s="177"/>
      <c r="I812" s="177"/>
      <c r="J812" s="177"/>
      <c r="K812" s="177"/>
      <c r="L812" s="177"/>
      <c r="M812" s="177"/>
      <c r="N812" s="164"/>
      <c r="O812" s="164"/>
      <c r="P812" s="164"/>
      <c r="Q812" s="164"/>
      <c r="R812" s="164"/>
      <c r="S812" s="164"/>
      <c r="T812" s="165"/>
      <c r="U812" s="16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 t="s">
        <v>219</v>
      </c>
      <c r="AF812" s="154">
        <v>0</v>
      </c>
      <c r="AG812" s="154"/>
      <c r="AH812" s="154"/>
      <c r="AI812" s="154"/>
      <c r="AJ812" s="154"/>
      <c r="AK812" s="154"/>
      <c r="AL812" s="154"/>
      <c r="AM812" s="154"/>
      <c r="AN812" s="154"/>
      <c r="AO812" s="154"/>
      <c r="AP812" s="154"/>
      <c r="AQ812" s="154"/>
      <c r="AR812" s="154"/>
      <c r="AS812" s="154"/>
      <c r="AT812" s="154"/>
      <c r="AU812" s="154"/>
      <c r="AV812" s="154"/>
      <c r="AW812" s="154"/>
      <c r="AX812" s="154"/>
      <c r="AY812" s="154"/>
      <c r="AZ812" s="154"/>
      <c r="BA812" s="154"/>
      <c r="BB812" s="154"/>
      <c r="BC812" s="154"/>
      <c r="BD812" s="154"/>
      <c r="BE812" s="154"/>
      <c r="BF812" s="154"/>
      <c r="BG812" s="154"/>
      <c r="BH812" s="154"/>
    </row>
    <row r="813" spans="1:60" outlineLevel="1" x14ac:dyDescent="0.2">
      <c r="A813" s="155"/>
      <c r="B813" s="162"/>
      <c r="C813" s="199" t="s">
        <v>1026</v>
      </c>
      <c r="D813" s="166"/>
      <c r="E813" s="172">
        <v>15.75</v>
      </c>
      <c r="F813" s="177"/>
      <c r="G813" s="177"/>
      <c r="H813" s="177"/>
      <c r="I813" s="177"/>
      <c r="J813" s="177"/>
      <c r="K813" s="177"/>
      <c r="L813" s="177"/>
      <c r="M813" s="177"/>
      <c r="N813" s="164"/>
      <c r="O813" s="164"/>
      <c r="P813" s="164"/>
      <c r="Q813" s="164"/>
      <c r="R813" s="164"/>
      <c r="S813" s="164"/>
      <c r="T813" s="165"/>
      <c r="U813" s="16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 t="s">
        <v>219</v>
      </c>
      <c r="AF813" s="154">
        <v>0</v>
      </c>
      <c r="AG813" s="154"/>
      <c r="AH813" s="154"/>
      <c r="AI813" s="154"/>
      <c r="AJ813" s="154"/>
      <c r="AK813" s="154"/>
      <c r="AL813" s="154"/>
      <c r="AM813" s="154"/>
      <c r="AN813" s="154"/>
      <c r="AO813" s="154"/>
      <c r="AP813" s="154"/>
      <c r="AQ813" s="154"/>
      <c r="AR813" s="154"/>
      <c r="AS813" s="154"/>
      <c r="AT813" s="154"/>
      <c r="AU813" s="154"/>
      <c r="AV813" s="154"/>
      <c r="AW813" s="154"/>
      <c r="AX813" s="154"/>
      <c r="AY813" s="154"/>
      <c r="AZ813" s="154"/>
      <c r="BA813" s="154"/>
      <c r="BB813" s="154"/>
      <c r="BC813" s="154"/>
      <c r="BD813" s="154"/>
      <c r="BE813" s="154"/>
      <c r="BF813" s="154"/>
      <c r="BG813" s="154"/>
      <c r="BH813" s="154"/>
    </row>
    <row r="814" spans="1:60" outlineLevel="1" x14ac:dyDescent="0.2">
      <c r="A814" s="155"/>
      <c r="B814" s="162"/>
      <c r="C814" s="199" t="s">
        <v>1027</v>
      </c>
      <c r="D814" s="166"/>
      <c r="E814" s="172">
        <v>14.448</v>
      </c>
      <c r="F814" s="177"/>
      <c r="G814" s="177"/>
      <c r="H814" s="177"/>
      <c r="I814" s="177"/>
      <c r="J814" s="177"/>
      <c r="K814" s="177"/>
      <c r="L814" s="177"/>
      <c r="M814" s="177"/>
      <c r="N814" s="164"/>
      <c r="O814" s="164"/>
      <c r="P814" s="164"/>
      <c r="Q814" s="164"/>
      <c r="R814" s="164"/>
      <c r="S814" s="164"/>
      <c r="T814" s="165"/>
      <c r="U814" s="16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 t="s">
        <v>219</v>
      </c>
      <c r="AF814" s="154">
        <v>0</v>
      </c>
      <c r="AG814" s="154"/>
      <c r="AH814" s="154"/>
      <c r="AI814" s="154"/>
      <c r="AJ814" s="154"/>
      <c r="AK814" s="154"/>
      <c r="AL814" s="154"/>
      <c r="AM814" s="154"/>
      <c r="AN814" s="154"/>
      <c r="AO814" s="154"/>
      <c r="AP814" s="154"/>
      <c r="AQ814" s="154"/>
      <c r="AR814" s="154"/>
      <c r="AS814" s="154"/>
      <c r="AT814" s="154"/>
      <c r="AU814" s="154"/>
      <c r="AV814" s="154"/>
      <c r="AW814" s="154"/>
      <c r="AX814" s="154"/>
      <c r="AY814" s="154"/>
      <c r="AZ814" s="154"/>
      <c r="BA814" s="154"/>
      <c r="BB814" s="154"/>
      <c r="BC814" s="154"/>
      <c r="BD814" s="154"/>
      <c r="BE814" s="154"/>
      <c r="BF814" s="154"/>
      <c r="BG814" s="154"/>
      <c r="BH814" s="154"/>
    </row>
    <row r="815" spans="1:60" outlineLevel="1" x14ac:dyDescent="0.2">
      <c r="A815" s="155"/>
      <c r="B815" s="162"/>
      <c r="C815" s="200" t="s">
        <v>222</v>
      </c>
      <c r="D815" s="167"/>
      <c r="E815" s="173">
        <v>72.197999999999993</v>
      </c>
      <c r="F815" s="177"/>
      <c r="G815" s="177"/>
      <c r="H815" s="177"/>
      <c r="I815" s="177"/>
      <c r="J815" s="177"/>
      <c r="K815" s="177"/>
      <c r="L815" s="177"/>
      <c r="M815" s="177"/>
      <c r="N815" s="164"/>
      <c r="O815" s="164"/>
      <c r="P815" s="164"/>
      <c r="Q815" s="164"/>
      <c r="R815" s="164"/>
      <c r="S815" s="164"/>
      <c r="T815" s="165"/>
      <c r="U815" s="16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 t="s">
        <v>219</v>
      </c>
      <c r="AF815" s="154">
        <v>1</v>
      </c>
      <c r="AG815" s="154"/>
      <c r="AH815" s="154"/>
      <c r="AI815" s="154"/>
      <c r="AJ815" s="154"/>
      <c r="AK815" s="154"/>
      <c r="AL815" s="154"/>
      <c r="AM815" s="154"/>
      <c r="AN815" s="154"/>
      <c r="AO815" s="154"/>
      <c r="AP815" s="154"/>
      <c r="AQ815" s="154"/>
      <c r="AR815" s="154"/>
      <c r="AS815" s="154"/>
      <c r="AT815" s="154"/>
      <c r="AU815" s="154"/>
      <c r="AV815" s="154"/>
      <c r="AW815" s="154"/>
      <c r="AX815" s="154"/>
      <c r="AY815" s="154"/>
      <c r="AZ815" s="154"/>
      <c r="BA815" s="154"/>
      <c r="BB815" s="154"/>
      <c r="BC815" s="154"/>
      <c r="BD815" s="154"/>
      <c r="BE815" s="154"/>
      <c r="BF815" s="154"/>
      <c r="BG815" s="154"/>
      <c r="BH815" s="154"/>
    </row>
    <row r="816" spans="1:60" outlineLevel="1" x14ac:dyDescent="0.2">
      <c r="A816" s="155"/>
      <c r="B816" s="162"/>
      <c r="C816" s="199" t="s">
        <v>1028</v>
      </c>
      <c r="D816" s="166"/>
      <c r="E816" s="172">
        <v>2.0000000000095501E-3</v>
      </c>
      <c r="F816" s="177"/>
      <c r="G816" s="177"/>
      <c r="H816" s="177"/>
      <c r="I816" s="177"/>
      <c r="J816" s="177"/>
      <c r="K816" s="177"/>
      <c r="L816" s="177"/>
      <c r="M816" s="177"/>
      <c r="N816" s="164"/>
      <c r="O816" s="164"/>
      <c r="P816" s="164"/>
      <c r="Q816" s="164"/>
      <c r="R816" s="164"/>
      <c r="S816" s="164"/>
      <c r="T816" s="165"/>
      <c r="U816" s="16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 t="s">
        <v>219</v>
      </c>
      <c r="AF816" s="154">
        <v>0</v>
      </c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</row>
    <row r="817" spans="1:60" x14ac:dyDescent="0.2">
      <c r="A817" s="156" t="s">
        <v>212</v>
      </c>
      <c r="B817" s="163" t="s">
        <v>181</v>
      </c>
      <c r="C817" s="201" t="s">
        <v>182</v>
      </c>
      <c r="D817" s="168"/>
      <c r="E817" s="174"/>
      <c r="F817" s="178"/>
      <c r="G817" s="178">
        <f>SUMIF(AE818:AE841,"&lt;&gt;NOR",G818:G841)</f>
        <v>0</v>
      </c>
      <c r="H817" s="178"/>
      <c r="I817" s="178">
        <f>SUM(I818:I841)</f>
        <v>0</v>
      </c>
      <c r="J817" s="178"/>
      <c r="K817" s="178">
        <f>SUM(K818:K841)</f>
        <v>0</v>
      </c>
      <c r="L817" s="178"/>
      <c r="M817" s="178">
        <f>SUM(M818:M841)</f>
        <v>0</v>
      </c>
      <c r="N817" s="168"/>
      <c r="O817" s="168">
        <f>SUM(O818:O841)</f>
        <v>0</v>
      </c>
      <c r="P817" s="168"/>
      <c r="Q817" s="168">
        <f>SUM(Q818:Q841)</f>
        <v>0</v>
      </c>
      <c r="R817" s="168"/>
      <c r="S817" s="168"/>
      <c r="T817" s="169"/>
      <c r="U817" s="168">
        <f>SUM(U818:U841)</f>
        <v>73.819999999999993</v>
      </c>
      <c r="AE817" t="s">
        <v>213</v>
      </c>
    </row>
    <row r="818" spans="1:60" outlineLevel="1" x14ac:dyDescent="0.2">
      <c r="A818" s="155">
        <v>191</v>
      </c>
      <c r="B818" s="162" t="s">
        <v>1029</v>
      </c>
      <c r="C818" s="198" t="s">
        <v>1030</v>
      </c>
      <c r="D818" s="164" t="s">
        <v>508</v>
      </c>
      <c r="E818" s="171">
        <v>1</v>
      </c>
      <c r="F818" s="176"/>
      <c r="G818" s="177">
        <f>ROUND(E818*F818,2)</f>
        <v>0</v>
      </c>
      <c r="H818" s="176"/>
      <c r="I818" s="177">
        <f>ROUND(E818*H818,2)</f>
        <v>0</v>
      </c>
      <c r="J818" s="176"/>
      <c r="K818" s="177">
        <f>ROUND(E818*J818,2)</f>
        <v>0</v>
      </c>
      <c r="L818" s="177">
        <v>21</v>
      </c>
      <c r="M818" s="177">
        <f>G818*(1+L818/100)</f>
        <v>0</v>
      </c>
      <c r="N818" s="164">
        <v>0</v>
      </c>
      <c r="O818" s="164">
        <f>ROUND(E818*N818,5)</f>
        <v>0</v>
      </c>
      <c r="P818" s="164">
        <v>0</v>
      </c>
      <c r="Q818" s="164">
        <f>ROUND(E818*P818,5)</f>
        <v>0</v>
      </c>
      <c r="R818" s="164"/>
      <c r="S818" s="164"/>
      <c r="T818" s="165">
        <v>73.816980000000001</v>
      </c>
      <c r="U818" s="164">
        <f>ROUND(E818*T818,2)</f>
        <v>73.819999999999993</v>
      </c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 t="s">
        <v>217</v>
      </c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</row>
    <row r="819" spans="1:60" outlineLevel="1" x14ac:dyDescent="0.2">
      <c r="A819" s="155">
        <v>192</v>
      </c>
      <c r="B819" s="162" t="s">
        <v>1031</v>
      </c>
      <c r="C819" s="198" t="s">
        <v>1032</v>
      </c>
      <c r="D819" s="164" t="s">
        <v>508</v>
      </c>
      <c r="E819" s="171">
        <v>1</v>
      </c>
      <c r="F819" s="176"/>
      <c r="G819" s="177">
        <f>ROUND(E819*F819,2)</f>
        <v>0</v>
      </c>
      <c r="H819" s="176"/>
      <c r="I819" s="177">
        <f>ROUND(E819*H819,2)</f>
        <v>0</v>
      </c>
      <c r="J819" s="176"/>
      <c r="K819" s="177">
        <f>ROUND(E819*J819,2)</f>
        <v>0</v>
      </c>
      <c r="L819" s="177">
        <v>21</v>
      </c>
      <c r="M819" s="177">
        <f>G819*(1+L819/100)</f>
        <v>0</v>
      </c>
      <c r="N819" s="164">
        <v>0</v>
      </c>
      <c r="O819" s="164">
        <f>ROUND(E819*N819,5)</f>
        <v>0</v>
      </c>
      <c r="P819" s="164">
        <v>0</v>
      </c>
      <c r="Q819" s="164">
        <f>ROUND(E819*P819,5)</f>
        <v>0</v>
      </c>
      <c r="R819" s="164"/>
      <c r="S819" s="164"/>
      <c r="T819" s="165">
        <v>0</v>
      </c>
      <c r="U819" s="164">
        <f>ROUND(E819*T819,2)</f>
        <v>0</v>
      </c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 t="s">
        <v>217</v>
      </c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</row>
    <row r="820" spans="1:60" outlineLevel="1" x14ac:dyDescent="0.2">
      <c r="A820" s="155"/>
      <c r="B820" s="162"/>
      <c r="C820" s="260" t="s">
        <v>1033</v>
      </c>
      <c r="D820" s="261"/>
      <c r="E820" s="262"/>
      <c r="F820" s="263"/>
      <c r="G820" s="264"/>
      <c r="H820" s="177"/>
      <c r="I820" s="177"/>
      <c r="J820" s="177"/>
      <c r="K820" s="177"/>
      <c r="L820" s="177"/>
      <c r="M820" s="177"/>
      <c r="N820" s="164"/>
      <c r="O820" s="164"/>
      <c r="P820" s="164"/>
      <c r="Q820" s="164"/>
      <c r="R820" s="164"/>
      <c r="S820" s="164"/>
      <c r="T820" s="165"/>
      <c r="U820" s="16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 t="s">
        <v>238</v>
      </c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7" t="str">
        <f t="shared" ref="BA820:BA825" si="13">C820</f>
        <v>- projekt elektroinstalace není součástí projektové dokumentace</v>
      </c>
      <c r="BB820" s="154"/>
      <c r="BC820" s="154"/>
      <c r="BD820" s="154"/>
      <c r="BE820" s="154"/>
      <c r="BF820" s="154"/>
      <c r="BG820" s="154"/>
      <c r="BH820" s="154"/>
    </row>
    <row r="821" spans="1:60" outlineLevel="1" x14ac:dyDescent="0.2">
      <c r="A821" s="155"/>
      <c r="B821" s="162"/>
      <c r="C821" s="260" t="s">
        <v>1034</v>
      </c>
      <c r="D821" s="261"/>
      <c r="E821" s="262"/>
      <c r="F821" s="263"/>
      <c r="G821" s="264"/>
      <c r="H821" s="177"/>
      <c r="I821" s="177"/>
      <c r="J821" s="177"/>
      <c r="K821" s="177"/>
      <c r="L821" s="177"/>
      <c r="M821" s="177"/>
      <c r="N821" s="164"/>
      <c r="O821" s="164"/>
      <c r="P821" s="164"/>
      <c r="Q821" s="164"/>
      <c r="R821" s="164"/>
      <c r="S821" s="164"/>
      <c r="T821" s="165"/>
      <c r="U821" s="16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 t="s">
        <v>238</v>
      </c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7" t="str">
        <f t="shared" si="13"/>
        <v>- při obnově omítek bude nutné provést revizi stávajících rozvodů elektroinstalace</v>
      </c>
      <c r="BB821" s="154"/>
      <c r="BC821" s="154"/>
      <c r="BD821" s="154"/>
      <c r="BE821" s="154"/>
      <c r="BF821" s="154"/>
      <c r="BG821" s="154"/>
      <c r="BH821" s="154"/>
    </row>
    <row r="822" spans="1:60" outlineLevel="1" x14ac:dyDescent="0.2">
      <c r="A822" s="155"/>
      <c r="B822" s="162"/>
      <c r="C822" s="260" t="s">
        <v>1035</v>
      </c>
      <c r="D822" s="261"/>
      <c r="E822" s="262"/>
      <c r="F822" s="263"/>
      <c r="G822" s="264"/>
      <c r="H822" s="177"/>
      <c r="I822" s="177"/>
      <c r="J822" s="177"/>
      <c r="K822" s="177"/>
      <c r="L822" s="177"/>
      <c r="M822" s="177"/>
      <c r="N822" s="164"/>
      <c r="O822" s="164"/>
      <c r="P822" s="164"/>
      <c r="Q822" s="164"/>
      <c r="R822" s="164"/>
      <c r="S822" s="164"/>
      <c r="T822" s="165"/>
      <c r="U822" s="16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 t="s">
        <v>238</v>
      </c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7" t="str">
        <f t="shared" si="13"/>
        <v>předpokládá se:</v>
      </c>
      <c r="BB822" s="154"/>
      <c r="BC822" s="154"/>
      <c r="BD822" s="154"/>
      <c r="BE822" s="154"/>
      <c r="BF822" s="154"/>
      <c r="BG822" s="154"/>
      <c r="BH822" s="154"/>
    </row>
    <row r="823" spans="1:60" outlineLevel="1" x14ac:dyDescent="0.2">
      <c r="A823" s="155"/>
      <c r="B823" s="162"/>
      <c r="C823" s="260" t="s">
        <v>1036</v>
      </c>
      <c r="D823" s="261"/>
      <c r="E823" s="262"/>
      <c r="F823" s="263"/>
      <c r="G823" s="264"/>
      <c r="H823" s="177"/>
      <c r="I823" s="177"/>
      <c r="J823" s="177"/>
      <c r="K823" s="177"/>
      <c r="L823" s="177"/>
      <c r="M823" s="177"/>
      <c r="N823" s="164"/>
      <c r="O823" s="164"/>
      <c r="P823" s="164"/>
      <c r="Q823" s="164"/>
      <c r="R823" s="164"/>
      <c r="S823" s="164"/>
      <c r="T823" s="165"/>
      <c r="U823" s="16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 t="s">
        <v>238</v>
      </c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7" t="str">
        <f t="shared" si="13"/>
        <v>- úplné přeložení elektroinstalace</v>
      </c>
      <c r="BB823" s="154"/>
      <c r="BC823" s="154"/>
      <c r="BD823" s="154"/>
      <c r="BE823" s="154"/>
      <c r="BF823" s="154"/>
      <c r="BG823" s="154"/>
      <c r="BH823" s="154"/>
    </row>
    <row r="824" spans="1:60" outlineLevel="1" x14ac:dyDescent="0.2">
      <c r="A824" s="155"/>
      <c r="B824" s="162"/>
      <c r="C824" s="260" t="s">
        <v>1037</v>
      </c>
      <c r="D824" s="261"/>
      <c r="E824" s="262"/>
      <c r="F824" s="263"/>
      <c r="G824" s="264"/>
      <c r="H824" s="177"/>
      <c r="I824" s="177"/>
      <c r="J824" s="177"/>
      <c r="K824" s="177"/>
      <c r="L824" s="177"/>
      <c r="M824" s="177"/>
      <c r="N824" s="164"/>
      <c r="O824" s="164"/>
      <c r="P824" s="164"/>
      <c r="Q824" s="164"/>
      <c r="R824" s="164"/>
      <c r="S824" s="164"/>
      <c r="T824" s="165"/>
      <c r="U824" s="16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 t="s">
        <v>238</v>
      </c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7" t="str">
        <f t="shared" si="13"/>
        <v>- osazení nových svítidel, zásuvek, vypínačů a pojistkové skříně</v>
      </c>
      <c r="BB824" s="154"/>
      <c r="BC824" s="154"/>
      <c r="BD824" s="154"/>
      <c r="BE824" s="154"/>
      <c r="BF824" s="154"/>
      <c r="BG824" s="154"/>
      <c r="BH824" s="154"/>
    </row>
    <row r="825" spans="1:60" outlineLevel="1" x14ac:dyDescent="0.2">
      <c r="A825" s="155"/>
      <c r="B825" s="162"/>
      <c r="C825" s="260" t="s">
        <v>1038</v>
      </c>
      <c r="D825" s="261"/>
      <c r="E825" s="262"/>
      <c r="F825" s="263"/>
      <c r="G825" s="264"/>
      <c r="H825" s="177"/>
      <c r="I825" s="177"/>
      <c r="J825" s="177"/>
      <c r="K825" s="177"/>
      <c r="L825" s="177"/>
      <c r="M825" s="177"/>
      <c r="N825" s="164"/>
      <c r="O825" s="164"/>
      <c r="P825" s="164"/>
      <c r="Q825" s="164"/>
      <c r="R825" s="164"/>
      <c r="S825" s="164"/>
      <c r="T825" s="165"/>
      <c r="U825" s="16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 t="s">
        <v>238</v>
      </c>
      <c r="AF825" s="154"/>
      <c r="AG825" s="154"/>
      <c r="AH825" s="154"/>
      <c r="AI825" s="154"/>
      <c r="AJ825" s="154"/>
      <c r="AK825" s="154"/>
      <c r="AL825" s="154"/>
      <c r="AM825" s="154"/>
      <c r="AN825" s="154"/>
      <c r="AO825" s="154"/>
      <c r="AP825" s="154"/>
      <c r="AQ825" s="154"/>
      <c r="AR825" s="154"/>
      <c r="AS825" s="154"/>
      <c r="AT825" s="154"/>
      <c r="AU825" s="154"/>
      <c r="AV825" s="154"/>
      <c r="AW825" s="154"/>
      <c r="AX825" s="154"/>
      <c r="AY825" s="154"/>
      <c r="AZ825" s="154"/>
      <c r="BA825" s="157" t="str">
        <f t="shared" si="13"/>
        <v>- typy svítidel, zásuvek a vypínačů jsou navrženy v projektové dokumentaci</v>
      </c>
      <c r="BB825" s="154"/>
      <c r="BC825" s="154"/>
      <c r="BD825" s="154"/>
      <c r="BE825" s="154"/>
      <c r="BF825" s="154"/>
      <c r="BG825" s="154"/>
      <c r="BH825" s="154"/>
    </row>
    <row r="826" spans="1:60" outlineLevel="1" x14ac:dyDescent="0.2">
      <c r="A826" s="155"/>
      <c r="B826" s="162"/>
      <c r="C826" s="202" t="s">
        <v>860</v>
      </c>
      <c r="D826" s="170"/>
      <c r="E826" s="175"/>
      <c r="F826" s="179"/>
      <c r="G826" s="179"/>
      <c r="H826" s="177"/>
      <c r="I826" s="177"/>
      <c r="J826" s="177"/>
      <c r="K826" s="177"/>
      <c r="L826" s="177"/>
      <c r="M826" s="177"/>
      <c r="N826" s="164"/>
      <c r="O826" s="164"/>
      <c r="P826" s="164"/>
      <c r="Q826" s="164"/>
      <c r="R826" s="164"/>
      <c r="S826" s="164"/>
      <c r="T826" s="165"/>
      <c r="U826" s="16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 t="s">
        <v>238</v>
      </c>
      <c r="AF826" s="154"/>
      <c r="AG826" s="154"/>
      <c r="AH826" s="154"/>
      <c r="AI826" s="154"/>
      <c r="AJ826" s="154"/>
      <c r="AK826" s="154"/>
      <c r="AL826" s="154"/>
      <c r="AM826" s="154"/>
      <c r="AN826" s="154"/>
      <c r="AO826" s="154"/>
      <c r="AP826" s="154"/>
      <c r="AQ826" s="154"/>
      <c r="AR826" s="154"/>
      <c r="AS826" s="154"/>
      <c r="AT826" s="154"/>
      <c r="AU826" s="154"/>
      <c r="AV826" s="154"/>
      <c r="AW826" s="154"/>
      <c r="AX826" s="154"/>
      <c r="AY826" s="154"/>
      <c r="AZ826" s="154"/>
      <c r="BA826" s="154"/>
      <c r="BB826" s="154"/>
      <c r="BC826" s="154"/>
      <c r="BD826" s="154"/>
      <c r="BE826" s="154"/>
      <c r="BF826" s="154"/>
      <c r="BG826" s="154"/>
      <c r="BH826" s="154"/>
    </row>
    <row r="827" spans="1:60" outlineLevel="1" x14ac:dyDescent="0.2">
      <c r="A827" s="155"/>
      <c r="B827" s="162"/>
      <c r="C827" s="260" t="s">
        <v>1039</v>
      </c>
      <c r="D827" s="261"/>
      <c r="E827" s="262"/>
      <c r="F827" s="263"/>
      <c r="G827" s="264"/>
      <c r="H827" s="177"/>
      <c r="I827" s="177"/>
      <c r="J827" s="177"/>
      <c r="K827" s="177"/>
      <c r="L827" s="177"/>
      <c r="M827" s="177"/>
      <c r="N827" s="164"/>
      <c r="O827" s="164"/>
      <c r="P827" s="164"/>
      <c r="Q827" s="164"/>
      <c r="R827" s="164"/>
      <c r="S827" s="164"/>
      <c r="T827" s="165"/>
      <c r="U827" s="16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 t="s">
        <v>238</v>
      </c>
      <c r="AF827" s="154"/>
      <c r="AG827" s="154"/>
      <c r="AH827" s="154"/>
      <c r="AI827" s="154"/>
      <c r="AJ827" s="154"/>
      <c r="AK827" s="154"/>
      <c r="AL827" s="154"/>
      <c r="AM827" s="154"/>
      <c r="AN827" s="154"/>
      <c r="AO827" s="154"/>
      <c r="AP827" s="154"/>
      <c r="AQ827" s="154"/>
      <c r="AR827" s="154"/>
      <c r="AS827" s="154"/>
      <c r="AT827" s="154"/>
      <c r="AU827" s="154"/>
      <c r="AV827" s="154"/>
      <c r="AW827" s="154"/>
      <c r="AX827" s="154"/>
      <c r="AY827" s="154"/>
      <c r="AZ827" s="154"/>
      <c r="BA827" s="157" t="str">
        <f>C827</f>
        <v>- náklady na přeložení elektroinstalace jsou odhadnuty</v>
      </c>
      <c r="BB827" s="154"/>
      <c r="BC827" s="154"/>
      <c r="BD827" s="154"/>
      <c r="BE827" s="154"/>
      <c r="BF827" s="154"/>
      <c r="BG827" s="154"/>
      <c r="BH827" s="154"/>
    </row>
    <row r="828" spans="1:60" outlineLevel="1" x14ac:dyDescent="0.2">
      <c r="A828" s="155"/>
      <c r="B828" s="162"/>
      <c r="C828" s="260" t="s">
        <v>1040</v>
      </c>
      <c r="D828" s="261"/>
      <c r="E828" s="262"/>
      <c r="F828" s="263"/>
      <c r="G828" s="264"/>
      <c r="H828" s="177"/>
      <c r="I828" s="177"/>
      <c r="J828" s="177"/>
      <c r="K828" s="177"/>
      <c r="L828" s="177"/>
      <c r="M828" s="177"/>
      <c r="N828" s="164"/>
      <c r="O828" s="164"/>
      <c r="P828" s="164"/>
      <c r="Q828" s="164"/>
      <c r="R828" s="164"/>
      <c r="S828" s="164"/>
      <c r="T828" s="165"/>
      <c r="U828" s="16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 t="s">
        <v>238</v>
      </c>
      <c r="AF828" s="154"/>
      <c r="AG828" s="154"/>
      <c r="AH828" s="154"/>
      <c r="AI828" s="154"/>
      <c r="AJ828" s="154"/>
      <c r="AK828" s="154"/>
      <c r="AL828" s="154"/>
      <c r="AM828" s="154"/>
      <c r="AN828" s="154"/>
      <c r="AO828" s="154"/>
      <c r="AP828" s="154"/>
      <c r="AQ828" s="154"/>
      <c r="AR828" s="154"/>
      <c r="AS828" s="154"/>
      <c r="AT828" s="154"/>
      <c r="AU828" s="154"/>
      <c r="AV828" s="154"/>
      <c r="AW828" s="154"/>
      <c r="AX828" s="154"/>
      <c r="AY828" s="154"/>
      <c r="AZ828" s="154"/>
      <c r="BA828" s="157" t="str">
        <f>C828</f>
        <v>- vše se upřesní při realizaci</v>
      </c>
      <c r="BB828" s="154"/>
      <c r="BC828" s="154"/>
      <c r="BD828" s="154"/>
      <c r="BE828" s="154"/>
      <c r="BF828" s="154"/>
      <c r="BG828" s="154"/>
      <c r="BH828" s="154"/>
    </row>
    <row r="829" spans="1:60" ht="22.5" outlineLevel="1" x14ac:dyDescent="0.2">
      <c r="A829" s="155">
        <v>193</v>
      </c>
      <c r="B829" s="162" t="s">
        <v>1041</v>
      </c>
      <c r="C829" s="198" t="s">
        <v>1042</v>
      </c>
      <c r="D829" s="164" t="s">
        <v>508</v>
      </c>
      <c r="E829" s="171">
        <v>1</v>
      </c>
      <c r="F829" s="176"/>
      <c r="G829" s="177">
        <f>ROUND(E829*F829,2)</f>
        <v>0</v>
      </c>
      <c r="H829" s="176"/>
      <c r="I829" s="177">
        <f>ROUND(E829*H829,2)</f>
        <v>0</v>
      </c>
      <c r="J829" s="176"/>
      <c r="K829" s="177">
        <f>ROUND(E829*J829,2)</f>
        <v>0</v>
      </c>
      <c r="L829" s="177">
        <v>21</v>
      </c>
      <c r="M829" s="177">
        <f>G829*(1+L829/100)</f>
        <v>0</v>
      </c>
      <c r="N829" s="164">
        <v>0</v>
      </c>
      <c r="O829" s="164">
        <f>ROUND(E829*N829,5)</f>
        <v>0</v>
      </c>
      <c r="P829" s="164">
        <v>0</v>
      </c>
      <c r="Q829" s="164">
        <f>ROUND(E829*P829,5)</f>
        <v>0</v>
      </c>
      <c r="R829" s="164"/>
      <c r="S829" s="164"/>
      <c r="T829" s="165">
        <v>0</v>
      </c>
      <c r="U829" s="164">
        <f>ROUND(E829*T829,2)</f>
        <v>0</v>
      </c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 t="s">
        <v>217</v>
      </c>
      <c r="AF829" s="154"/>
      <c r="AG829" s="154"/>
      <c r="AH829" s="154"/>
      <c r="AI829" s="154"/>
      <c r="AJ829" s="154"/>
      <c r="AK829" s="154"/>
      <c r="AL829" s="154"/>
      <c r="AM829" s="154"/>
      <c r="AN829" s="154"/>
      <c r="AO829" s="154"/>
      <c r="AP829" s="154"/>
      <c r="AQ829" s="154"/>
      <c r="AR829" s="154"/>
      <c r="AS829" s="154"/>
      <c r="AT829" s="154"/>
      <c r="AU829" s="154"/>
      <c r="AV829" s="154"/>
      <c r="AW829" s="154"/>
      <c r="AX829" s="154"/>
      <c r="AY829" s="154"/>
      <c r="AZ829" s="154"/>
      <c r="BA829" s="154"/>
      <c r="BB829" s="154"/>
      <c r="BC829" s="154"/>
      <c r="BD829" s="154"/>
      <c r="BE829" s="154"/>
      <c r="BF829" s="154"/>
      <c r="BG829" s="154"/>
      <c r="BH829" s="154"/>
    </row>
    <row r="830" spans="1:60" outlineLevel="1" x14ac:dyDescent="0.2">
      <c r="A830" s="155"/>
      <c r="B830" s="162"/>
      <c r="C830" s="260" t="s">
        <v>1043</v>
      </c>
      <c r="D830" s="261"/>
      <c r="E830" s="262"/>
      <c r="F830" s="263"/>
      <c r="G830" s="264"/>
      <c r="H830" s="177"/>
      <c r="I830" s="177"/>
      <c r="J830" s="177"/>
      <c r="K830" s="177"/>
      <c r="L830" s="177"/>
      <c r="M830" s="177"/>
      <c r="N830" s="164"/>
      <c r="O830" s="164"/>
      <c r="P830" s="164"/>
      <c r="Q830" s="164"/>
      <c r="R830" s="164"/>
      <c r="S830" s="164"/>
      <c r="T830" s="165"/>
      <c r="U830" s="16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 t="s">
        <v>238</v>
      </c>
      <c r="AF830" s="154"/>
      <c r="AG830" s="154"/>
      <c r="AH830" s="154"/>
      <c r="AI830" s="154"/>
      <c r="AJ830" s="154"/>
      <c r="AK830" s="154"/>
      <c r="AL830" s="154"/>
      <c r="AM830" s="154"/>
      <c r="AN830" s="154"/>
      <c r="AO830" s="154"/>
      <c r="AP830" s="154"/>
      <c r="AQ830" s="154"/>
      <c r="AR830" s="154"/>
      <c r="AS830" s="154"/>
      <c r="AT830" s="154"/>
      <c r="AU830" s="154"/>
      <c r="AV830" s="154"/>
      <c r="AW830" s="154"/>
      <c r="AX830" s="154"/>
      <c r="AY830" s="154"/>
      <c r="AZ830" s="154"/>
      <c r="BA830" s="157" t="str">
        <f>C830</f>
        <v>- odhad (bez projektu elektro)=30 000 Kč/kompl</v>
      </c>
      <c r="BB830" s="154"/>
      <c r="BC830" s="154"/>
      <c r="BD830" s="154"/>
      <c r="BE830" s="154"/>
      <c r="BF830" s="154"/>
      <c r="BG830" s="154"/>
      <c r="BH830" s="154"/>
    </row>
    <row r="831" spans="1:60" outlineLevel="1" x14ac:dyDescent="0.2">
      <c r="A831" s="155"/>
      <c r="B831" s="162"/>
      <c r="C831" s="260" t="s">
        <v>1044</v>
      </c>
      <c r="D831" s="261"/>
      <c r="E831" s="262"/>
      <c r="F831" s="263"/>
      <c r="G831" s="264"/>
      <c r="H831" s="177"/>
      <c r="I831" s="177"/>
      <c r="J831" s="177"/>
      <c r="K831" s="177"/>
      <c r="L831" s="177"/>
      <c r="M831" s="177"/>
      <c r="N831" s="164"/>
      <c r="O831" s="164"/>
      <c r="P831" s="164"/>
      <c r="Q831" s="164"/>
      <c r="R831" s="164"/>
      <c r="S831" s="164"/>
      <c r="T831" s="165"/>
      <c r="U831" s="16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 t="s">
        <v>238</v>
      </c>
      <c r="AF831" s="154"/>
      <c r="AG831" s="154"/>
      <c r="AH831" s="154"/>
      <c r="AI831" s="154"/>
      <c r="AJ831" s="154"/>
      <c r="AK831" s="154"/>
      <c r="AL831" s="154"/>
      <c r="AM831" s="154"/>
      <c r="AN831" s="154"/>
      <c r="AO831" s="154"/>
      <c r="AP831" s="154"/>
      <c r="AQ831" s="154"/>
      <c r="AR831" s="154"/>
      <c r="AS831" s="154"/>
      <c r="AT831" s="154"/>
      <c r="AU831" s="154"/>
      <c r="AV831" s="154"/>
      <c r="AW831" s="154"/>
      <c r="AX831" s="154"/>
      <c r="AY831" s="154"/>
      <c r="AZ831" s="154"/>
      <c r="BA831" s="157" t="str">
        <f>C831</f>
        <v>- rozsah a cena se upřesní při realizaci</v>
      </c>
      <c r="BB831" s="154"/>
      <c r="BC831" s="154"/>
      <c r="BD831" s="154"/>
      <c r="BE831" s="154"/>
      <c r="BF831" s="154"/>
      <c r="BG831" s="154"/>
      <c r="BH831" s="154"/>
    </row>
    <row r="832" spans="1:60" outlineLevel="1" x14ac:dyDescent="0.2">
      <c r="A832" s="155">
        <v>194</v>
      </c>
      <c r="B832" s="162" t="s">
        <v>1045</v>
      </c>
      <c r="C832" s="198" t="s">
        <v>1046</v>
      </c>
      <c r="D832" s="164" t="s">
        <v>339</v>
      </c>
      <c r="E832" s="171">
        <v>1</v>
      </c>
      <c r="F832" s="176"/>
      <c r="G832" s="177">
        <f>ROUND(E832*F832,2)</f>
        <v>0</v>
      </c>
      <c r="H832" s="176"/>
      <c r="I832" s="177">
        <f>ROUND(E832*H832,2)</f>
        <v>0</v>
      </c>
      <c r="J832" s="176"/>
      <c r="K832" s="177">
        <f>ROUND(E832*J832,2)</f>
        <v>0</v>
      </c>
      <c r="L832" s="177">
        <v>21</v>
      </c>
      <c r="M832" s="177">
        <f>G832*(1+L832/100)</f>
        <v>0</v>
      </c>
      <c r="N832" s="164">
        <v>0</v>
      </c>
      <c r="O832" s="164">
        <f>ROUND(E832*N832,5)</f>
        <v>0</v>
      </c>
      <c r="P832" s="164">
        <v>0</v>
      </c>
      <c r="Q832" s="164">
        <f>ROUND(E832*P832,5)</f>
        <v>0</v>
      </c>
      <c r="R832" s="164"/>
      <c r="S832" s="164"/>
      <c r="T832" s="165">
        <v>0</v>
      </c>
      <c r="U832" s="164">
        <f>ROUND(E832*T832,2)</f>
        <v>0</v>
      </c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 t="s">
        <v>217</v>
      </c>
      <c r="AF832" s="154"/>
      <c r="AG832" s="154"/>
      <c r="AH832" s="154"/>
      <c r="AI832" s="154"/>
      <c r="AJ832" s="154"/>
      <c r="AK832" s="154"/>
      <c r="AL832" s="154"/>
      <c r="AM832" s="154"/>
      <c r="AN832" s="154"/>
      <c r="AO832" s="154"/>
      <c r="AP832" s="154"/>
      <c r="AQ832" s="154"/>
      <c r="AR832" s="154"/>
      <c r="AS832" s="154"/>
      <c r="AT832" s="154"/>
      <c r="AU832" s="154"/>
      <c r="AV832" s="154"/>
      <c r="AW832" s="154"/>
      <c r="AX832" s="154"/>
      <c r="AY832" s="154"/>
      <c r="AZ832" s="154"/>
      <c r="BA832" s="154"/>
      <c r="BB832" s="154"/>
      <c r="BC832" s="154"/>
      <c r="BD832" s="154"/>
      <c r="BE832" s="154"/>
      <c r="BF832" s="154"/>
      <c r="BG832" s="154"/>
      <c r="BH832" s="154"/>
    </row>
    <row r="833" spans="1:60" outlineLevel="1" x14ac:dyDescent="0.2">
      <c r="A833" s="155"/>
      <c r="B833" s="162"/>
      <c r="C833" s="260" t="s">
        <v>1047</v>
      </c>
      <c r="D833" s="261"/>
      <c r="E833" s="262"/>
      <c r="F833" s="263"/>
      <c r="G833" s="264"/>
      <c r="H833" s="177"/>
      <c r="I833" s="177"/>
      <c r="J833" s="177"/>
      <c r="K833" s="177"/>
      <c r="L833" s="177"/>
      <c r="M833" s="177"/>
      <c r="N833" s="164"/>
      <c r="O833" s="164"/>
      <c r="P833" s="164"/>
      <c r="Q833" s="164"/>
      <c r="R833" s="164"/>
      <c r="S833" s="164"/>
      <c r="T833" s="165"/>
      <c r="U833" s="16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 t="s">
        <v>238</v>
      </c>
      <c r="AF833" s="154"/>
      <c r="AG833" s="154"/>
      <c r="AH833" s="154"/>
      <c r="AI833" s="154"/>
      <c r="AJ833" s="154"/>
      <c r="AK833" s="154"/>
      <c r="AL833" s="154"/>
      <c r="AM833" s="154"/>
      <c r="AN833" s="154"/>
      <c r="AO833" s="154"/>
      <c r="AP833" s="154"/>
      <c r="AQ833" s="154"/>
      <c r="AR833" s="154"/>
      <c r="AS833" s="154"/>
      <c r="AT833" s="154"/>
      <c r="AU833" s="154"/>
      <c r="AV833" s="154"/>
      <c r="AW833" s="154"/>
      <c r="AX833" s="154"/>
      <c r="AY833" s="154"/>
      <c r="AZ833" s="154"/>
      <c r="BA833" s="157" t="str">
        <f>C833</f>
        <v>- blíže viz projekt</v>
      </c>
      <c r="BB833" s="154"/>
      <c r="BC833" s="154"/>
      <c r="BD833" s="154"/>
      <c r="BE833" s="154"/>
      <c r="BF833" s="154"/>
      <c r="BG833" s="154"/>
      <c r="BH833" s="154"/>
    </row>
    <row r="834" spans="1:60" outlineLevel="1" x14ac:dyDescent="0.2">
      <c r="A834" s="155">
        <v>195</v>
      </c>
      <c r="B834" s="162" t="s">
        <v>1048</v>
      </c>
      <c r="C834" s="198" t="s">
        <v>1049</v>
      </c>
      <c r="D834" s="164" t="s">
        <v>339</v>
      </c>
      <c r="E834" s="171">
        <v>2</v>
      </c>
      <c r="F834" s="176"/>
      <c r="G834" s="177">
        <f>ROUND(E834*F834,2)</f>
        <v>0</v>
      </c>
      <c r="H834" s="176"/>
      <c r="I834" s="177">
        <f>ROUND(E834*H834,2)</f>
        <v>0</v>
      </c>
      <c r="J834" s="176"/>
      <c r="K834" s="177">
        <f>ROUND(E834*J834,2)</f>
        <v>0</v>
      </c>
      <c r="L834" s="177">
        <v>21</v>
      </c>
      <c r="M834" s="177">
        <f>G834*(1+L834/100)</f>
        <v>0</v>
      </c>
      <c r="N834" s="164">
        <v>0</v>
      </c>
      <c r="O834" s="164">
        <f>ROUND(E834*N834,5)</f>
        <v>0</v>
      </c>
      <c r="P834" s="164">
        <v>0</v>
      </c>
      <c r="Q834" s="164">
        <f>ROUND(E834*P834,5)</f>
        <v>0</v>
      </c>
      <c r="R834" s="164"/>
      <c r="S834" s="164"/>
      <c r="T834" s="165">
        <v>0</v>
      </c>
      <c r="U834" s="164">
        <f>ROUND(E834*T834,2)</f>
        <v>0</v>
      </c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 t="s">
        <v>217</v>
      </c>
      <c r="AF834" s="154"/>
      <c r="AG834" s="154"/>
      <c r="AH834" s="154"/>
      <c r="AI834" s="154"/>
      <c r="AJ834" s="154"/>
      <c r="AK834" s="154"/>
      <c r="AL834" s="154"/>
      <c r="AM834" s="154"/>
      <c r="AN834" s="154"/>
      <c r="AO834" s="154"/>
      <c r="AP834" s="154"/>
      <c r="AQ834" s="154"/>
      <c r="AR834" s="154"/>
      <c r="AS834" s="154"/>
      <c r="AT834" s="154"/>
      <c r="AU834" s="154"/>
      <c r="AV834" s="154"/>
      <c r="AW834" s="154"/>
      <c r="AX834" s="154"/>
      <c r="AY834" s="154"/>
      <c r="AZ834" s="154"/>
      <c r="BA834" s="154"/>
      <c r="BB834" s="154"/>
      <c r="BC834" s="154"/>
      <c r="BD834" s="154"/>
      <c r="BE834" s="154"/>
      <c r="BF834" s="154"/>
      <c r="BG834" s="154"/>
      <c r="BH834" s="154"/>
    </row>
    <row r="835" spans="1:60" outlineLevel="1" x14ac:dyDescent="0.2">
      <c r="A835" s="155"/>
      <c r="B835" s="162"/>
      <c r="C835" s="260" t="s">
        <v>1047</v>
      </c>
      <c r="D835" s="261"/>
      <c r="E835" s="262"/>
      <c r="F835" s="263"/>
      <c r="G835" s="264"/>
      <c r="H835" s="177"/>
      <c r="I835" s="177"/>
      <c r="J835" s="177"/>
      <c r="K835" s="177"/>
      <c r="L835" s="177"/>
      <c r="M835" s="177"/>
      <c r="N835" s="164"/>
      <c r="O835" s="164"/>
      <c r="P835" s="164"/>
      <c r="Q835" s="164"/>
      <c r="R835" s="164"/>
      <c r="S835" s="164"/>
      <c r="T835" s="165"/>
      <c r="U835" s="16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 t="s">
        <v>238</v>
      </c>
      <c r="AF835" s="154"/>
      <c r="AG835" s="154"/>
      <c r="AH835" s="154"/>
      <c r="AI835" s="154"/>
      <c r="AJ835" s="154"/>
      <c r="AK835" s="154"/>
      <c r="AL835" s="154"/>
      <c r="AM835" s="154"/>
      <c r="AN835" s="154"/>
      <c r="AO835" s="154"/>
      <c r="AP835" s="154"/>
      <c r="AQ835" s="154"/>
      <c r="AR835" s="154"/>
      <c r="AS835" s="154"/>
      <c r="AT835" s="154"/>
      <c r="AU835" s="154"/>
      <c r="AV835" s="154"/>
      <c r="AW835" s="154"/>
      <c r="AX835" s="154"/>
      <c r="AY835" s="154"/>
      <c r="AZ835" s="154"/>
      <c r="BA835" s="157" t="str">
        <f>C835</f>
        <v>- blíže viz projekt</v>
      </c>
      <c r="BB835" s="154"/>
      <c r="BC835" s="154"/>
      <c r="BD835" s="154"/>
      <c r="BE835" s="154"/>
      <c r="BF835" s="154"/>
      <c r="BG835" s="154"/>
      <c r="BH835" s="154"/>
    </row>
    <row r="836" spans="1:60" outlineLevel="1" x14ac:dyDescent="0.2">
      <c r="A836" s="155">
        <v>196</v>
      </c>
      <c r="B836" s="162" t="s">
        <v>1050</v>
      </c>
      <c r="C836" s="198" t="s">
        <v>1051</v>
      </c>
      <c r="D836" s="164" t="s">
        <v>339</v>
      </c>
      <c r="E836" s="171">
        <v>1</v>
      </c>
      <c r="F836" s="176"/>
      <c r="G836" s="177">
        <f>ROUND(E836*F836,2)</f>
        <v>0</v>
      </c>
      <c r="H836" s="176"/>
      <c r="I836" s="177">
        <f>ROUND(E836*H836,2)</f>
        <v>0</v>
      </c>
      <c r="J836" s="176"/>
      <c r="K836" s="177">
        <f>ROUND(E836*J836,2)</f>
        <v>0</v>
      </c>
      <c r="L836" s="177">
        <v>21</v>
      </c>
      <c r="M836" s="177">
        <f>G836*(1+L836/100)</f>
        <v>0</v>
      </c>
      <c r="N836" s="164">
        <v>0</v>
      </c>
      <c r="O836" s="164">
        <f>ROUND(E836*N836,5)</f>
        <v>0</v>
      </c>
      <c r="P836" s="164">
        <v>0</v>
      </c>
      <c r="Q836" s="164">
        <f>ROUND(E836*P836,5)</f>
        <v>0</v>
      </c>
      <c r="R836" s="164"/>
      <c r="S836" s="164"/>
      <c r="T836" s="165">
        <v>0</v>
      </c>
      <c r="U836" s="164">
        <f>ROUND(E836*T836,2)</f>
        <v>0</v>
      </c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 t="s">
        <v>217</v>
      </c>
      <c r="AF836" s="154"/>
      <c r="AG836" s="154"/>
      <c r="AH836" s="154"/>
      <c r="AI836" s="154"/>
      <c r="AJ836" s="154"/>
      <c r="AK836" s="154"/>
      <c r="AL836" s="154"/>
      <c r="AM836" s="154"/>
      <c r="AN836" s="154"/>
      <c r="AO836" s="154"/>
      <c r="AP836" s="154"/>
      <c r="AQ836" s="154"/>
      <c r="AR836" s="154"/>
      <c r="AS836" s="154"/>
      <c r="AT836" s="154"/>
      <c r="AU836" s="154"/>
      <c r="AV836" s="154"/>
      <c r="AW836" s="154"/>
      <c r="AX836" s="154"/>
      <c r="AY836" s="154"/>
      <c r="AZ836" s="154"/>
      <c r="BA836" s="154"/>
      <c r="BB836" s="154"/>
      <c r="BC836" s="154"/>
      <c r="BD836" s="154"/>
      <c r="BE836" s="154"/>
      <c r="BF836" s="154"/>
      <c r="BG836" s="154"/>
      <c r="BH836" s="154"/>
    </row>
    <row r="837" spans="1:60" outlineLevel="1" x14ac:dyDescent="0.2">
      <c r="A837" s="155"/>
      <c r="B837" s="162"/>
      <c r="C837" s="260" t="s">
        <v>1047</v>
      </c>
      <c r="D837" s="261"/>
      <c r="E837" s="262"/>
      <c r="F837" s="263"/>
      <c r="G837" s="264"/>
      <c r="H837" s="177"/>
      <c r="I837" s="177"/>
      <c r="J837" s="177"/>
      <c r="K837" s="177"/>
      <c r="L837" s="177"/>
      <c r="M837" s="177"/>
      <c r="N837" s="164"/>
      <c r="O837" s="164"/>
      <c r="P837" s="164"/>
      <c r="Q837" s="164"/>
      <c r="R837" s="164"/>
      <c r="S837" s="164"/>
      <c r="T837" s="165"/>
      <c r="U837" s="16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 t="s">
        <v>238</v>
      </c>
      <c r="AF837" s="154"/>
      <c r="AG837" s="154"/>
      <c r="AH837" s="154"/>
      <c r="AI837" s="154"/>
      <c r="AJ837" s="154"/>
      <c r="AK837" s="154"/>
      <c r="AL837" s="154"/>
      <c r="AM837" s="154"/>
      <c r="AN837" s="154"/>
      <c r="AO837" s="154"/>
      <c r="AP837" s="154"/>
      <c r="AQ837" s="154"/>
      <c r="AR837" s="154"/>
      <c r="AS837" s="154"/>
      <c r="AT837" s="154"/>
      <c r="AU837" s="154"/>
      <c r="AV837" s="154"/>
      <c r="AW837" s="154"/>
      <c r="AX837" s="154"/>
      <c r="AY837" s="154"/>
      <c r="AZ837" s="154"/>
      <c r="BA837" s="157" t="str">
        <f>C837</f>
        <v>- blíže viz projekt</v>
      </c>
      <c r="BB837" s="154"/>
      <c r="BC837" s="154"/>
      <c r="BD837" s="154"/>
      <c r="BE837" s="154"/>
      <c r="BF837" s="154"/>
      <c r="BG837" s="154"/>
      <c r="BH837" s="154"/>
    </row>
    <row r="838" spans="1:60" outlineLevel="1" x14ac:dyDescent="0.2">
      <c r="A838" s="155">
        <v>197</v>
      </c>
      <c r="B838" s="162" t="s">
        <v>1052</v>
      </c>
      <c r="C838" s="198" t="s">
        <v>1053</v>
      </c>
      <c r="D838" s="164" t="s">
        <v>339</v>
      </c>
      <c r="E838" s="171">
        <v>5</v>
      </c>
      <c r="F838" s="176"/>
      <c r="G838" s="177">
        <f>ROUND(E838*F838,2)</f>
        <v>0</v>
      </c>
      <c r="H838" s="176"/>
      <c r="I838" s="177">
        <f>ROUND(E838*H838,2)</f>
        <v>0</v>
      </c>
      <c r="J838" s="176"/>
      <c r="K838" s="177">
        <f>ROUND(E838*J838,2)</f>
        <v>0</v>
      </c>
      <c r="L838" s="177">
        <v>21</v>
      </c>
      <c r="M838" s="177">
        <f>G838*(1+L838/100)</f>
        <v>0</v>
      </c>
      <c r="N838" s="164">
        <v>0</v>
      </c>
      <c r="O838" s="164">
        <f>ROUND(E838*N838,5)</f>
        <v>0</v>
      </c>
      <c r="P838" s="164">
        <v>0</v>
      </c>
      <c r="Q838" s="164">
        <f>ROUND(E838*P838,5)</f>
        <v>0</v>
      </c>
      <c r="R838" s="164"/>
      <c r="S838" s="164"/>
      <c r="T838" s="165">
        <v>0</v>
      </c>
      <c r="U838" s="164">
        <f>ROUND(E838*T838,2)</f>
        <v>0</v>
      </c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 t="s">
        <v>217</v>
      </c>
      <c r="AF838" s="154"/>
      <c r="AG838" s="154"/>
      <c r="AH838" s="154"/>
      <c r="AI838" s="154"/>
      <c r="AJ838" s="154"/>
      <c r="AK838" s="154"/>
      <c r="AL838" s="154"/>
      <c r="AM838" s="154"/>
      <c r="AN838" s="154"/>
      <c r="AO838" s="154"/>
      <c r="AP838" s="154"/>
      <c r="AQ838" s="154"/>
      <c r="AR838" s="154"/>
      <c r="AS838" s="154"/>
      <c r="AT838" s="154"/>
      <c r="AU838" s="154"/>
      <c r="AV838" s="154"/>
      <c r="AW838" s="154"/>
      <c r="AX838" s="154"/>
      <c r="AY838" s="154"/>
      <c r="AZ838" s="154"/>
      <c r="BA838" s="154"/>
      <c r="BB838" s="154"/>
      <c r="BC838" s="154"/>
      <c r="BD838" s="154"/>
      <c r="BE838" s="154"/>
      <c r="BF838" s="154"/>
      <c r="BG838" s="154"/>
      <c r="BH838" s="154"/>
    </row>
    <row r="839" spans="1:60" outlineLevel="1" x14ac:dyDescent="0.2">
      <c r="A839" s="155"/>
      <c r="B839" s="162"/>
      <c r="C839" s="260" t="s">
        <v>1047</v>
      </c>
      <c r="D839" s="261"/>
      <c r="E839" s="262"/>
      <c r="F839" s="263"/>
      <c r="G839" s="264"/>
      <c r="H839" s="177"/>
      <c r="I839" s="177"/>
      <c r="J839" s="177"/>
      <c r="K839" s="177"/>
      <c r="L839" s="177"/>
      <c r="M839" s="177"/>
      <c r="N839" s="164"/>
      <c r="O839" s="164"/>
      <c r="P839" s="164"/>
      <c r="Q839" s="164"/>
      <c r="R839" s="164"/>
      <c r="S839" s="164"/>
      <c r="T839" s="165"/>
      <c r="U839" s="16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 t="s">
        <v>238</v>
      </c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7" t="str">
        <f>C839</f>
        <v>- blíže viz projekt</v>
      </c>
      <c r="BB839" s="154"/>
      <c r="BC839" s="154"/>
      <c r="BD839" s="154"/>
      <c r="BE839" s="154"/>
      <c r="BF839" s="154"/>
      <c r="BG839" s="154"/>
      <c r="BH839" s="154"/>
    </row>
    <row r="840" spans="1:60" outlineLevel="1" x14ac:dyDescent="0.2">
      <c r="A840" s="155">
        <v>198</v>
      </c>
      <c r="B840" s="162" t="s">
        <v>1054</v>
      </c>
      <c r="C840" s="198" t="s">
        <v>1055</v>
      </c>
      <c r="D840" s="164" t="s">
        <v>339</v>
      </c>
      <c r="E840" s="171">
        <v>4</v>
      </c>
      <c r="F840" s="176"/>
      <c r="G840" s="177">
        <f>ROUND(E840*F840,2)</f>
        <v>0</v>
      </c>
      <c r="H840" s="176"/>
      <c r="I840" s="177">
        <f>ROUND(E840*H840,2)</f>
        <v>0</v>
      </c>
      <c r="J840" s="176"/>
      <c r="K840" s="177">
        <f>ROUND(E840*J840,2)</f>
        <v>0</v>
      </c>
      <c r="L840" s="177">
        <v>21</v>
      </c>
      <c r="M840" s="177">
        <f>G840*(1+L840/100)</f>
        <v>0</v>
      </c>
      <c r="N840" s="164">
        <v>0</v>
      </c>
      <c r="O840" s="164">
        <f>ROUND(E840*N840,5)</f>
        <v>0</v>
      </c>
      <c r="P840" s="164">
        <v>0</v>
      </c>
      <c r="Q840" s="164">
        <f>ROUND(E840*P840,5)</f>
        <v>0</v>
      </c>
      <c r="R840" s="164"/>
      <c r="S840" s="164"/>
      <c r="T840" s="165">
        <v>0</v>
      </c>
      <c r="U840" s="164">
        <f>ROUND(E840*T840,2)</f>
        <v>0</v>
      </c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 t="s">
        <v>217</v>
      </c>
      <c r="AF840" s="154"/>
      <c r="AG840" s="154"/>
      <c r="AH840" s="154"/>
      <c r="AI840" s="154"/>
      <c r="AJ840" s="154"/>
      <c r="AK840" s="154"/>
      <c r="AL840" s="154"/>
      <c r="AM840" s="154"/>
      <c r="AN840" s="154"/>
      <c r="AO840" s="154"/>
      <c r="AP840" s="154"/>
      <c r="AQ840" s="154"/>
      <c r="AR840" s="154"/>
      <c r="AS840" s="154"/>
      <c r="AT840" s="154"/>
      <c r="AU840" s="154"/>
      <c r="AV840" s="154"/>
      <c r="AW840" s="154"/>
      <c r="AX840" s="154"/>
      <c r="AY840" s="154"/>
      <c r="AZ840" s="154"/>
      <c r="BA840" s="154"/>
      <c r="BB840" s="154"/>
      <c r="BC840" s="154"/>
      <c r="BD840" s="154"/>
      <c r="BE840" s="154"/>
      <c r="BF840" s="154"/>
      <c r="BG840" s="154"/>
      <c r="BH840" s="154"/>
    </row>
    <row r="841" spans="1:60" outlineLevel="1" x14ac:dyDescent="0.2">
      <c r="A841" s="155"/>
      <c r="B841" s="162"/>
      <c r="C841" s="260" t="s">
        <v>1047</v>
      </c>
      <c r="D841" s="261"/>
      <c r="E841" s="262"/>
      <c r="F841" s="263"/>
      <c r="G841" s="264"/>
      <c r="H841" s="177"/>
      <c r="I841" s="177"/>
      <c r="J841" s="177"/>
      <c r="K841" s="177"/>
      <c r="L841" s="177"/>
      <c r="M841" s="177"/>
      <c r="N841" s="164"/>
      <c r="O841" s="164"/>
      <c r="P841" s="164"/>
      <c r="Q841" s="164"/>
      <c r="R841" s="164"/>
      <c r="S841" s="164"/>
      <c r="T841" s="165"/>
      <c r="U841" s="16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 t="s">
        <v>238</v>
      </c>
      <c r="AF841" s="154"/>
      <c r="AG841" s="154"/>
      <c r="AH841" s="154"/>
      <c r="AI841" s="154"/>
      <c r="AJ841" s="154"/>
      <c r="AK841" s="154"/>
      <c r="AL841" s="154"/>
      <c r="AM841" s="154"/>
      <c r="AN841" s="154"/>
      <c r="AO841" s="154"/>
      <c r="AP841" s="154"/>
      <c r="AQ841" s="154"/>
      <c r="AR841" s="154"/>
      <c r="AS841" s="154"/>
      <c r="AT841" s="154"/>
      <c r="AU841" s="154"/>
      <c r="AV841" s="154"/>
      <c r="AW841" s="154"/>
      <c r="AX841" s="154"/>
      <c r="AY841" s="154"/>
      <c r="AZ841" s="154"/>
      <c r="BA841" s="157" t="str">
        <f>C841</f>
        <v>- blíže viz projekt</v>
      </c>
      <c r="BB841" s="154"/>
      <c r="BC841" s="154"/>
      <c r="BD841" s="154"/>
      <c r="BE841" s="154"/>
      <c r="BF841" s="154"/>
      <c r="BG841" s="154"/>
      <c r="BH841" s="154"/>
    </row>
    <row r="842" spans="1:60" x14ac:dyDescent="0.2">
      <c r="A842" s="156" t="s">
        <v>212</v>
      </c>
      <c r="B842" s="163" t="s">
        <v>183</v>
      </c>
      <c r="C842" s="201" t="s">
        <v>26</v>
      </c>
      <c r="D842" s="168"/>
      <c r="E842" s="174"/>
      <c r="F842" s="178"/>
      <c r="G842" s="178">
        <f>SUMIF(AE843:AE843,"&lt;&gt;NOR",G843:G843)</f>
        <v>0</v>
      </c>
      <c r="H842" s="178"/>
      <c r="I842" s="178">
        <f>SUM(I843:I843)</f>
        <v>0</v>
      </c>
      <c r="J842" s="178"/>
      <c r="K842" s="178">
        <f>SUM(K843:K843)</f>
        <v>0</v>
      </c>
      <c r="L842" s="178"/>
      <c r="M842" s="178">
        <f>SUM(M843:M843)</f>
        <v>0</v>
      </c>
      <c r="N842" s="168"/>
      <c r="O842" s="168">
        <f>SUM(O843:O843)</f>
        <v>0</v>
      </c>
      <c r="P842" s="168"/>
      <c r="Q842" s="168">
        <f>SUM(Q843:Q843)</f>
        <v>0</v>
      </c>
      <c r="R842" s="168"/>
      <c r="S842" s="168"/>
      <c r="T842" s="169"/>
      <c r="U842" s="168">
        <f>SUM(U843:U843)</f>
        <v>0</v>
      </c>
      <c r="AE842" t="s">
        <v>213</v>
      </c>
    </row>
    <row r="843" spans="1:60" outlineLevel="1" x14ac:dyDescent="0.2">
      <c r="A843" s="155">
        <v>199</v>
      </c>
      <c r="B843" s="162" t="s">
        <v>1056</v>
      </c>
      <c r="C843" s="198" t="s">
        <v>1057</v>
      </c>
      <c r="D843" s="164" t="s">
        <v>1058</v>
      </c>
      <c r="E843" s="171">
        <v>1</v>
      </c>
      <c r="F843" s="176"/>
      <c r="G843" s="177">
        <f>ROUND(E843*F843,2)</f>
        <v>0</v>
      </c>
      <c r="H843" s="176"/>
      <c r="I843" s="177">
        <f>ROUND(E843*H843,2)</f>
        <v>0</v>
      </c>
      <c r="J843" s="176"/>
      <c r="K843" s="177">
        <f>ROUND(E843*J843,2)</f>
        <v>0</v>
      </c>
      <c r="L843" s="177">
        <v>21</v>
      </c>
      <c r="M843" s="177">
        <f>G843*(1+L843/100)</f>
        <v>0</v>
      </c>
      <c r="N843" s="164">
        <v>0</v>
      </c>
      <c r="O843" s="164">
        <f>ROUND(E843*N843,5)</f>
        <v>0</v>
      </c>
      <c r="P843" s="164">
        <v>0</v>
      </c>
      <c r="Q843" s="164">
        <f>ROUND(E843*P843,5)</f>
        <v>0</v>
      </c>
      <c r="R843" s="164"/>
      <c r="S843" s="164"/>
      <c r="T843" s="165">
        <v>0</v>
      </c>
      <c r="U843" s="164">
        <f>ROUND(E843*T843,2)</f>
        <v>0</v>
      </c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 t="s">
        <v>217</v>
      </c>
      <c r="AF843" s="154"/>
      <c r="AG843" s="154"/>
      <c r="AH843" s="154"/>
      <c r="AI843" s="154"/>
      <c r="AJ843" s="154"/>
      <c r="AK843" s="154"/>
      <c r="AL843" s="154"/>
      <c r="AM843" s="154"/>
      <c r="AN843" s="154"/>
      <c r="AO843" s="154"/>
      <c r="AP843" s="154"/>
      <c r="AQ843" s="154"/>
      <c r="AR843" s="154"/>
      <c r="AS843" s="154"/>
      <c r="AT843" s="154"/>
      <c r="AU843" s="154"/>
      <c r="AV843" s="154"/>
      <c r="AW843" s="154"/>
      <c r="AX843" s="154"/>
      <c r="AY843" s="154"/>
      <c r="AZ843" s="154"/>
      <c r="BA843" s="154"/>
      <c r="BB843" s="154"/>
      <c r="BC843" s="154"/>
      <c r="BD843" s="154"/>
      <c r="BE843" s="154"/>
      <c r="BF843" s="154"/>
      <c r="BG843" s="154"/>
      <c r="BH843" s="154"/>
    </row>
    <row r="844" spans="1:60" x14ac:dyDescent="0.2">
      <c r="A844" s="156" t="s">
        <v>212</v>
      </c>
      <c r="B844" s="163" t="s">
        <v>184</v>
      </c>
      <c r="C844" s="201" t="s">
        <v>185</v>
      </c>
      <c r="D844" s="168"/>
      <c r="E844" s="174"/>
      <c r="F844" s="178"/>
      <c r="G844" s="178">
        <f>SUMIF(AE845:AE1003,"&lt;&gt;NOR",G845:G1003)</f>
        <v>0</v>
      </c>
      <c r="H844" s="178"/>
      <c r="I844" s="178">
        <f>SUM(I845:I1003)</f>
        <v>0</v>
      </c>
      <c r="J844" s="178"/>
      <c r="K844" s="178">
        <f>SUM(K845:K1003)</f>
        <v>0</v>
      </c>
      <c r="L844" s="178"/>
      <c r="M844" s="178">
        <f>SUM(M845:M1003)</f>
        <v>0</v>
      </c>
      <c r="N844" s="168"/>
      <c r="O844" s="168">
        <f>SUM(O845:O1003)</f>
        <v>0</v>
      </c>
      <c r="P844" s="168"/>
      <c r="Q844" s="168">
        <f>SUM(Q845:Q1003)</f>
        <v>0</v>
      </c>
      <c r="R844" s="168"/>
      <c r="S844" s="168"/>
      <c r="T844" s="169"/>
      <c r="U844" s="168">
        <f>SUM(U845:U1003)</f>
        <v>0</v>
      </c>
      <c r="AE844" t="s">
        <v>213</v>
      </c>
    </row>
    <row r="845" spans="1:60" outlineLevel="1" x14ac:dyDescent="0.2">
      <c r="A845" s="155">
        <v>200</v>
      </c>
      <c r="B845" s="162" t="s">
        <v>1059</v>
      </c>
      <c r="C845" s="198" t="s">
        <v>1060</v>
      </c>
      <c r="D845" s="164" t="s">
        <v>267</v>
      </c>
      <c r="E845" s="171">
        <v>164.6</v>
      </c>
      <c r="F845" s="176"/>
      <c r="G845" s="177">
        <f>ROUND(E845*F845,2)</f>
        <v>0</v>
      </c>
      <c r="H845" s="176"/>
      <c r="I845" s="177">
        <f>ROUND(E845*H845,2)</f>
        <v>0</v>
      </c>
      <c r="J845" s="176"/>
      <c r="K845" s="177">
        <f>ROUND(E845*J845,2)</f>
        <v>0</v>
      </c>
      <c r="L845" s="177">
        <v>21</v>
      </c>
      <c r="M845" s="177">
        <f>G845*(1+L845/100)</f>
        <v>0</v>
      </c>
      <c r="N845" s="164">
        <v>0</v>
      </c>
      <c r="O845" s="164">
        <f>ROUND(E845*N845,5)</f>
        <v>0</v>
      </c>
      <c r="P845" s="164">
        <v>0</v>
      </c>
      <c r="Q845" s="164">
        <f>ROUND(E845*P845,5)</f>
        <v>0</v>
      </c>
      <c r="R845" s="164"/>
      <c r="S845" s="164"/>
      <c r="T845" s="165">
        <v>0</v>
      </c>
      <c r="U845" s="164">
        <f>ROUND(E845*T845,2)</f>
        <v>0</v>
      </c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 t="s">
        <v>217</v>
      </c>
      <c r="AF845" s="154"/>
      <c r="AG845" s="154"/>
      <c r="AH845" s="154"/>
      <c r="AI845" s="154"/>
      <c r="AJ845" s="154"/>
      <c r="AK845" s="154"/>
      <c r="AL845" s="154"/>
      <c r="AM845" s="154"/>
      <c r="AN845" s="154"/>
      <c r="AO845" s="154"/>
      <c r="AP845" s="154"/>
      <c r="AQ845" s="154"/>
      <c r="AR845" s="154"/>
      <c r="AS845" s="154"/>
      <c r="AT845" s="154"/>
      <c r="AU845" s="154"/>
      <c r="AV845" s="154"/>
      <c r="AW845" s="154"/>
      <c r="AX845" s="154"/>
      <c r="AY845" s="154"/>
      <c r="AZ845" s="154"/>
      <c r="BA845" s="154"/>
      <c r="BB845" s="154"/>
      <c r="BC845" s="154"/>
      <c r="BD845" s="154"/>
      <c r="BE845" s="154"/>
      <c r="BF845" s="154"/>
      <c r="BG845" s="154"/>
      <c r="BH845" s="154"/>
    </row>
    <row r="846" spans="1:60" outlineLevel="1" x14ac:dyDescent="0.2">
      <c r="A846" s="155"/>
      <c r="B846" s="162"/>
      <c r="C846" s="199" t="s">
        <v>353</v>
      </c>
      <c r="D846" s="166"/>
      <c r="E846" s="172"/>
      <c r="F846" s="177"/>
      <c r="G846" s="177"/>
      <c r="H846" s="177"/>
      <c r="I846" s="177"/>
      <c r="J846" s="177"/>
      <c r="K846" s="177"/>
      <c r="L846" s="177"/>
      <c r="M846" s="177"/>
      <c r="N846" s="164"/>
      <c r="O846" s="164"/>
      <c r="P846" s="164"/>
      <c r="Q846" s="164"/>
      <c r="R846" s="164"/>
      <c r="S846" s="164"/>
      <c r="T846" s="165"/>
      <c r="U846" s="16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 t="s">
        <v>219</v>
      </c>
      <c r="AF846" s="154">
        <v>0</v>
      </c>
      <c r="AG846" s="154"/>
      <c r="AH846" s="154"/>
      <c r="AI846" s="154"/>
      <c r="AJ846" s="154"/>
      <c r="AK846" s="154"/>
      <c r="AL846" s="154"/>
      <c r="AM846" s="154"/>
      <c r="AN846" s="154"/>
      <c r="AO846" s="154"/>
      <c r="AP846" s="154"/>
      <c r="AQ846" s="154"/>
      <c r="AR846" s="154"/>
      <c r="AS846" s="154"/>
      <c r="AT846" s="154"/>
      <c r="AU846" s="154"/>
      <c r="AV846" s="154"/>
      <c r="AW846" s="154"/>
      <c r="AX846" s="154"/>
      <c r="AY846" s="154"/>
      <c r="AZ846" s="154"/>
      <c r="BA846" s="154"/>
      <c r="BB846" s="154"/>
      <c r="BC846" s="154"/>
      <c r="BD846" s="154"/>
      <c r="BE846" s="154"/>
      <c r="BF846" s="154"/>
      <c r="BG846" s="154"/>
      <c r="BH846" s="154"/>
    </row>
    <row r="847" spans="1:60" outlineLevel="1" x14ac:dyDescent="0.2">
      <c r="A847" s="155"/>
      <c r="B847" s="162"/>
      <c r="C847" s="199" t="s">
        <v>1061</v>
      </c>
      <c r="D847" s="166"/>
      <c r="E847" s="172">
        <v>62.64</v>
      </c>
      <c r="F847" s="177"/>
      <c r="G847" s="177"/>
      <c r="H847" s="177"/>
      <c r="I847" s="177"/>
      <c r="J847" s="177"/>
      <c r="K847" s="177"/>
      <c r="L847" s="177"/>
      <c r="M847" s="177"/>
      <c r="N847" s="164"/>
      <c r="O847" s="164"/>
      <c r="P847" s="164"/>
      <c r="Q847" s="164"/>
      <c r="R847" s="164"/>
      <c r="S847" s="164"/>
      <c r="T847" s="165"/>
      <c r="U847" s="16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 t="s">
        <v>219</v>
      </c>
      <c r="AF847" s="154">
        <v>0</v>
      </c>
      <c r="AG847" s="154"/>
      <c r="AH847" s="154"/>
      <c r="AI847" s="154"/>
      <c r="AJ847" s="154"/>
      <c r="AK847" s="154"/>
      <c r="AL847" s="154"/>
      <c r="AM847" s="154"/>
      <c r="AN847" s="154"/>
      <c r="AO847" s="154"/>
      <c r="AP847" s="154"/>
      <c r="AQ847" s="154"/>
      <c r="AR847" s="154"/>
      <c r="AS847" s="154"/>
      <c r="AT847" s="154"/>
      <c r="AU847" s="154"/>
      <c r="AV847" s="154"/>
      <c r="AW847" s="154"/>
      <c r="AX847" s="154"/>
      <c r="AY847" s="154"/>
      <c r="AZ847" s="154"/>
      <c r="BA847" s="154"/>
      <c r="BB847" s="154"/>
      <c r="BC847" s="154"/>
      <c r="BD847" s="154"/>
      <c r="BE847" s="154"/>
      <c r="BF847" s="154"/>
      <c r="BG847" s="154"/>
      <c r="BH847" s="154"/>
    </row>
    <row r="848" spans="1:60" outlineLevel="1" x14ac:dyDescent="0.2">
      <c r="A848" s="155"/>
      <c r="B848" s="162"/>
      <c r="C848" s="199" t="s">
        <v>1062</v>
      </c>
      <c r="D848" s="166"/>
      <c r="E848" s="172">
        <v>20.290600000000001</v>
      </c>
      <c r="F848" s="177"/>
      <c r="G848" s="177"/>
      <c r="H848" s="177"/>
      <c r="I848" s="177"/>
      <c r="J848" s="177"/>
      <c r="K848" s="177"/>
      <c r="L848" s="177"/>
      <c r="M848" s="177"/>
      <c r="N848" s="164"/>
      <c r="O848" s="164"/>
      <c r="P848" s="164"/>
      <c r="Q848" s="164"/>
      <c r="R848" s="164"/>
      <c r="S848" s="164"/>
      <c r="T848" s="165"/>
      <c r="U848" s="16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 t="s">
        <v>219</v>
      </c>
      <c r="AF848" s="154">
        <v>0</v>
      </c>
      <c r="AG848" s="154"/>
      <c r="AH848" s="154"/>
      <c r="AI848" s="154"/>
      <c r="AJ848" s="154"/>
      <c r="AK848" s="154"/>
      <c r="AL848" s="154"/>
      <c r="AM848" s="154"/>
      <c r="AN848" s="154"/>
      <c r="AO848" s="154"/>
      <c r="AP848" s="154"/>
      <c r="AQ848" s="154"/>
      <c r="AR848" s="154"/>
      <c r="AS848" s="154"/>
      <c r="AT848" s="154"/>
      <c r="AU848" s="154"/>
      <c r="AV848" s="154"/>
      <c r="AW848" s="154"/>
      <c r="AX848" s="154"/>
      <c r="AY848" s="154"/>
      <c r="AZ848" s="154"/>
      <c r="BA848" s="154"/>
      <c r="BB848" s="154"/>
      <c r="BC848" s="154"/>
      <c r="BD848" s="154"/>
      <c r="BE848" s="154"/>
      <c r="BF848" s="154"/>
      <c r="BG848" s="154"/>
      <c r="BH848" s="154"/>
    </row>
    <row r="849" spans="1:60" outlineLevel="1" x14ac:dyDescent="0.2">
      <c r="A849" s="155"/>
      <c r="B849" s="162"/>
      <c r="C849" s="199" t="s">
        <v>1063</v>
      </c>
      <c r="D849" s="166"/>
      <c r="E849" s="172">
        <v>-12.3172</v>
      </c>
      <c r="F849" s="177"/>
      <c r="G849" s="177"/>
      <c r="H849" s="177"/>
      <c r="I849" s="177"/>
      <c r="J849" s="177"/>
      <c r="K849" s="177"/>
      <c r="L849" s="177"/>
      <c r="M849" s="177"/>
      <c r="N849" s="164"/>
      <c r="O849" s="164"/>
      <c r="P849" s="164"/>
      <c r="Q849" s="164"/>
      <c r="R849" s="164"/>
      <c r="S849" s="164"/>
      <c r="T849" s="165"/>
      <c r="U849" s="16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 t="s">
        <v>219</v>
      </c>
      <c r="AF849" s="154">
        <v>0</v>
      </c>
      <c r="AG849" s="154"/>
      <c r="AH849" s="154"/>
      <c r="AI849" s="154"/>
      <c r="AJ849" s="154"/>
      <c r="AK849" s="154"/>
      <c r="AL849" s="154"/>
      <c r="AM849" s="154"/>
      <c r="AN849" s="154"/>
      <c r="AO849" s="154"/>
      <c r="AP849" s="154"/>
      <c r="AQ849" s="154"/>
      <c r="AR849" s="154"/>
      <c r="AS849" s="154"/>
      <c r="AT849" s="154"/>
      <c r="AU849" s="154"/>
      <c r="AV849" s="154"/>
      <c r="AW849" s="154"/>
      <c r="AX849" s="154"/>
      <c r="AY849" s="154"/>
      <c r="AZ849" s="154"/>
      <c r="BA849" s="154"/>
      <c r="BB849" s="154"/>
      <c r="BC849" s="154"/>
      <c r="BD849" s="154"/>
      <c r="BE849" s="154"/>
      <c r="BF849" s="154"/>
      <c r="BG849" s="154"/>
      <c r="BH849" s="154"/>
    </row>
    <row r="850" spans="1:60" outlineLevel="1" x14ac:dyDescent="0.2">
      <c r="A850" s="155"/>
      <c r="B850" s="162"/>
      <c r="C850" s="199" t="s">
        <v>1064</v>
      </c>
      <c r="D850" s="166"/>
      <c r="E850" s="172">
        <v>-4.7324999999999999</v>
      </c>
      <c r="F850" s="177"/>
      <c r="G850" s="177"/>
      <c r="H850" s="177"/>
      <c r="I850" s="177"/>
      <c r="J850" s="177"/>
      <c r="K850" s="177"/>
      <c r="L850" s="177"/>
      <c r="M850" s="177"/>
      <c r="N850" s="164"/>
      <c r="O850" s="164"/>
      <c r="P850" s="164"/>
      <c r="Q850" s="164"/>
      <c r="R850" s="164"/>
      <c r="S850" s="164"/>
      <c r="T850" s="165"/>
      <c r="U850" s="16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 t="s">
        <v>219</v>
      </c>
      <c r="AF850" s="154">
        <v>0</v>
      </c>
      <c r="AG850" s="154"/>
      <c r="AH850" s="154"/>
      <c r="AI850" s="154"/>
      <c r="AJ850" s="154"/>
      <c r="AK850" s="154"/>
      <c r="AL850" s="154"/>
      <c r="AM850" s="154"/>
      <c r="AN850" s="154"/>
      <c r="AO850" s="154"/>
      <c r="AP850" s="154"/>
      <c r="AQ850" s="154"/>
      <c r="AR850" s="154"/>
      <c r="AS850" s="154"/>
      <c r="AT850" s="154"/>
      <c r="AU850" s="154"/>
      <c r="AV850" s="154"/>
      <c r="AW850" s="154"/>
      <c r="AX850" s="154"/>
      <c r="AY850" s="154"/>
      <c r="AZ850" s="154"/>
      <c r="BA850" s="154"/>
      <c r="BB850" s="154"/>
      <c r="BC850" s="154"/>
      <c r="BD850" s="154"/>
      <c r="BE850" s="154"/>
      <c r="BF850" s="154"/>
      <c r="BG850" s="154"/>
      <c r="BH850" s="154"/>
    </row>
    <row r="851" spans="1:60" outlineLevel="1" x14ac:dyDescent="0.2">
      <c r="A851" s="155"/>
      <c r="B851" s="162"/>
      <c r="C851" s="199" t="s">
        <v>1065</v>
      </c>
      <c r="D851" s="166"/>
      <c r="E851" s="172">
        <v>1.9100000000008801E-2</v>
      </c>
      <c r="F851" s="177"/>
      <c r="G851" s="177"/>
      <c r="H851" s="177"/>
      <c r="I851" s="177"/>
      <c r="J851" s="177"/>
      <c r="K851" s="177"/>
      <c r="L851" s="177"/>
      <c r="M851" s="177"/>
      <c r="N851" s="164"/>
      <c r="O851" s="164"/>
      <c r="P851" s="164"/>
      <c r="Q851" s="164"/>
      <c r="R851" s="164"/>
      <c r="S851" s="164"/>
      <c r="T851" s="165"/>
      <c r="U851" s="16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 t="s">
        <v>219</v>
      </c>
      <c r="AF851" s="154">
        <v>0</v>
      </c>
      <c r="AG851" s="154"/>
      <c r="AH851" s="154"/>
      <c r="AI851" s="154"/>
      <c r="AJ851" s="154"/>
      <c r="AK851" s="154"/>
      <c r="AL851" s="154"/>
      <c r="AM851" s="154"/>
      <c r="AN851" s="154"/>
      <c r="AO851" s="154"/>
      <c r="AP851" s="154"/>
      <c r="AQ851" s="154"/>
      <c r="AR851" s="154"/>
      <c r="AS851" s="154"/>
      <c r="AT851" s="154"/>
      <c r="AU851" s="154"/>
      <c r="AV851" s="154"/>
      <c r="AW851" s="154"/>
      <c r="AX851" s="154"/>
      <c r="AY851" s="154"/>
      <c r="AZ851" s="154"/>
      <c r="BA851" s="154"/>
      <c r="BB851" s="154"/>
      <c r="BC851" s="154"/>
      <c r="BD851" s="154"/>
      <c r="BE851" s="154"/>
      <c r="BF851" s="154"/>
      <c r="BG851" s="154"/>
      <c r="BH851" s="154"/>
    </row>
    <row r="852" spans="1:60" outlineLevel="1" x14ac:dyDescent="0.2">
      <c r="A852" s="155"/>
      <c r="B852" s="162"/>
      <c r="C852" s="200" t="s">
        <v>222</v>
      </c>
      <c r="D852" s="167"/>
      <c r="E852" s="173">
        <v>65.900000000000006</v>
      </c>
      <c r="F852" s="177"/>
      <c r="G852" s="177"/>
      <c r="H852" s="177"/>
      <c r="I852" s="177"/>
      <c r="J852" s="177"/>
      <c r="K852" s="177"/>
      <c r="L852" s="177"/>
      <c r="M852" s="177"/>
      <c r="N852" s="164"/>
      <c r="O852" s="164"/>
      <c r="P852" s="164"/>
      <c r="Q852" s="164"/>
      <c r="R852" s="164"/>
      <c r="S852" s="164"/>
      <c r="T852" s="165"/>
      <c r="U852" s="16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 t="s">
        <v>219</v>
      </c>
      <c r="AF852" s="154">
        <v>1</v>
      </c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</row>
    <row r="853" spans="1:60" outlineLevel="1" x14ac:dyDescent="0.2">
      <c r="A853" s="155"/>
      <c r="B853" s="162"/>
      <c r="C853" s="199" t="s">
        <v>372</v>
      </c>
      <c r="D853" s="166"/>
      <c r="E853" s="172"/>
      <c r="F853" s="177"/>
      <c r="G853" s="177"/>
      <c r="H853" s="177"/>
      <c r="I853" s="177"/>
      <c r="J853" s="177"/>
      <c r="K853" s="177"/>
      <c r="L853" s="177"/>
      <c r="M853" s="177"/>
      <c r="N853" s="164"/>
      <c r="O853" s="164"/>
      <c r="P853" s="164"/>
      <c r="Q853" s="164"/>
      <c r="R853" s="164"/>
      <c r="S853" s="164"/>
      <c r="T853" s="165"/>
      <c r="U853" s="16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 t="s">
        <v>219</v>
      </c>
      <c r="AF853" s="154">
        <v>0</v>
      </c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</row>
    <row r="854" spans="1:60" outlineLevel="1" x14ac:dyDescent="0.2">
      <c r="A854" s="155"/>
      <c r="B854" s="162"/>
      <c r="C854" s="199" t="s">
        <v>1066</v>
      </c>
      <c r="D854" s="166"/>
      <c r="E854" s="172">
        <v>54.78</v>
      </c>
      <c r="F854" s="177"/>
      <c r="G854" s="177"/>
      <c r="H854" s="177"/>
      <c r="I854" s="177"/>
      <c r="J854" s="177"/>
      <c r="K854" s="177"/>
      <c r="L854" s="177"/>
      <c r="M854" s="177"/>
      <c r="N854" s="164"/>
      <c r="O854" s="164"/>
      <c r="P854" s="164"/>
      <c r="Q854" s="164"/>
      <c r="R854" s="164"/>
      <c r="S854" s="164"/>
      <c r="T854" s="165"/>
      <c r="U854" s="16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 t="s">
        <v>219</v>
      </c>
      <c r="AF854" s="154">
        <v>0</v>
      </c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</row>
    <row r="855" spans="1:60" outlineLevel="1" x14ac:dyDescent="0.2">
      <c r="A855" s="155"/>
      <c r="B855" s="162"/>
      <c r="C855" s="199" t="s">
        <v>1067</v>
      </c>
      <c r="D855" s="166"/>
      <c r="E855" s="172">
        <v>-0.11</v>
      </c>
      <c r="F855" s="177"/>
      <c r="G855" s="177"/>
      <c r="H855" s="177"/>
      <c r="I855" s="177"/>
      <c r="J855" s="177"/>
      <c r="K855" s="177"/>
      <c r="L855" s="177"/>
      <c r="M855" s="177"/>
      <c r="N855" s="164"/>
      <c r="O855" s="164"/>
      <c r="P855" s="164"/>
      <c r="Q855" s="164"/>
      <c r="R855" s="164"/>
      <c r="S855" s="164"/>
      <c r="T855" s="165"/>
      <c r="U855" s="16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 t="s">
        <v>219</v>
      </c>
      <c r="AF855" s="154">
        <v>0</v>
      </c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</row>
    <row r="856" spans="1:60" outlineLevel="1" x14ac:dyDescent="0.2">
      <c r="A856" s="155"/>
      <c r="B856" s="162"/>
      <c r="C856" s="199" t="s">
        <v>1068</v>
      </c>
      <c r="D856" s="166"/>
      <c r="E856" s="172">
        <v>-1.44</v>
      </c>
      <c r="F856" s="177"/>
      <c r="G856" s="177"/>
      <c r="H856" s="177"/>
      <c r="I856" s="177"/>
      <c r="J856" s="177"/>
      <c r="K856" s="177"/>
      <c r="L856" s="177"/>
      <c r="M856" s="177"/>
      <c r="N856" s="164"/>
      <c r="O856" s="164"/>
      <c r="P856" s="164"/>
      <c r="Q856" s="164"/>
      <c r="R856" s="164"/>
      <c r="S856" s="164"/>
      <c r="T856" s="165"/>
      <c r="U856" s="16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 t="s">
        <v>219</v>
      </c>
      <c r="AF856" s="154">
        <v>0</v>
      </c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</row>
    <row r="857" spans="1:60" outlineLevel="1" x14ac:dyDescent="0.2">
      <c r="A857" s="155"/>
      <c r="B857" s="162"/>
      <c r="C857" s="199" t="s">
        <v>1069</v>
      </c>
      <c r="D857" s="166"/>
      <c r="E857" s="172">
        <v>7.0000000000000298E-2</v>
      </c>
      <c r="F857" s="177"/>
      <c r="G857" s="177"/>
      <c r="H857" s="177"/>
      <c r="I857" s="177"/>
      <c r="J857" s="177"/>
      <c r="K857" s="177"/>
      <c r="L857" s="177"/>
      <c r="M857" s="177"/>
      <c r="N857" s="164"/>
      <c r="O857" s="164"/>
      <c r="P857" s="164"/>
      <c r="Q857" s="164"/>
      <c r="R857" s="164"/>
      <c r="S857" s="164"/>
      <c r="T857" s="165"/>
      <c r="U857" s="16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 t="s">
        <v>219</v>
      </c>
      <c r="AF857" s="154">
        <v>0</v>
      </c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</row>
    <row r="858" spans="1:60" outlineLevel="1" x14ac:dyDescent="0.2">
      <c r="A858" s="155"/>
      <c r="B858" s="162"/>
      <c r="C858" s="200" t="s">
        <v>222</v>
      </c>
      <c r="D858" s="167"/>
      <c r="E858" s="173">
        <v>53.3</v>
      </c>
      <c r="F858" s="177"/>
      <c r="G858" s="177"/>
      <c r="H858" s="177"/>
      <c r="I858" s="177"/>
      <c r="J858" s="177"/>
      <c r="K858" s="177"/>
      <c r="L858" s="177"/>
      <c r="M858" s="177"/>
      <c r="N858" s="164"/>
      <c r="O858" s="164"/>
      <c r="P858" s="164"/>
      <c r="Q858" s="164"/>
      <c r="R858" s="164"/>
      <c r="S858" s="164"/>
      <c r="T858" s="165"/>
      <c r="U858" s="16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 t="s">
        <v>219</v>
      </c>
      <c r="AF858" s="154">
        <v>1</v>
      </c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</row>
    <row r="859" spans="1:60" outlineLevel="1" x14ac:dyDescent="0.2">
      <c r="A859" s="155"/>
      <c r="B859" s="162"/>
      <c r="C859" s="199" t="s">
        <v>335</v>
      </c>
      <c r="D859" s="166"/>
      <c r="E859" s="172"/>
      <c r="F859" s="177"/>
      <c r="G859" s="177"/>
      <c r="H859" s="177"/>
      <c r="I859" s="177"/>
      <c r="J859" s="177"/>
      <c r="K859" s="177"/>
      <c r="L859" s="177"/>
      <c r="M859" s="177"/>
      <c r="N859" s="164"/>
      <c r="O859" s="164"/>
      <c r="P859" s="164"/>
      <c r="Q859" s="164"/>
      <c r="R859" s="164"/>
      <c r="S859" s="164"/>
      <c r="T859" s="165"/>
      <c r="U859" s="16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 t="s">
        <v>219</v>
      </c>
      <c r="AF859" s="154">
        <v>0</v>
      </c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</row>
    <row r="860" spans="1:60" outlineLevel="1" x14ac:dyDescent="0.2">
      <c r="A860" s="155"/>
      <c r="B860" s="162"/>
      <c r="C860" s="199" t="s">
        <v>1070</v>
      </c>
      <c r="D860" s="166"/>
      <c r="E860" s="172">
        <v>38.880000000000003</v>
      </c>
      <c r="F860" s="177"/>
      <c r="G860" s="177"/>
      <c r="H860" s="177"/>
      <c r="I860" s="177"/>
      <c r="J860" s="177"/>
      <c r="K860" s="177"/>
      <c r="L860" s="177"/>
      <c r="M860" s="177"/>
      <c r="N860" s="164"/>
      <c r="O860" s="164"/>
      <c r="P860" s="164"/>
      <c r="Q860" s="164"/>
      <c r="R860" s="164"/>
      <c r="S860" s="164"/>
      <c r="T860" s="165"/>
      <c r="U860" s="16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 t="s">
        <v>219</v>
      </c>
      <c r="AF860" s="154">
        <v>0</v>
      </c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</row>
    <row r="861" spans="1:60" outlineLevel="1" x14ac:dyDescent="0.2">
      <c r="A861" s="155"/>
      <c r="B861" s="162"/>
      <c r="C861" s="199" t="s">
        <v>1071</v>
      </c>
      <c r="D861" s="166"/>
      <c r="E861" s="172">
        <v>5.85</v>
      </c>
      <c r="F861" s="177"/>
      <c r="G861" s="177"/>
      <c r="H861" s="177"/>
      <c r="I861" s="177"/>
      <c r="J861" s="177"/>
      <c r="K861" s="177"/>
      <c r="L861" s="177"/>
      <c r="M861" s="177"/>
      <c r="N861" s="164"/>
      <c r="O861" s="164"/>
      <c r="P861" s="164"/>
      <c r="Q861" s="164"/>
      <c r="R861" s="164"/>
      <c r="S861" s="164"/>
      <c r="T861" s="165"/>
      <c r="U861" s="16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 t="s">
        <v>219</v>
      </c>
      <c r="AF861" s="154">
        <v>0</v>
      </c>
      <c r="AG861" s="154"/>
      <c r="AH861" s="154"/>
      <c r="AI861" s="154"/>
      <c r="AJ861" s="154"/>
      <c r="AK861" s="154"/>
      <c r="AL861" s="154"/>
      <c r="AM861" s="154"/>
      <c r="AN861" s="154"/>
      <c r="AO861" s="154"/>
      <c r="AP861" s="154"/>
      <c r="AQ861" s="154"/>
      <c r="AR861" s="154"/>
      <c r="AS861" s="154"/>
      <c r="AT861" s="154"/>
      <c r="AU861" s="154"/>
      <c r="AV861" s="154"/>
      <c r="AW861" s="154"/>
      <c r="AX861" s="154"/>
      <c r="AY861" s="154"/>
      <c r="AZ861" s="154"/>
      <c r="BA861" s="154"/>
      <c r="BB861" s="154"/>
      <c r="BC861" s="154"/>
      <c r="BD861" s="154"/>
      <c r="BE861" s="154"/>
      <c r="BF861" s="154"/>
      <c r="BG861" s="154"/>
      <c r="BH861" s="154"/>
    </row>
    <row r="862" spans="1:60" outlineLevel="1" x14ac:dyDescent="0.2">
      <c r="A862" s="155"/>
      <c r="B862" s="162"/>
      <c r="C862" s="199" t="s">
        <v>1072</v>
      </c>
      <c r="D862" s="166"/>
      <c r="E862" s="172">
        <v>3.51</v>
      </c>
      <c r="F862" s="177"/>
      <c r="G862" s="177"/>
      <c r="H862" s="177"/>
      <c r="I862" s="177"/>
      <c r="J862" s="177"/>
      <c r="K862" s="177"/>
      <c r="L862" s="177"/>
      <c r="M862" s="177"/>
      <c r="N862" s="164"/>
      <c r="O862" s="164"/>
      <c r="P862" s="164"/>
      <c r="Q862" s="164"/>
      <c r="R862" s="164"/>
      <c r="S862" s="164"/>
      <c r="T862" s="165"/>
      <c r="U862" s="16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 t="s">
        <v>219</v>
      </c>
      <c r="AF862" s="154">
        <v>0</v>
      </c>
      <c r="AG862" s="154"/>
      <c r="AH862" s="154"/>
      <c r="AI862" s="154"/>
      <c r="AJ862" s="154"/>
      <c r="AK862" s="154"/>
      <c r="AL862" s="154"/>
      <c r="AM862" s="154"/>
      <c r="AN862" s="154"/>
      <c r="AO862" s="154"/>
      <c r="AP862" s="154"/>
      <c r="AQ862" s="154"/>
      <c r="AR862" s="154"/>
      <c r="AS862" s="154"/>
      <c r="AT862" s="154"/>
      <c r="AU862" s="154"/>
      <c r="AV862" s="154"/>
      <c r="AW862" s="154"/>
      <c r="AX862" s="154"/>
      <c r="AY862" s="154"/>
      <c r="AZ862" s="154"/>
      <c r="BA862" s="154"/>
      <c r="BB862" s="154"/>
      <c r="BC862" s="154"/>
      <c r="BD862" s="154"/>
      <c r="BE862" s="154"/>
      <c r="BF862" s="154"/>
      <c r="BG862" s="154"/>
      <c r="BH862" s="154"/>
    </row>
    <row r="863" spans="1:60" outlineLevel="1" x14ac:dyDescent="0.2">
      <c r="A863" s="155"/>
      <c r="B863" s="162"/>
      <c r="C863" s="199" t="s">
        <v>1073</v>
      </c>
      <c r="D863" s="166"/>
      <c r="E863" s="172">
        <v>-3.1749999999999998</v>
      </c>
      <c r="F863" s="177"/>
      <c r="G863" s="177"/>
      <c r="H863" s="177"/>
      <c r="I863" s="177"/>
      <c r="J863" s="177"/>
      <c r="K863" s="177"/>
      <c r="L863" s="177"/>
      <c r="M863" s="177"/>
      <c r="N863" s="164"/>
      <c r="O863" s="164"/>
      <c r="P863" s="164"/>
      <c r="Q863" s="164"/>
      <c r="R863" s="164"/>
      <c r="S863" s="164"/>
      <c r="T863" s="165"/>
      <c r="U863" s="16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 t="s">
        <v>219</v>
      </c>
      <c r="AF863" s="154">
        <v>0</v>
      </c>
      <c r="AG863" s="154"/>
      <c r="AH863" s="154"/>
      <c r="AI863" s="154"/>
      <c r="AJ863" s="154"/>
      <c r="AK863" s="154"/>
      <c r="AL863" s="154"/>
      <c r="AM863" s="154"/>
      <c r="AN863" s="154"/>
      <c r="AO863" s="154"/>
      <c r="AP863" s="154"/>
      <c r="AQ863" s="154"/>
      <c r="AR863" s="154"/>
      <c r="AS863" s="154"/>
      <c r="AT863" s="154"/>
      <c r="AU863" s="154"/>
      <c r="AV863" s="154"/>
      <c r="AW863" s="154"/>
      <c r="AX863" s="154"/>
      <c r="AY863" s="154"/>
      <c r="AZ863" s="154"/>
      <c r="BA863" s="154"/>
      <c r="BB863" s="154"/>
      <c r="BC863" s="154"/>
      <c r="BD863" s="154"/>
      <c r="BE863" s="154"/>
      <c r="BF863" s="154"/>
      <c r="BG863" s="154"/>
      <c r="BH863" s="154"/>
    </row>
    <row r="864" spans="1:60" outlineLevel="1" x14ac:dyDescent="0.2">
      <c r="A864" s="155"/>
      <c r="B864" s="162"/>
      <c r="C864" s="199" t="s">
        <v>1074</v>
      </c>
      <c r="D864" s="166"/>
      <c r="E864" s="172">
        <v>0.28499999999999998</v>
      </c>
      <c r="F864" s="177"/>
      <c r="G864" s="177"/>
      <c r="H864" s="177"/>
      <c r="I864" s="177"/>
      <c r="J864" s="177"/>
      <c r="K864" s="177"/>
      <c r="L864" s="177"/>
      <c r="M864" s="177"/>
      <c r="N864" s="164"/>
      <c r="O864" s="164"/>
      <c r="P864" s="164"/>
      <c r="Q864" s="164"/>
      <c r="R864" s="164"/>
      <c r="S864" s="164"/>
      <c r="T864" s="165"/>
      <c r="U864" s="16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 t="s">
        <v>219</v>
      </c>
      <c r="AF864" s="154">
        <v>0</v>
      </c>
      <c r="AG864" s="154"/>
      <c r="AH864" s="154"/>
      <c r="AI864" s="154"/>
      <c r="AJ864" s="154"/>
      <c r="AK864" s="154"/>
      <c r="AL864" s="154"/>
      <c r="AM864" s="154"/>
      <c r="AN864" s="154"/>
      <c r="AO864" s="154"/>
      <c r="AP864" s="154"/>
      <c r="AQ864" s="154"/>
      <c r="AR864" s="154"/>
      <c r="AS864" s="154"/>
      <c r="AT864" s="154"/>
      <c r="AU864" s="154"/>
      <c r="AV864" s="154"/>
      <c r="AW864" s="154"/>
      <c r="AX864" s="154"/>
      <c r="AY864" s="154"/>
      <c r="AZ864" s="154"/>
      <c r="BA864" s="154"/>
      <c r="BB864" s="154"/>
      <c r="BC864" s="154"/>
      <c r="BD864" s="154"/>
      <c r="BE864" s="154"/>
      <c r="BF864" s="154"/>
      <c r="BG864" s="154"/>
      <c r="BH864" s="154"/>
    </row>
    <row r="865" spans="1:60" outlineLevel="1" x14ac:dyDescent="0.2">
      <c r="A865" s="155"/>
      <c r="B865" s="162"/>
      <c r="C865" s="199" t="s">
        <v>1075</v>
      </c>
      <c r="D865" s="166"/>
      <c r="E865" s="172">
        <v>4.9999999999997199E-2</v>
      </c>
      <c r="F865" s="177"/>
      <c r="G865" s="177"/>
      <c r="H865" s="177"/>
      <c r="I865" s="177"/>
      <c r="J865" s="177"/>
      <c r="K865" s="177"/>
      <c r="L865" s="177"/>
      <c r="M865" s="177"/>
      <c r="N865" s="164"/>
      <c r="O865" s="164"/>
      <c r="P865" s="164"/>
      <c r="Q865" s="164"/>
      <c r="R865" s="164"/>
      <c r="S865" s="164"/>
      <c r="T865" s="165"/>
      <c r="U865" s="16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 t="s">
        <v>219</v>
      </c>
      <c r="AF865" s="154">
        <v>0</v>
      </c>
      <c r="AG865" s="154"/>
      <c r="AH865" s="154"/>
      <c r="AI865" s="154"/>
      <c r="AJ865" s="154"/>
      <c r="AK865" s="154"/>
      <c r="AL865" s="154"/>
      <c r="AM865" s="154"/>
      <c r="AN865" s="154"/>
      <c r="AO865" s="154"/>
      <c r="AP865" s="154"/>
      <c r="AQ865" s="154"/>
      <c r="AR865" s="154"/>
      <c r="AS865" s="154"/>
      <c r="AT865" s="154"/>
      <c r="AU865" s="154"/>
      <c r="AV865" s="154"/>
      <c r="AW865" s="154"/>
      <c r="AX865" s="154"/>
      <c r="AY865" s="154"/>
      <c r="AZ865" s="154"/>
      <c r="BA865" s="154"/>
      <c r="BB865" s="154"/>
      <c r="BC865" s="154"/>
      <c r="BD865" s="154"/>
      <c r="BE865" s="154"/>
      <c r="BF865" s="154"/>
      <c r="BG865" s="154"/>
      <c r="BH865" s="154"/>
    </row>
    <row r="866" spans="1:60" outlineLevel="1" x14ac:dyDescent="0.2">
      <c r="A866" s="155"/>
      <c r="B866" s="162"/>
      <c r="C866" s="200" t="s">
        <v>222</v>
      </c>
      <c r="D866" s="167"/>
      <c r="E866" s="173">
        <v>45.4</v>
      </c>
      <c r="F866" s="177"/>
      <c r="G866" s="177"/>
      <c r="H866" s="177"/>
      <c r="I866" s="177"/>
      <c r="J866" s="177"/>
      <c r="K866" s="177"/>
      <c r="L866" s="177"/>
      <c r="M866" s="177"/>
      <c r="N866" s="164"/>
      <c r="O866" s="164"/>
      <c r="P866" s="164"/>
      <c r="Q866" s="164"/>
      <c r="R866" s="164"/>
      <c r="S866" s="164"/>
      <c r="T866" s="165"/>
      <c r="U866" s="16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 t="s">
        <v>219</v>
      </c>
      <c r="AF866" s="154">
        <v>1</v>
      </c>
      <c r="AG866" s="154"/>
      <c r="AH866" s="154"/>
      <c r="AI866" s="154"/>
      <c r="AJ866" s="154"/>
      <c r="AK866" s="154"/>
      <c r="AL866" s="154"/>
      <c r="AM866" s="154"/>
      <c r="AN866" s="154"/>
      <c r="AO866" s="154"/>
      <c r="AP866" s="154"/>
      <c r="AQ866" s="154"/>
      <c r="AR866" s="154"/>
      <c r="AS866" s="154"/>
      <c r="AT866" s="154"/>
      <c r="AU866" s="154"/>
      <c r="AV866" s="154"/>
      <c r="AW866" s="154"/>
      <c r="AX866" s="154"/>
      <c r="AY866" s="154"/>
      <c r="AZ866" s="154"/>
      <c r="BA866" s="154"/>
      <c r="BB866" s="154"/>
      <c r="BC866" s="154"/>
      <c r="BD866" s="154"/>
      <c r="BE866" s="154"/>
      <c r="BF866" s="154"/>
      <c r="BG866" s="154"/>
      <c r="BH866" s="154"/>
    </row>
    <row r="867" spans="1:60" outlineLevel="1" x14ac:dyDescent="0.2">
      <c r="A867" s="155">
        <v>201</v>
      </c>
      <c r="B867" s="162" t="s">
        <v>1076</v>
      </c>
      <c r="C867" s="198" t="s">
        <v>1077</v>
      </c>
      <c r="D867" s="164" t="s">
        <v>267</v>
      </c>
      <c r="E867" s="171">
        <v>169.5</v>
      </c>
      <c r="F867" s="176"/>
      <c r="G867" s="177">
        <f>ROUND(E867*F867,2)</f>
        <v>0</v>
      </c>
      <c r="H867" s="176"/>
      <c r="I867" s="177">
        <f>ROUND(E867*H867,2)</f>
        <v>0</v>
      </c>
      <c r="J867" s="176"/>
      <c r="K867" s="177">
        <f>ROUND(E867*J867,2)</f>
        <v>0</v>
      </c>
      <c r="L867" s="177">
        <v>21</v>
      </c>
      <c r="M867" s="177">
        <f>G867*(1+L867/100)</f>
        <v>0</v>
      </c>
      <c r="N867" s="164">
        <v>0</v>
      </c>
      <c r="O867" s="164">
        <f>ROUND(E867*N867,5)</f>
        <v>0</v>
      </c>
      <c r="P867" s="164">
        <v>0</v>
      </c>
      <c r="Q867" s="164">
        <f>ROUND(E867*P867,5)</f>
        <v>0</v>
      </c>
      <c r="R867" s="164"/>
      <c r="S867" s="164"/>
      <c r="T867" s="165">
        <v>0</v>
      </c>
      <c r="U867" s="164">
        <f>ROUND(E867*T867,2)</f>
        <v>0</v>
      </c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 t="s">
        <v>217</v>
      </c>
      <c r="AF867" s="154"/>
      <c r="AG867" s="154"/>
      <c r="AH867" s="154"/>
      <c r="AI867" s="154"/>
      <c r="AJ867" s="154"/>
      <c r="AK867" s="154"/>
      <c r="AL867" s="154"/>
      <c r="AM867" s="154"/>
      <c r="AN867" s="154"/>
      <c r="AO867" s="154"/>
      <c r="AP867" s="154"/>
      <c r="AQ867" s="154"/>
      <c r="AR867" s="154"/>
      <c r="AS867" s="154"/>
      <c r="AT867" s="154"/>
      <c r="AU867" s="154"/>
      <c r="AV867" s="154"/>
      <c r="AW867" s="154"/>
      <c r="AX867" s="154"/>
      <c r="AY867" s="154"/>
      <c r="AZ867" s="154"/>
      <c r="BA867" s="154"/>
      <c r="BB867" s="154"/>
      <c r="BC867" s="154"/>
      <c r="BD867" s="154"/>
      <c r="BE867" s="154"/>
      <c r="BF867" s="154"/>
      <c r="BG867" s="154"/>
      <c r="BH867" s="154"/>
    </row>
    <row r="868" spans="1:60" outlineLevel="1" x14ac:dyDescent="0.2">
      <c r="A868" s="155"/>
      <c r="B868" s="162"/>
      <c r="C868" s="199" t="s">
        <v>41</v>
      </c>
      <c r="D868" s="166"/>
      <c r="E868" s="172"/>
      <c r="F868" s="177"/>
      <c r="G868" s="177"/>
      <c r="H868" s="177"/>
      <c r="I868" s="177"/>
      <c r="J868" s="177"/>
      <c r="K868" s="177"/>
      <c r="L868" s="177"/>
      <c r="M868" s="177"/>
      <c r="N868" s="164"/>
      <c r="O868" s="164"/>
      <c r="P868" s="164"/>
      <c r="Q868" s="164"/>
      <c r="R868" s="164"/>
      <c r="S868" s="164"/>
      <c r="T868" s="165"/>
      <c r="U868" s="16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 t="s">
        <v>219</v>
      </c>
      <c r="AF868" s="154">
        <v>0</v>
      </c>
      <c r="AG868" s="154"/>
      <c r="AH868" s="154"/>
      <c r="AI868" s="154"/>
      <c r="AJ868" s="154"/>
      <c r="AK868" s="154"/>
      <c r="AL868" s="154"/>
      <c r="AM868" s="154"/>
      <c r="AN868" s="154"/>
      <c r="AO868" s="154"/>
      <c r="AP868" s="154"/>
      <c r="AQ868" s="154"/>
      <c r="AR868" s="154"/>
      <c r="AS868" s="154"/>
      <c r="AT868" s="154"/>
      <c r="AU868" s="154"/>
      <c r="AV868" s="154"/>
      <c r="AW868" s="154"/>
      <c r="AX868" s="154"/>
      <c r="AY868" s="154"/>
      <c r="AZ868" s="154"/>
      <c r="BA868" s="154"/>
      <c r="BB868" s="154"/>
      <c r="BC868" s="154"/>
      <c r="BD868" s="154"/>
      <c r="BE868" s="154"/>
      <c r="BF868" s="154"/>
      <c r="BG868" s="154"/>
      <c r="BH868" s="154"/>
    </row>
    <row r="869" spans="1:60" outlineLevel="1" x14ac:dyDescent="0.2">
      <c r="A869" s="155"/>
      <c r="B869" s="162"/>
      <c r="C869" s="199" t="s">
        <v>1078</v>
      </c>
      <c r="D869" s="166"/>
      <c r="E869" s="172">
        <v>1.5</v>
      </c>
      <c r="F869" s="177"/>
      <c r="G869" s="177"/>
      <c r="H869" s="177"/>
      <c r="I869" s="177"/>
      <c r="J869" s="177"/>
      <c r="K869" s="177"/>
      <c r="L869" s="177"/>
      <c r="M869" s="177"/>
      <c r="N869" s="164"/>
      <c r="O869" s="164"/>
      <c r="P869" s="164"/>
      <c r="Q869" s="164"/>
      <c r="R869" s="164"/>
      <c r="S869" s="164"/>
      <c r="T869" s="165"/>
      <c r="U869" s="16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 t="s">
        <v>219</v>
      </c>
      <c r="AF869" s="154">
        <v>0</v>
      </c>
      <c r="AG869" s="154"/>
      <c r="AH869" s="154"/>
      <c r="AI869" s="154"/>
      <c r="AJ869" s="154"/>
      <c r="AK869" s="154"/>
      <c r="AL869" s="154"/>
      <c r="AM869" s="154"/>
      <c r="AN869" s="154"/>
      <c r="AO869" s="154"/>
      <c r="AP869" s="154"/>
      <c r="AQ869" s="154"/>
      <c r="AR869" s="154"/>
      <c r="AS869" s="154"/>
      <c r="AT869" s="154"/>
      <c r="AU869" s="154"/>
      <c r="AV869" s="154"/>
      <c r="AW869" s="154"/>
      <c r="AX869" s="154"/>
      <c r="AY869" s="154"/>
      <c r="AZ869" s="154"/>
      <c r="BA869" s="154"/>
      <c r="BB869" s="154"/>
      <c r="BC869" s="154"/>
      <c r="BD869" s="154"/>
      <c r="BE869" s="154"/>
      <c r="BF869" s="154"/>
      <c r="BG869" s="154"/>
      <c r="BH869" s="154"/>
    </row>
    <row r="870" spans="1:60" outlineLevel="1" x14ac:dyDescent="0.2">
      <c r="A870" s="155"/>
      <c r="B870" s="162"/>
      <c r="C870" s="199" t="s">
        <v>1079</v>
      </c>
      <c r="D870" s="166"/>
      <c r="E870" s="172">
        <v>1.35</v>
      </c>
      <c r="F870" s="177"/>
      <c r="G870" s="177"/>
      <c r="H870" s="177"/>
      <c r="I870" s="177"/>
      <c r="J870" s="177"/>
      <c r="K870" s="177"/>
      <c r="L870" s="177"/>
      <c r="M870" s="177"/>
      <c r="N870" s="164"/>
      <c r="O870" s="164"/>
      <c r="P870" s="164"/>
      <c r="Q870" s="164"/>
      <c r="R870" s="164"/>
      <c r="S870" s="164"/>
      <c r="T870" s="165"/>
      <c r="U870" s="16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 t="s">
        <v>219</v>
      </c>
      <c r="AF870" s="154">
        <v>0</v>
      </c>
      <c r="AG870" s="154"/>
      <c r="AH870" s="154"/>
      <c r="AI870" s="154"/>
      <c r="AJ870" s="154"/>
      <c r="AK870" s="154"/>
      <c r="AL870" s="154"/>
      <c r="AM870" s="154"/>
      <c r="AN870" s="154"/>
      <c r="AO870" s="154"/>
      <c r="AP870" s="154"/>
      <c r="AQ870" s="154"/>
      <c r="AR870" s="154"/>
      <c r="AS870" s="154"/>
      <c r="AT870" s="154"/>
      <c r="AU870" s="154"/>
      <c r="AV870" s="154"/>
      <c r="AW870" s="154"/>
      <c r="AX870" s="154"/>
      <c r="AY870" s="154"/>
      <c r="AZ870" s="154"/>
      <c r="BA870" s="154"/>
      <c r="BB870" s="154"/>
      <c r="BC870" s="154"/>
      <c r="BD870" s="154"/>
      <c r="BE870" s="154"/>
      <c r="BF870" s="154"/>
      <c r="BG870" s="154"/>
      <c r="BH870" s="154"/>
    </row>
    <row r="871" spans="1:60" outlineLevel="1" x14ac:dyDescent="0.2">
      <c r="A871" s="155"/>
      <c r="B871" s="162"/>
      <c r="C871" s="199" t="s">
        <v>1080</v>
      </c>
      <c r="D871" s="166"/>
      <c r="E871" s="172">
        <v>11.18</v>
      </c>
      <c r="F871" s="177"/>
      <c r="G871" s="177"/>
      <c r="H871" s="177"/>
      <c r="I871" s="177"/>
      <c r="J871" s="177"/>
      <c r="K871" s="177"/>
      <c r="L871" s="177"/>
      <c r="M871" s="177"/>
      <c r="N871" s="164"/>
      <c r="O871" s="164"/>
      <c r="P871" s="164"/>
      <c r="Q871" s="164"/>
      <c r="R871" s="164"/>
      <c r="S871" s="164"/>
      <c r="T871" s="165"/>
      <c r="U871" s="16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 t="s">
        <v>219</v>
      </c>
      <c r="AF871" s="154">
        <v>0</v>
      </c>
      <c r="AG871" s="154"/>
      <c r="AH871" s="154"/>
      <c r="AI871" s="154"/>
      <c r="AJ871" s="154"/>
      <c r="AK871" s="154"/>
      <c r="AL871" s="154"/>
      <c r="AM871" s="154"/>
      <c r="AN871" s="154"/>
      <c r="AO871" s="154"/>
      <c r="AP871" s="154"/>
      <c r="AQ871" s="154"/>
      <c r="AR871" s="154"/>
      <c r="AS871" s="154"/>
      <c r="AT871" s="154"/>
      <c r="AU871" s="154"/>
      <c r="AV871" s="154"/>
      <c r="AW871" s="154"/>
      <c r="AX871" s="154"/>
      <c r="AY871" s="154"/>
      <c r="AZ871" s="154"/>
      <c r="BA871" s="154"/>
      <c r="BB871" s="154"/>
      <c r="BC871" s="154"/>
      <c r="BD871" s="154"/>
      <c r="BE871" s="154"/>
      <c r="BF871" s="154"/>
      <c r="BG871" s="154"/>
      <c r="BH871" s="154"/>
    </row>
    <row r="872" spans="1:60" outlineLevel="1" x14ac:dyDescent="0.2">
      <c r="A872" s="155"/>
      <c r="B872" s="162"/>
      <c r="C872" s="199" t="s">
        <v>1081</v>
      </c>
      <c r="D872" s="166"/>
      <c r="E872" s="172">
        <v>34.28</v>
      </c>
      <c r="F872" s="177"/>
      <c r="G872" s="177"/>
      <c r="H872" s="177"/>
      <c r="I872" s="177"/>
      <c r="J872" s="177"/>
      <c r="K872" s="177"/>
      <c r="L872" s="177"/>
      <c r="M872" s="177"/>
      <c r="N872" s="164"/>
      <c r="O872" s="164"/>
      <c r="P872" s="164"/>
      <c r="Q872" s="164"/>
      <c r="R872" s="164"/>
      <c r="S872" s="164"/>
      <c r="T872" s="165"/>
      <c r="U872" s="16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 t="s">
        <v>219</v>
      </c>
      <c r="AF872" s="154">
        <v>0</v>
      </c>
      <c r="AG872" s="154"/>
      <c r="AH872" s="154"/>
      <c r="AI872" s="154"/>
      <c r="AJ872" s="154"/>
      <c r="AK872" s="154"/>
      <c r="AL872" s="154"/>
      <c r="AM872" s="154"/>
      <c r="AN872" s="154"/>
      <c r="AO872" s="154"/>
      <c r="AP872" s="154"/>
      <c r="AQ872" s="154"/>
      <c r="AR872" s="154"/>
      <c r="AS872" s="154"/>
      <c r="AT872" s="154"/>
      <c r="AU872" s="154"/>
      <c r="AV872" s="154"/>
      <c r="AW872" s="154"/>
      <c r="AX872" s="154"/>
      <c r="AY872" s="154"/>
      <c r="AZ872" s="154"/>
      <c r="BA872" s="154"/>
      <c r="BB872" s="154"/>
      <c r="BC872" s="154"/>
      <c r="BD872" s="154"/>
      <c r="BE872" s="154"/>
      <c r="BF872" s="154"/>
      <c r="BG872" s="154"/>
      <c r="BH872" s="154"/>
    </row>
    <row r="873" spans="1:60" outlineLevel="1" x14ac:dyDescent="0.2">
      <c r="A873" s="155"/>
      <c r="B873" s="162"/>
      <c r="C873" s="199" t="s">
        <v>1082</v>
      </c>
      <c r="D873" s="166"/>
      <c r="E873" s="172">
        <v>-2</v>
      </c>
      <c r="F873" s="177"/>
      <c r="G873" s="177"/>
      <c r="H873" s="177"/>
      <c r="I873" s="177"/>
      <c r="J873" s="177"/>
      <c r="K873" s="177"/>
      <c r="L873" s="177"/>
      <c r="M873" s="177"/>
      <c r="N873" s="164"/>
      <c r="O873" s="164"/>
      <c r="P873" s="164"/>
      <c r="Q873" s="164"/>
      <c r="R873" s="164"/>
      <c r="S873" s="164"/>
      <c r="T873" s="165"/>
      <c r="U873" s="16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 t="s">
        <v>219</v>
      </c>
      <c r="AF873" s="154">
        <v>0</v>
      </c>
      <c r="AG873" s="154"/>
      <c r="AH873" s="154"/>
      <c r="AI873" s="154"/>
      <c r="AJ873" s="154"/>
      <c r="AK873" s="154"/>
      <c r="AL873" s="154"/>
      <c r="AM873" s="154"/>
      <c r="AN873" s="154"/>
      <c r="AO873" s="154"/>
      <c r="AP873" s="154"/>
      <c r="AQ873" s="154"/>
      <c r="AR873" s="154"/>
      <c r="AS873" s="154"/>
      <c r="AT873" s="154"/>
      <c r="AU873" s="154"/>
      <c r="AV873" s="154"/>
      <c r="AW873" s="154"/>
      <c r="AX873" s="154"/>
      <c r="AY873" s="154"/>
      <c r="AZ873" s="154"/>
      <c r="BA873" s="154"/>
      <c r="BB873" s="154"/>
      <c r="BC873" s="154"/>
      <c r="BD873" s="154"/>
      <c r="BE873" s="154"/>
      <c r="BF873" s="154"/>
      <c r="BG873" s="154"/>
      <c r="BH873" s="154"/>
    </row>
    <row r="874" spans="1:60" outlineLevel="1" x14ac:dyDescent="0.2">
      <c r="A874" s="155"/>
      <c r="B874" s="162"/>
      <c r="C874" s="199" t="s">
        <v>1083</v>
      </c>
      <c r="D874" s="166"/>
      <c r="E874" s="172">
        <v>-11.4772</v>
      </c>
      <c r="F874" s="177"/>
      <c r="G874" s="177"/>
      <c r="H874" s="177"/>
      <c r="I874" s="177"/>
      <c r="J874" s="177"/>
      <c r="K874" s="177"/>
      <c r="L874" s="177"/>
      <c r="M874" s="177"/>
      <c r="N874" s="164"/>
      <c r="O874" s="164"/>
      <c r="P874" s="164"/>
      <c r="Q874" s="164"/>
      <c r="R874" s="164"/>
      <c r="S874" s="164"/>
      <c r="T874" s="165"/>
      <c r="U874" s="16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 t="s">
        <v>219</v>
      </c>
      <c r="AF874" s="154">
        <v>0</v>
      </c>
      <c r="AG874" s="154"/>
      <c r="AH874" s="154"/>
      <c r="AI874" s="154"/>
      <c r="AJ874" s="154"/>
      <c r="AK874" s="154"/>
      <c r="AL874" s="154"/>
      <c r="AM874" s="154"/>
      <c r="AN874" s="154"/>
      <c r="AO874" s="154"/>
      <c r="AP874" s="154"/>
      <c r="AQ874" s="154"/>
      <c r="AR874" s="154"/>
      <c r="AS874" s="154"/>
      <c r="AT874" s="154"/>
      <c r="AU874" s="154"/>
      <c r="AV874" s="154"/>
      <c r="AW874" s="154"/>
      <c r="AX874" s="154"/>
      <c r="AY874" s="154"/>
      <c r="AZ874" s="154"/>
      <c r="BA874" s="154"/>
      <c r="BB874" s="154"/>
      <c r="BC874" s="154"/>
      <c r="BD874" s="154"/>
      <c r="BE874" s="154"/>
      <c r="BF874" s="154"/>
      <c r="BG874" s="154"/>
      <c r="BH874" s="154"/>
    </row>
    <row r="875" spans="1:60" outlineLevel="1" x14ac:dyDescent="0.2">
      <c r="A875" s="155"/>
      <c r="B875" s="162"/>
      <c r="C875" s="199" t="s">
        <v>1084</v>
      </c>
      <c r="D875" s="166"/>
      <c r="E875" s="172">
        <v>3.4306800000000002</v>
      </c>
      <c r="F875" s="177"/>
      <c r="G875" s="177"/>
      <c r="H875" s="177"/>
      <c r="I875" s="177"/>
      <c r="J875" s="177"/>
      <c r="K875" s="177"/>
      <c r="L875" s="177"/>
      <c r="M875" s="177"/>
      <c r="N875" s="164"/>
      <c r="O875" s="164"/>
      <c r="P875" s="164"/>
      <c r="Q875" s="164"/>
      <c r="R875" s="164"/>
      <c r="S875" s="164"/>
      <c r="T875" s="165"/>
      <c r="U875" s="16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 t="s">
        <v>219</v>
      </c>
      <c r="AF875" s="154">
        <v>0</v>
      </c>
      <c r="AG875" s="154"/>
      <c r="AH875" s="154"/>
      <c r="AI875" s="154"/>
      <c r="AJ875" s="154"/>
      <c r="AK875" s="154"/>
      <c r="AL875" s="154"/>
      <c r="AM875" s="154"/>
      <c r="AN875" s="154"/>
      <c r="AO875" s="154"/>
      <c r="AP875" s="154"/>
      <c r="AQ875" s="154"/>
      <c r="AR875" s="154"/>
      <c r="AS875" s="154"/>
      <c r="AT875" s="154"/>
      <c r="AU875" s="154"/>
      <c r="AV875" s="154"/>
      <c r="AW875" s="154"/>
      <c r="AX875" s="154"/>
      <c r="AY875" s="154"/>
      <c r="AZ875" s="154"/>
      <c r="BA875" s="154"/>
      <c r="BB875" s="154"/>
      <c r="BC875" s="154"/>
      <c r="BD875" s="154"/>
      <c r="BE875" s="154"/>
      <c r="BF875" s="154"/>
      <c r="BG875" s="154"/>
      <c r="BH875" s="154"/>
    </row>
    <row r="876" spans="1:60" outlineLevel="1" x14ac:dyDescent="0.2">
      <c r="A876" s="155"/>
      <c r="B876" s="162"/>
      <c r="C876" s="199" t="s">
        <v>1085</v>
      </c>
      <c r="D876" s="166"/>
      <c r="E876" s="172">
        <v>3.6519999999995903E-2</v>
      </c>
      <c r="F876" s="177"/>
      <c r="G876" s="177"/>
      <c r="H876" s="177"/>
      <c r="I876" s="177"/>
      <c r="J876" s="177"/>
      <c r="K876" s="177"/>
      <c r="L876" s="177"/>
      <c r="M876" s="177"/>
      <c r="N876" s="164"/>
      <c r="O876" s="164"/>
      <c r="P876" s="164"/>
      <c r="Q876" s="164"/>
      <c r="R876" s="164"/>
      <c r="S876" s="164"/>
      <c r="T876" s="165"/>
      <c r="U876" s="16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 t="s">
        <v>219</v>
      </c>
      <c r="AF876" s="154">
        <v>0</v>
      </c>
      <c r="AG876" s="154"/>
      <c r="AH876" s="154"/>
      <c r="AI876" s="154"/>
      <c r="AJ876" s="154"/>
      <c r="AK876" s="154"/>
      <c r="AL876" s="154"/>
      <c r="AM876" s="154"/>
      <c r="AN876" s="154"/>
      <c r="AO876" s="154"/>
      <c r="AP876" s="154"/>
      <c r="AQ876" s="154"/>
      <c r="AR876" s="154"/>
      <c r="AS876" s="154"/>
      <c r="AT876" s="154"/>
      <c r="AU876" s="154"/>
      <c r="AV876" s="154"/>
      <c r="AW876" s="154"/>
      <c r="AX876" s="154"/>
      <c r="AY876" s="154"/>
      <c r="AZ876" s="154"/>
      <c r="BA876" s="154"/>
      <c r="BB876" s="154"/>
      <c r="BC876" s="154"/>
      <c r="BD876" s="154"/>
      <c r="BE876" s="154"/>
      <c r="BF876" s="154"/>
      <c r="BG876" s="154"/>
      <c r="BH876" s="154"/>
    </row>
    <row r="877" spans="1:60" outlineLevel="1" x14ac:dyDescent="0.2">
      <c r="A877" s="155"/>
      <c r="B877" s="162"/>
      <c r="C877" s="200" t="s">
        <v>222</v>
      </c>
      <c r="D877" s="167"/>
      <c r="E877" s="173">
        <v>38.299999999999997</v>
      </c>
      <c r="F877" s="177"/>
      <c r="G877" s="177"/>
      <c r="H877" s="177"/>
      <c r="I877" s="177"/>
      <c r="J877" s="177"/>
      <c r="K877" s="177"/>
      <c r="L877" s="177"/>
      <c r="M877" s="177"/>
      <c r="N877" s="164"/>
      <c r="O877" s="164"/>
      <c r="P877" s="164"/>
      <c r="Q877" s="164"/>
      <c r="R877" s="164"/>
      <c r="S877" s="164"/>
      <c r="T877" s="165"/>
      <c r="U877" s="16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 t="s">
        <v>219</v>
      </c>
      <c r="AF877" s="154">
        <v>1</v>
      </c>
      <c r="AG877" s="154"/>
      <c r="AH877" s="154"/>
      <c r="AI877" s="154"/>
      <c r="AJ877" s="154"/>
      <c r="AK877" s="154"/>
      <c r="AL877" s="154"/>
      <c r="AM877" s="154"/>
      <c r="AN877" s="154"/>
      <c r="AO877" s="154"/>
      <c r="AP877" s="154"/>
      <c r="AQ877" s="154"/>
      <c r="AR877" s="154"/>
      <c r="AS877" s="154"/>
      <c r="AT877" s="154"/>
      <c r="AU877" s="154"/>
      <c r="AV877" s="154"/>
      <c r="AW877" s="154"/>
      <c r="AX877" s="154"/>
      <c r="AY877" s="154"/>
      <c r="AZ877" s="154"/>
      <c r="BA877" s="154"/>
      <c r="BB877" s="154"/>
      <c r="BC877" s="154"/>
      <c r="BD877" s="154"/>
      <c r="BE877" s="154"/>
      <c r="BF877" s="154"/>
      <c r="BG877" s="154"/>
      <c r="BH877" s="154"/>
    </row>
    <row r="878" spans="1:60" outlineLevel="1" x14ac:dyDescent="0.2">
      <c r="A878" s="155"/>
      <c r="B878" s="162"/>
      <c r="C878" s="199" t="s">
        <v>1086</v>
      </c>
      <c r="D878" s="166"/>
      <c r="E878" s="172"/>
      <c r="F878" s="177"/>
      <c r="G878" s="177"/>
      <c r="H878" s="177"/>
      <c r="I878" s="177"/>
      <c r="J878" s="177"/>
      <c r="K878" s="177"/>
      <c r="L878" s="177"/>
      <c r="M878" s="177"/>
      <c r="N878" s="164"/>
      <c r="O878" s="164"/>
      <c r="P878" s="164"/>
      <c r="Q878" s="164"/>
      <c r="R878" s="164"/>
      <c r="S878" s="164"/>
      <c r="T878" s="165"/>
      <c r="U878" s="16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 t="s">
        <v>219</v>
      </c>
      <c r="AF878" s="154">
        <v>0</v>
      </c>
      <c r="AG878" s="154"/>
      <c r="AH878" s="154"/>
      <c r="AI878" s="154"/>
      <c r="AJ878" s="154"/>
      <c r="AK878" s="154"/>
      <c r="AL878" s="154"/>
      <c r="AM878" s="154"/>
      <c r="AN878" s="154"/>
      <c r="AO878" s="154"/>
      <c r="AP878" s="154"/>
      <c r="AQ878" s="154"/>
      <c r="AR878" s="154"/>
      <c r="AS878" s="154"/>
      <c r="AT878" s="154"/>
      <c r="AU878" s="154"/>
      <c r="AV878" s="154"/>
      <c r="AW878" s="154"/>
      <c r="AX878" s="154"/>
      <c r="AY878" s="154"/>
      <c r="AZ878" s="154"/>
      <c r="BA878" s="154"/>
      <c r="BB878" s="154"/>
      <c r="BC878" s="154"/>
      <c r="BD878" s="154"/>
      <c r="BE878" s="154"/>
      <c r="BF878" s="154"/>
      <c r="BG878" s="154"/>
      <c r="BH878" s="154"/>
    </row>
    <row r="879" spans="1:60" outlineLevel="1" x14ac:dyDescent="0.2">
      <c r="A879" s="155"/>
      <c r="B879" s="162"/>
      <c r="C879" s="199" t="s">
        <v>1087</v>
      </c>
      <c r="D879" s="166"/>
      <c r="E879" s="172">
        <v>1.84</v>
      </c>
      <c r="F879" s="177"/>
      <c r="G879" s="177"/>
      <c r="H879" s="177"/>
      <c r="I879" s="177"/>
      <c r="J879" s="177"/>
      <c r="K879" s="177"/>
      <c r="L879" s="177"/>
      <c r="M879" s="177"/>
      <c r="N879" s="164"/>
      <c r="O879" s="164"/>
      <c r="P879" s="164"/>
      <c r="Q879" s="164"/>
      <c r="R879" s="164"/>
      <c r="S879" s="164"/>
      <c r="T879" s="165"/>
      <c r="U879" s="16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 t="s">
        <v>219</v>
      </c>
      <c r="AF879" s="154">
        <v>0</v>
      </c>
      <c r="AG879" s="154"/>
      <c r="AH879" s="154"/>
      <c r="AI879" s="154"/>
      <c r="AJ879" s="154"/>
      <c r="AK879" s="154"/>
      <c r="AL879" s="154"/>
      <c r="AM879" s="154"/>
      <c r="AN879" s="154"/>
      <c r="AO879" s="154"/>
      <c r="AP879" s="154"/>
      <c r="AQ879" s="154"/>
      <c r="AR879" s="154"/>
      <c r="AS879" s="154"/>
      <c r="AT879" s="154"/>
      <c r="AU879" s="154"/>
      <c r="AV879" s="154"/>
      <c r="AW879" s="154"/>
      <c r="AX879" s="154"/>
      <c r="AY879" s="154"/>
      <c r="AZ879" s="154"/>
      <c r="BA879" s="154"/>
      <c r="BB879" s="154"/>
      <c r="BC879" s="154"/>
      <c r="BD879" s="154"/>
      <c r="BE879" s="154"/>
      <c r="BF879" s="154"/>
      <c r="BG879" s="154"/>
      <c r="BH879" s="154"/>
    </row>
    <row r="880" spans="1:60" outlineLevel="1" x14ac:dyDescent="0.2">
      <c r="A880" s="155"/>
      <c r="B880" s="162"/>
      <c r="C880" s="199" t="s">
        <v>1088</v>
      </c>
      <c r="D880" s="166"/>
      <c r="E880" s="172">
        <v>1.44</v>
      </c>
      <c r="F880" s="177"/>
      <c r="G880" s="177"/>
      <c r="H880" s="177"/>
      <c r="I880" s="177"/>
      <c r="J880" s="177"/>
      <c r="K880" s="177"/>
      <c r="L880" s="177"/>
      <c r="M880" s="177"/>
      <c r="N880" s="164"/>
      <c r="O880" s="164"/>
      <c r="P880" s="164"/>
      <c r="Q880" s="164"/>
      <c r="R880" s="164"/>
      <c r="S880" s="164"/>
      <c r="T880" s="165"/>
      <c r="U880" s="16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 t="s">
        <v>219</v>
      </c>
      <c r="AF880" s="154">
        <v>0</v>
      </c>
      <c r="AG880" s="154"/>
      <c r="AH880" s="154"/>
      <c r="AI880" s="154"/>
      <c r="AJ880" s="154"/>
      <c r="AK880" s="154"/>
      <c r="AL880" s="154"/>
      <c r="AM880" s="154"/>
      <c r="AN880" s="154"/>
      <c r="AO880" s="154"/>
      <c r="AP880" s="154"/>
      <c r="AQ880" s="154"/>
      <c r="AR880" s="154"/>
      <c r="AS880" s="154"/>
      <c r="AT880" s="154"/>
      <c r="AU880" s="154"/>
      <c r="AV880" s="154"/>
      <c r="AW880" s="154"/>
      <c r="AX880" s="154"/>
      <c r="AY880" s="154"/>
      <c r="AZ880" s="154"/>
      <c r="BA880" s="154"/>
      <c r="BB880" s="154"/>
      <c r="BC880" s="154"/>
      <c r="BD880" s="154"/>
      <c r="BE880" s="154"/>
      <c r="BF880" s="154"/>
      <c r="BG880" s="154"/>
      <c r="BH880" s="154"/>
    </row>
    <row r="881" spans="1:60" outlineLevel="1" x14ac:dyDescent="0.2">
      <c r="A881" s="155"/>
      <c r="B881" s="162"/>
      <c r="C881" s="199" t="s">
        <v>1089</v>
      </c>
      <c r="D881" s="166"/>
      <c r="E881" s="172">
        <v>1.04</v>
      </c>
      <c r="F881" s="177"/>
      <c r="G881" s="177"/>
      <c r="H881" s="177"/>
      <c r="I881" s="177"/>
      <c r="J881" s="177"/>
      <c r="K881" s="177"/>
      <c r="L881" s="177"/>
      <c r="M881" s="177"/>
      <c r="N881" s="164"/>
      <c r="O881" s="164"/>
      <c r="P881" s="164"/>
      <c r="Q881" s="164"/>
      <c r="R881" s="164"/>
      <c r="S881" s="164"/>
      <c r="T881" s="165"/>
      <c r="U881" s="16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 t="s">
        <v>219</v>
      </c>
      <c r="AF881" s="154">
        <v>0</v>
      </c>
      <c r="AG881" s="154"/>
      <c r="AH881" s="154"/>
      <c r="AI881" s="154"/>
      <c r="AJ881" s="154"/>
      <c r="AK881" s="154"/>
      <c r="AL881" s="154"/>
      <c r="AM881" s="154"/>
      <c r="AN881" s="154"/>
      <c r="AO881" s="154"/>
      <c r="AP881" s="154"/>
      <c r="AQ881" s="154"/>
      <c r="AR881" s="154"/>
      <c r="AS881" s="154"/>
      <c r="AT881" s="154"/>
      <c r="AU881" s="154"/>
      <c r="AV881" s="154"/>
      <c r="AW881" s="154"/>
      <c r="AX881" s="154"/>
      <c r="AY881" s="154"/>
      <c r="AZ881" s="154"/>
      <c r="BA881" s="154"/>
      <c r="BB881" s="154"/>
      <c r="BC881" s="154"/>
      <c r="BD881" s="154"/>
      <c r="BE881" s="154"/>
      <c r="BF881" s="154"/>
      <c r="BG881" s="154"/>
      <c r="BH881" s="154"/>
    </row>
    <row r="882" spans="1:60" outlineLevel="1" x14ac:dyDescent="0.2">
      <c r="A882" s="155"/>
      <c r="B882" s="162"/>
      <c r="C882" s="199" t="s">
        <v>1090</v>
      </c>
      <c r="D882" s="166"/>
      <c r="E882" s="172">
        <v>0.44</v>
      </c>
      <c r="F882" s="177"/>
      <c r="G882" s="177"/>
      <c r="H882" s="177"/>
      <c r="I882" s="177"/>
      <c r="J882" s="177"/>
      <c r="K882" s="177"/>
      <c r="L882" s="177"/>
      <c r="M882" s="177"/>
      <c r="N882" s="164"/>
      <c r="O882" s="164"/>
      <c r="P882" s="164"/>
      <c r="Q882" s="164"/>
      <c r="R882" s="164"/>
      <c r="S882" s="164"/>
      <c r="T882" s="165"/>
      <c r="U882" s="16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 t="s">
        <v>219</v>
      </c>
      <c r="AF882" s="154">
        <v>0</v>
      </c>
      <c r="AG882" s="154"/>
      <c r="AH882" s="154"/>
      <c r="AI882" s="154"/>
      <c r="AJ882" s="154"/>
      <c r="AK882" s="154"/>
      <c r="AL882" s="154"/>
      <c r="AM882" s="154"/>
      <c r="AN882" s="154"/>
      <c r="AO882" s="154"/>
      <c r="AP882" s="154"/>
      <c r="AQ882" s="154"/>
      <c r="AR882" s="154"/>
      <c r="AS882" s="154"/>
      <c r="AT882" s="154"/>
      <c r="AU882" s="154"/>
      <c r="AV882" s="154"/>
      <c r="AW882" s="154"/>
      <c r="AX882" s="154"/>
      <c r="AY882" s="154"/>
      <c r="AZ882" s="154"/>
      <c r="BA882" s="154"/>
      <c r="BB882" s="154"/>
      <c r="BC882" s="154"/>
      <c r="BD882" s="154"/>
      <c r="BE882" s="154"/>
      <c r="BF882" s="154"/>
      <c r="BG882" s="154"/>
      <c r="BH882" s="154"/>
    </row>
    <row r="883" spans="1:60" outlineLevel="1" x14ac:dyDescent="0.2">
      <c r="A883" s="155"/>
      <c r="B883" s="162"/>
      <c r="C883" s="199" t="s">
        <v>1091</v>
      </c>
      <c r="D883" s="166"/>
      <c r="E883" s="172">
        <v>0.04</v>
      </c>
      <c r="F883" s="177"/>
      <c r="G883" s="177"/>
      <c r="H883" s="177"/>
      <c r="I883" s="177"/>
      <c r="J883" s="177"/>
      <c r="K883" s="177"/>
      <c r="L883" s="177"/>
      <c r="M883" s="177"/>
      <c r="N883" s="164"/>
      <c r="O883" s="164"/>
      <c r="P883" s="164"/>
      <c r="Q883" s="164"/>
      <c r="R883" s="164"/>
      <c r="S883" s="164"/>
      <c r="T883" s="165"/>
      <c r="U883" s="16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 t="s">
        <v>219</v>
      </c>
      <c r="AF883" s="154">
        <v>0</v>
      </c>
      <c r="AG883" s="154"/>
      <c r="AH883" s="154"/>
      <c r="AI883" s="154"/>
      <c r="AJ883" s="154"/>
      <c r="AK883" s="154"/>
      <c r="AL883" s="154"/>
      <c r="AM883" s="154"/>
      <c r="AN883" s="154"/>
      <c r="AO883" s="154"/>
      <c r="AP883" s="154"/>
      <c r="AQ883" s="154"/>
      <c r="AR883" s="154"/>
      <c r="AS883" s="154"/>
      <c r="AT883" s="154"/>
      <c r="AU883" s="154"/>
      <c r="AV883" s="154"/>
      <c r="AW883" s="154"/>
      <c r="AX883" s="154"/>
      <c r="AY883" s="154"/>
      <c r="AZ883" s="154"/>
      <c r="BA883" s="154"/>
      <c r="BB883" s="154"/>
      <c r="BC883" s="154"/>
      <c r="BD883" s="154"/>
      <c r="BE883" s="154"/>
      <c r="BF883" s="154"/>
      <c r="BG883" s="154"/>
      <c r="BH883" s="154"/>
    </row>
    <row r="884" spans="1:60" outlineLevel="1" x14ac:dyDescent="0.2">
      <c r="A884" s="155"/>
      <c r="B884" s="162"/>
      <c r="C884" s="200" t="s">
        <v>222</v>
      </c>
      <c r="D884" s="167"/>
      <c r="E884" s="173">
        <v>4.8</v>
      </c>
      <c r="F884" s="177"/>
      <c r="G884" s="177"/>
      <c r="H884" s="177"/>
      <c r="I884" s="177"/>
      <c r="J884" s="177"/>
      <c r="K884" s="177"/>
      <c r="L884" s="177"/>
      <c r="M884" s="177"/>
      <c r="N884" s="164"/>
      <c r="O884" s="164"/>
      <c r="P884" s="164"/>
      <c r="Q884" s="164"/>
      <c r="R884" s="164"/>
      <c r="S884" s="164"/>
      <c r="T884" s="165"/>
      <c r="U884" s="16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 t="s">
        <v>219</v>
      </c>
      <c r="AF884" s="154">
        <v>1</v>
      </c>
      <c r="AG884" s="154"/>
      <c r="AH884" s="154"/>
      <c r="AI884" s="154"/>
      <c r="AJ884" s="154"/>
      <c r="AK884" s="154"/>
      <c r="AL884" s="154"/>
      <c r="AM884" s="154"/>
      <c r="AN884" s="154"/>
      <c r="AO884" s="154"/>
      <c r="AP884" s="154"/>
      <c r="AQ884" s="154"/>
      <c r="AR884" s="154"/>
      <c r="AS884" s="154"/>
      <c r="AT884" s="154"/>
      <c r="AU884" s="154"/>
      <c r="AV884" s="154"/>
      <c r="AW884" s="154"/>
      <c r="AX884" s="154"/>
      <c r="AY884" s="154"/>
      <c r="AZ884" s="154"/>
      <c r="BA884" s="154"/>
      <c r="BB884" s="154"/>
      <c r="BC884" s="154"/>
      <c r="BD884" s="154"/>
      <c r="BE884" s="154"/>
      <c r="BF884" s="154"/>
      <c r="BG884" s="154"/>
      <c r="BH884" s="154"/>
    </row>
    <row r="885" spans="1:60" outlineLevel="1" x14ac:dyDescent="0.2">
      <c r="A885" s="155"/>
      <c r="B885" s="162"/>
      <c r="C885" s="199" t="s">
        <v>403</v>
      </c>
      <c r="D885" s="166"/>
      <c r="E885" s="172"/>
      <c r="F885" s="177"/>
      <c r="G885" s="177"/>
      <c r="H885" s="177"/>
      <c r="I885" s="177"/>
      <c r="J885" s="177"/>
      <c r="K885" s="177"/>
      <c r="L885" s="177"/>
      <c r="M885" s="177"/>
      <c r="N885" s="164"/>
      <c r="O885" s="164"/>
      <c r="P885" s="164"/>
      <c r="Q885" s="164"/>
      <c r="R885" s="164"/>
      <c r="S885" s="164"/>
      <c r="T885" s="165"/>
      <c r="U885" s="16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 t="s">
        <v>219</v>
      </c>
      <c r="AF885" s="154">
        <v>0</v>
      </c>
      <c r="AG885" s="154"/>
      <c r="AH885" s="154"/>
      <c r="AI885" s="154"/>
      <c r="AJ885" s="154"/>
      <c r="AK885" s="154"/>
      <c r="AL885" s="154"/>
      <c r="AM885" s="154"/>
      <c r="AN885" s="154"/>
      <c r="AO885" s="154"/>
      <c r="AP885" s="154"/>
      <c r="AQ885" s="154"/>
      <c r="AR885" s="154"/>
      <c r="AS885" s="154"/>
      <c r="AT885" s="154"/>
      <c r="AU885" s="154"/>
      <c r="AV885" s="154"/>
      <c r="AW885" s="154"/>
      <c r="AX885" s="154"/>
      <c r="AY885" s="154"/>
      <c r="AZ885" s="154"/>
      <c r="BA885" s="154"/>
      <c r="BB885" s="154"/>
      <c r="BC885" s="154"/>
      <c r="BD885" s="154"/>
      <c r="BE885" s="154"/>
      <c r="BF885" s="154"/>
      <c r="BG885" s="154"/>
      <c r="BH885" s="154"/>
    </row>
    <row r="886" spans="1:60" outlineLevel="1" x14ac:dyDescent="0.2">
      <c r="A886" s="155"/>
      <c r="B886" s="162"/>
      <c r="C886" s="199" t="s">
        <v>1092</v>
      </c>
      <c r="D886" s="166"/>
      <c r="E886" s="172">
        <v>30.58</v>
      </c>
      <c r="F886" s="177"/>
      <c r="G886" s="177"/>
      <c r="H886" s="177"/>
      <c r="I886" s="177"/>
      <c r="J886" s="177"/>
      <c r="K886" s="177"/>
      <c r="L886" s="177"/>
      <c r="M886" s="177"/>
      <c r="N886" s="164"/>
      <c r="O886" s="164"/>
      <c r="P886" s="164"/>
      <c r="Q886" s="164"/>
      <c r="R886" s="164"/>
      <c r="S886" s="164"/>
      <c r="T886" s="165"/>
      <c r="U886" s="16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 t="s">
        <v>219</v>
      </c>
      <c r="AF886" s="154">
        <v>0</v>
      </c>
      <c r="AG886" s="154"/>
      <c r="AH886" s="154"/>
      <c r="AI886" s="154"/>
      <c r="AJ886" s="154"/>
      <c r="AK886" s="154"/>
      <c r="AL886" s="154"/>
      <c r="AM886" s="154"/>
      <c r="AN886" s="154"/>
      <c r="AO886" s="154"/>
      <c r="AP886" s="154"/>
      <c r="AQ886" s="154"/>
      <c r="AR886" s="154"/>
      <c r="AS886" s="154"/>
      <c r="AT886" s="154"/>
      <c r="AU886" s="154"/>
      <c r="AV886" s="154"/>
      <c r="AW886" s="154"/>
      <c r="AX886" s="154"/>
      <c r="AY886" s="154"/>
      <c r="AZ886" s="154"/>
      <c r="BA886" s="154"/>
      <c r="BB886" s="154"/>
      <c r="BC886" s="154"/>
      <c r="BD886" s="154"/>
      <c r="BE886" s="154"/>
      <c r="BF886" s="154"/>
      <c r="BG886" s="154"/>
      <c r="BH886" s="154"/>
    </row>
    <row r="887" spans="1:60" outlineLevel="1" x14ac:dyDescent="0.2">
      <c r="A887" s="155"/>
      <c r="B887" s="162"/>
      <c r="C887" s="199" t="s">
        <v>1093</v>
      </c>
      <c r="D887" s="166"/>
      <c r="E887" s="172">
        <v>-1.0349999999999999</v>
      </c>
      <c r="F887" s="177"/>
      <c r="G887" s="177"/>
      <c r="H887" s="177"/>
      <c r="I887" s="177"/>
      <c r="J887" s="177"/>
      <c r="K887" s="177"/>
      <c r="L887" s="177"/>
      <c r="M887" s="177"/>
      <c r="N887" s="164"/>
      <c r="O887" s="164"/>
      <c r="P887" s="164"/>
      <c r="Q887" s="164"/>
      <c r="R887" s="164"/>
      <c r="S887" s="164"/>
      <c r="T887" s="165"/>
      <c r="U887" s="16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 t="s">
        <v>219</v>
      </c>
      <c r="AF887" s="154">
        <v>0</v>
      </c>
      <c r="AG887" s="154"/>
      <c r="AH887" s="154"/>
      <c r="AI887" s="154"/>
      <c r="AJ887" s="154"/>
      <c r="AK887" s="154"/>
      <c r="AL887" s="154"/>
      <c r="AM887" s="154"/>
      <c r="AN887" s="154"/>
      <c r="AO887" s="154"/>
      <c r="AP887" s="154"/>
      <c r="AQ887" s="154"/>
      <c r="AR887" s="154"/>
      <c r="AS887" s="154"/>
      <c r="AT887" s="154"/>
      <c r="AU887" s="154"/>
      <c r="AV887" s="154"/>
      <c r="AW887" s="154"/>
      <c r="AX887" s="154"/>
      <c r="AY887" s="154"/>
      <c r="AZ887" s="154"/>
      <c r="BA887" s="154"/>
      <c r="BB887" s="154"/>
      <c r="BC887" s="154"/>
      <c r="BD887" s="154"/>
      <c r="BE887" s="154"/>
      <c r="BF887" s="154"/>
      <c r="BG887" s="154"/>
      <c r="BH887" s="154"/>
    </row>
    <row r="888" spans="1:60" outlineLevel="1" x14ac:dyDescent="0.2">
      <c r="A888" s="155"/>
      <c r="B888" s="162"/>
      <c r="C888" s="199" t="s">
        <v>1094</v>
      </c>
      <c r="D888" s="166"/>
      <c r="E888" s="172">
        <v>5.4999999999999702E-2</v>
      </c>
      <c r="F888" s="177"/>
      <c r="G888" s="177"/>
      <c r="H888" s="177"/>
      <c r="I888" s="177"/>
      <c r="J888" s="177"/>
      <c r="K888" s="177"/>
      <c r="L888" s="177"/>
      <c r="M888" s="177"/>
      <c r="N888" s="164"/>
      <c r="O888" s="164"/>
      <c r="P888" s="164"/>
      <c r="Q888" s="164"/>
      <c r="R888" s="164"/>
      <c r="S888" s="164"/>
      <c r="T888" s="165"/>
      <c r="U888" s="16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 t="s">
        <v>219</v>
      </c>
      <c r="AF888" s="154">
        <v>0</v>
      </c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</row>
    <row r="889" spans="1:60" outlineLevel="1" x14ac:dyDescent="0.2">
      <c r="A889" s="155"/>
      <c r="B889" s="162"/>
      <c r="C889" s="200" t="s">
        <v>222</v>
      </c>
      <c r="D889" s="167"/>
      <c r="E889" s="173">
        <v>29.6</v>
      </c>
      <c r="F889" s="177"/>
      <c r="G889" s="177"/>
      <c r="H889" s="177"/>
      <c r="I889" s="177"/>
      <c r="J889" s="177"/>
      <c r="K889" s="177"/>
      <c r="L889" s="177"/>
      <c r="M889" s="177"/>
      <c r="N889" s="164"/>
      <c r="O889" s="164"/>
      <c r="P889" s="164"/>
      <c r="Q889" s="164"/>
      <c r="R889" s="164"/>
      <c r="S889" s="164"/>
      <c r="T889" s="165"/>
      <c r="U889" s="16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 t="s">
        <v>219</v>
      </c>
      <c r="AF889" s="154">
        <v>1</v>
      </c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</row>
    <row r="890" spans="1:60" outlineLevel="1" x14ac:dyDescent="0.2">
      <c r="A890" s="155"/>
      <c r="B890" s="162"/>
      <c r="C890" s="199" t="s">
        <v>405</v>
      </c>
      <c r="D890" s="166"/>
      <c r="E890" s="172"/>
      <c r="F890" s="177"/>
      <c r="G890" s="177"/>
      <c r="H890" s="177"/>
      <c r="I890" s="177"/>
      <c r="J890" s="177"/>
      <c r="K890" s="177"/>
      <c r="L890" s="177"/>
      <c r="M890" s="177"/>
      <c r="N890" s="164"/>
      <c r="O890" s="164"/>
      <c r="P890" s="164"/>
      <c r="Q890" s="164"/>
      <c r="R890" s="164"/>
      <c r="S890" s="164"/>
      <c r="T890" s="165"/>
      <c r="U890" s="16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 t="s">
        <v>219</v>
      </c>
      <c r="AF890" s="154">
        <v>0</v>
      </c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</row>
    <row r="891" spans="1:60" outlineLevel="1" x14ac:dyDescent="0.2">
      <c r="A891" s="155"/>
      <c r="B891" s="162"/>
      <c r="C891" s="199" t="s">
        <v>1095</v>
      </c>
      <c r="D891" s="166"/>
      <c r="E891" s="172">
        <v>33.6</v>
      </c>
      <c r="F891" s="177"/>
      <c r="G891" s="177"/>
      <c r="H891" s="177"/>
      <c r="I891" s="177"/>
      <c r="J891" s="177"/>
      <c r="K891" s="177"/>
      <c r="L891" s="177"/>
      <c r="M891" s="177"/>
      <c r="N891" s="164"/>
      <c r="O891" s="164"/>
      <c r="P891" s="164"/>
      <c r="Q891" s="164"/>
      <c r="R891" s="164"/>
      <c r="S891" s="164"/>
      <c r="T891" s="165"/>
      <c r="U891" s="16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 t="s">
        <v>219</v>
      </c>
      <c r="AF891" s="154">
        <v>0</v>
      </c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</row>
    <row r="892" spans="1:60" outlineLevel="1" x14ac:dyDescent="0.2">
      <c r="A892" s="155"/>
      <c r="B892" s="162"/>
      <c r="C892" s="199" t="s">
        <v>1096</v>
      </c>
      <c r="D892" s="166"/>
      <c r="E892" s="172">
        <v>18.36</v>
      </c>
      <c r="F892" s="177"/>
      <c r="G892" s="177"/>
      <c r="H892" s="177"/>
      <c r="I892" s="177"/>
      <c r="J892" s="177"/>
      <c r="K892" s="177"/>
      <c r="L892" s="177"/>
      <c r="M892" s="177"/>
      <c r="N892" s="164"/>
      <c r="O892" s="164"/>
      <c r="P892" s="164"/>
      <c r="Q892" s="164"/>
      <c r="R892" s="164"/>
      <c r="S892" s="164"/>
      <c r="T892" s="165"/>
      <c r="U892" s="16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 t="s">
        <v>219</v>
      </c>
      <c r="AF892" s="154">
        <v>0</v>
      </c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</row>
    <row r="893" spans="1:60" outlineLevel="1" x14ac:dyDescent="0.2">
      <c r="A893" s="155"/>
      <c r="B893" s="162"/>
      <c r="C893" s="199" t="s">
        <v>1097</v>
      </c>
      <c r="D893" s="166"/>
      <c r="E893" s="172">
        <v>1.2</v>
      </c>
      <c r="F893" s="177"/>
      <c r="G893" s="177"/>
      <c r="H893" s="177"/>
      <c r="I893" s="177"/>
      <c r="J893" s="177"/>
      <c r="K893" s="177"/>
      <c r="L893" s="177"/>
      <c r="M893" s="177"/>
      <c r="N893" s="164"/>
      <c r="O893" s="164"/>
      <c r="P893" s="164"/>
      <c r="Q893" s="164"/>
      <c r="R893" s="164"/>
      <c r="S893" s="164"/>
      <c r="T893" s="165"/>
      <c r="U893" s="16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 t="s">
        <v>219</v>
      </c>
      <c r="AF893" s="154">
        <v>0</v>
      </c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</row>
    <row r="894" spans="1:60" outlineLevel="1" x14ac:dyDescent="0.2">
      <c r="A894" s="155"/>
      <c r="B894" s="162"/>
      <c r="C894" s="199" t="s">
        <v>1098</v>
      </c>
      <c r="D894" s="166"/>
      <c r="E894" s="172">
        <v>-5.3324999999999996</v>
      </c>
      <c r="F894" s="177"/>
      <c r="G894" s="177"/>
      <c r="H894" s="177"/>
      <c r="I894" s="177"/>
      <c r="J894" s="177"/>
      <c r="K894" s="177"/>
      <c r="L894" s="177"/>
      <c r="M894" s="177"/>
      <c r="N894" s="164"/>
      <c r="O894" s="164"/>
      <c r="P894" s="164"/>
      <c r="Q894" s="164"/>
      <c r="R894" s="164"/>
      <c r="S894" s="164"/>
      <c r="T894" s="165"/>
      <c r="U894" s="16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 t="s">
        <v>219</v>
      </c>
      <c r="AF894" s="154">
        <v>0</v>
      </c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</row>
    <row r="895" spans="1:60" outlineLevel="1" x14ac:dyDescent="0.2">
      <c r="A895" s="155"/>
      <c r="B895" s="162"/>
      <c r="C895" s="199" t="s">
        <v>1099</v>
      </c>
      <c r="D895" s="166"/>
      <c r="E895" s="172">
        <v>1.1819999999999999</v>
      </c>
      <c r="F895" s="177"/>
      <c r="G895" s="177"/>
      <c r="H895" s="177"/>
      <c r="I895" s="177"/>
      <c r="J895" s="177"/>
      <c r="K895" s="177"/>
      <c r="L895" s="177"/>
      <c r="M895" s="177"/>
      <c r="N895" s="164"/>
      <c r="O895" s="164"/>
      <c r="P895" s="164"/>
      <c r="Q895" s="164"/>
      <c r="R895" s="164"/>
      <c r="S895" s="164"/>
      <c r="T895" s="165"/>
      <c r="U895" s="16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 t="s">
        <v>219</v>
      </c>
      <c r="AF895" s="154">
        <v>0</v>
      </c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</row>
    <row r="896" spans="1:60" outlineLevel="1" x14ac:dyDescent="0.2">
      <c r="A896" s="155"/>
      <c r="B896" s="162"/>
      <c r="C896" s="199" t="s">
        <v>1100</v>
      </c>
      <c r="D896" s="166"/>
      <c r="E896" s="172">
        <v>9.0499999999998706E-2</v>
      </c>
      <c r="F896" s="177"/>
      <c r="G896" s="177"/>
      <c r="H896" s="177"/>
      <c r="I896" s="177"/>
      <c r="J896" s="177"/>
      <c r="K896" s="177"/>
      <c r="L896" s="177"/>
      <c r="M896" s="177"/>
      <c r="N896" s="164"/>
      <c r="O896" s="164"/>
      <c r="P896" s="164"/>
      <c r="Q896" s="164"/>
      <c r="R896" s="164"/>
      <c r="S896" s="164"/>
      <c r="T896" s="165"/>
      <c r="U896" s="16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 t="s">
        <v>219</v>
      </c>
      <c r="AF896" s="154">
        <v>0</v>
      </c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</row>
    <row r="897" spans="1:60" outlineLevel="1" x14ac:dyDescent="0.2">
      <c r="A897" s="155"/>
      <c r="B897" s="162"/>
      <c r="C897" s="200" t="s">
        <v>222</v>
      </c>
      <c r="D897" s="167"/>
      <c r="E897" s="173">
        <v>49.1</v>
      </c>
      <c r="F897" s="177"/>
      <c r="G897" s="177"/>
      <c r="H897" s="177"/>
      <c r="I897" s="177"/>
      <c r="J897" s="177"/>
      <c r="K897" s="177"/>
      <c r="L897" s="177"/>
      <c r="M897" s="177"/>
      <c r="N897" s="164"/>
      <c r="O897" s="164"/>
      <c r="P897" s="164"/>
      <c r="Q897" s="164"/>
      <c r="R897" s="164"/>
      <c r="S897" s="164"/>
      <c r="T897" s="165"/>
      <c r="U897" s="16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 t="s">
        <v>219</v>
      </c>
      <c r="AF897" s="154">
        <v>1</v>
      </c>
      <c r="AG897" s="154"/>
      <c r="AH897" s="154"/>
      <c r="AI897" s="154"/>
      <c r="AJ897" s="154"/>
      <c r="AK897" s="154"/>
      <c r="AL897" s="154"/>
      <c r="AM897" s="154"/>
      <c r="AN897" s="154"/>
      <c r="AO897" s="154"/>
      <c r="AP897" s="154"/>
      <c r="AQ897" s="154"/>
      <c r="AR897" s="154"/>
      <c r="AS897" s="154"/>
      <c r="AT897" s="154"/>
      <c r="AU897" s="154"/>
      <c r="AV897" s="154"/>
      <c r="AW897" s="154"/>
      <c r="AX897" s="154"/>
      <c r="AY897" s="154"/>
      <c r="AZ897" s="154"/>
      <c r="BA897" s="154"/>
      <c r="BB897" s="154"/>
      <c r="BC897" s="154"/>
      <c r="BD897" s="154"/>
      <c r="BE897" s="154"/>
      <c r="BF897" s="154"/>
      <c r="BG897" s="154"/>
      <c r="BH897" s="154"/>
    </row>
    <row r="898" spans="1:60" outlineLevel="1" x14ac:dyDescent="0.2">
      <c r="A898" s="155"/>
      <c r="B898" s="162"/>
      <c r="C898" s="199" t="s">
        <v>1101</v>
      </c>
      <c r="D898" s="166"/>
      <c r="E898" s="172"/>
      <c r="F898" s="177"/>
      <c r="G898" s="177"/>
      <c r="H898" s="177"/>
      <c r="I898" s="177"/>
      <c r="J898" s="177"/>
      <c r="K898" s="177"/>
      <c r="L898" s="177"/>
      <c r="M898" s="177"/>
      <c r="N898" s="164"/>
      <c r="O898" s="164"/>
      <c r="P898" s="164"/>
      <c r="Q898" s="164"/>
      <c r="R898" s="164"/>
      <c r="S898" s="164"/>
      <c r="T898" s="165"/>
      <c r="U898" s="16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 t="s">
        <v>219</v>
      </c>
      <c r="AF898" s="154">
        <v>0</v>
      </c>
      <c r="AG898" s="154"/>
      <c r="AH898" s="154"/>
      <c r="AI898" s="154"/>
      <c r="AJ898" s="154"/>
      <c r="AK898" s="154"/>
      <c r="AL898" s="154"/>
      <c r="AM898" s="154"/>
      <c r="AN898" s="154"/>
      <c r="AO898" s="154"/>
      <c r="AP898" s="154"/>
      <c r="AQ898" s="154"/>
      <c r="AR898" s="154"/>
      <c r="AS898" s="154"/>
      <c r="AT898" s="154"/>
      <c r="AU898" s="154"/>
      <c r="AV898" s="154"/>
      <c r="AW898" s="154"/>
      <c r="AX898" s="154"/>
      <c r="AY898" s="154"/>
      <c r="AZ898" s="154"/>
      <c r="BA898" s="154"/>
      <c r="BB898" s="154"/>
      <c r="BC898" s="154"/>
      <c r="BD898" s="154"/>
      <c r="BE898" s="154"/>
      <c r="BF898" s="154"/>
      <c r="BG898" s="154"/>
      <c r="BH898" s="154"/>
    </row>
    <row r="899" spans="1:60" outlineLevel="1" x14ac:dyDescent="0.2">
      <c r="A899" s="155"/>
      <c r="B899" s="162"/>
      <c r="C899" s="199" t="s">
        <v>1102</v>
      </c>
      <c r="D899" s="166"/>
      <c r="E899" s="172">
        <v>4.8</v>
      </c>
      <c r="F899" s="177"/>
      <c r="G899" s="177"/>
      <c r="H899" s="177"/>
      <c r="I899" s="177"/>
      <c r="J899" s="177"/>
      <c r="K899" s="177"/>
      <c r="L899" s="177"/>
      <c r="M899" s="177"/>
      <c r="N899" s="164"/>
      <c r="O899" s="164"/>
      <c r="P899" s="164"/>
      <c r="Q899" s="164"/>
      <c r="R899" s="164"/>
      <c r="S899" s="164"/>
      <c r="T899" s="165"/>
      <c r="U899" s="16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 t="s">
        <v>219</v>
      </c>
      <c r="AF899" s="154">
        <v>0</v>
      </c>
      <c r="AG899" s="154"/>
      <c r="AH899" s="154"/>
      <c r="AI899" s="154"/>
      <c r="AJ899" s="154"/>
      <c r="AK899" s="154"/>
      <c r="AL899" s="154"/>
      <c r="AM899" s="154"/>
      <c r="AN899" s="154"/>
      <c r="AO899" s="154"/>
      <c r="AP899" s="154"/>
      <c r="AQ899" s="154"/>
      <c r="AR899" s="154"/>
      <c r="AS899" s="154"/>
      <c r="AT899" s="154"/>
      <c r="AU899" s="154"/>
      <c r="AV899" s="154"/>
      <c r="AW899" s="154"/>
      <c r="AX899" s="154"/>
      <c r="AY899" s="154"/>
      <c r="AZ899" s="154"/>
      <c r="BA899" s="154"/>
      <c r="BB899" s="154"/>
      <c r="BC899" s="154"/>
      <c r="BD899" s="154"/>
      <c r="BE899" s="154"/>
      <c r="BF899" s="154"/>
      <c r="BG899" s="154"/>
      <c r="BH899" s="154"/>
    </row>
    <row r="900" spans="1:60" outlineLevel="1" x14ac:dyDescent="0.2">
      <c r="A900" s="155"/>
      <c r="B900" s="162"/>
      <c r="C900" s="200" t="s">
        <v>222</v>
      </c>
      <c r="D900" s="167"/>
      <c r="E900" s="173">
        <v>4.8</v>
      </c>
      <c r="F900" s="177"/>
      <c r="G900" s="177"/>
      <c r="H900" s="177"/>
      <c r="I900" s="177"/>
      <c r="J900" s="177"/>
      <c r="K900" s="177"/>
      <c r="L900" s="177"/>
      <c r="M900" s="177"/>
      <c r="N900" s="164"/>
      <c r="O900" s="164"/>
      <c r="P900" s="164"/>
      <c r="Q900" s="164"/>
      <c r="R900" s="164"/>
      <c r="S900" s="164"/>
      <c r="T900" s="165"/>
      <c r="U900" s="16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 t="s">
        <v>219</v>
      </c>
      <c r="AF900" s="154">
        <v>1</v>
      </c>
      <c r="AG900" s="154"/>
      <c r="AH900" s="154"/>
      <c r="AI900" s="154"/>
      <c r="AJ900" s="154"/>
      <c r="AK900" s="154"/>
      <c r="AL900" s="154"/>
      <c r="AM900" s="154"/>
      <c r="AN900" s="154"/>
      <c r="AO900" s="154"/>
      <c r="AP900" s="154"/>
      <c r="AQ900" s="154"/>
      <c r="AR900" s="154"/>
      <c r="AS900" s="154"/>
      <c r="AT900" s="154"/>
      <c r="AU900" s="154"/>
      <c r="AV900" s="154"/>
      <c r="AW900" s="154"/>
      <c r="AX900" s="154"/>
      <c r="AY900" s="154"/>
      <c r="AZ900" s="154"/>
      <c r="BA900" s="154"/>
      <c r="BB900" s="154"/>
      <c r="BC900" s="154"/>
      <c r="BD900" s="154"/>
      <c r="BE900" s="154"/>
      <c r="BF900" s="154"/>
      <c r="BG900" s="154"/>
      <c r="BH900" s="154"/>
    </row>
    <row r="901" spans="1:60" outlineLevel="1" x14ac:dyDescent="0.2">
      <c r="A901" s="155"/>
      <c r="B901" s="162"/>
      <c r="C901" s="199" t="s">
        <v>187</v>
      </c>
      <c r="D901" s="166"/>
      <c r="E901" s="172"/>
      <c r="F901" s="177"/>
      <c r="G901" s="177"/>
      <c r="H901" s="177"/>
      <c r="I901" s="177"/>
      <c r="J901" s="177"/>
      <c r="K901" s="177"/>
      <c r="L901" s="177"/>
      <c r="M901" s="177"/>
      <c r="N901" s="164"/>
      <c r="O901" s="164"/>
      <c r="P901" s="164"/>
      <c r="Q901" s="164"/>
      <c r="R901" s="164"/>
      <c r="S901" s="164"/>
      <c r="T901" s="165"/>
      <c r="U901" s="16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 t="s">
        <v>219</v>
      </c>
      <c r="AF901" s="154">
        <v>0</v>
      </c>
      <c r="AG901" s="154"/>
      <c r="AH901" s="154"/>
      <c r="AI901" s="154"/>
      <c r="AJ901" s="154"/>
      <c r="AK901" s="154"/>
      <c r="AL901" s="154"/>
      <c r="AM901" s="154"/>
      <c r="AN901" s="154"/>
      <c r="AO901" s="154"/>
      <c r="AP901" s="154"/>
      <c r="AQ901" s="154"/>
      <c r="AR901" s="154"/>
      <c r="AS901" s="154"/>
      <c r="AT901" s="154"/>
      <c r="AU901" s="154"/>
      <c r="AV901" s="154"/>
      <c r="AW901" s="154"/>
      <c r="AX901" s="154"/>
      <c r="AY901" s="154"/>
      <c r="AZ901" s="154"/>
      <c r="BA901" s="154"/>
      <c r="BB901" s="154"/>
      <c r="BC901" s="154"/>
      <c r="BD901" s="154"/>
      <c r="BE901" s="154"/>
      <c r="BF901" s="154"/>
      <c r="BG901" s="154"/>
      <c r="BH901" s="154"/>
    </row>
    <row r="902" spans="1:60" outlineLevel="1" x14ac:dyDescent="0.2">
      <c r="A902" s="155"/>
      <c r="B902" s="162"/>
      <c r="C902" s="199" t="s">
        <v>1103</v>
      </c>
      <c r="D902" s="166"/>
      <c r="E902" s="172">
        <v>1.55</v>
      </c>
      <c r="F902" s="177"/>
      <c r="G902" s="177"/>
      <c r="H902" s="177"/>
      <c r="I902" s="177"/>
      <c r="J902" s="177"/>
      <c r="K902" s="177"/>
      <c r="L902" s="177"/>
      <c r="M902" s="177"/>
      <c r="N902" s="164"/>
      <c r="O902" s="164"/>
      <c r="P902" s="164"/>
      <c r="Q902" s="164"/>
      <c r="R902" s="164"/>
      <c r="S902" s="164"/>
      <c r="T902" s="165"/>
      <c r="U902" s="16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 t="s">
        <v>219</v>
      </c>
      <c r="AF902" s="154">
        <v>0</v>
      </c>
      <c r="AG902" s="154"/>
      <c r="AH902" s="154"/>
      <c r="AI902" s="154"/>
      <c r="AJ902" s="154"/>
      <c r="AK902" s="154"/>
      <c r="AL902" s="154"/>
      <c r="AM902" s="154"/>
      <c r="AN902" s="154"/>
      <c r="AO902" s="154"/>
      <c r="AP902" s="154"/>
      <c r="AQ902" s="154"/>
      <c r="AR902" s="154"/>
      <c r="AS902" s="154"/>
      <c r="AT902" s="154"/>
      <c r="AU902" s="154"/>
      <c r="AV902" s="154"/>
      <c r="AW902" s="154"/>
      <c r="AX902" s="154"/>
      <c r="AY902" s="154"/>
      <c r="AZ902" s="154"/>
      <c r="BA902" s="154"/>
      <c r="BB902" s="154"/>
      <c r="BC902" s="154"/>
      <c r="BD902" s="154"/>
      <c r="BE902" s="154"/>
      <c r="BF902" s="154"/>
      <c r="BG902" s="154"/>
      <c r="BH902" s="154"/>
    </row>
    <row r="903" spans="1:60" outlineLevel="1" x14ac:dyDescent="0.2">
      <c r="A903" s="155"/>
      <c r="B903" s="162"/>
      <c r="C903" s="199" t="s">
        <v>1104</v>
      </c>
      <c r="D903" s="166"/>
      <c r="E903" s="172">
        <v>27.05</v>
      </c>
      <c r="F903" s="177"/>
      <c r="G903" s="177"/>
      <c r="H903" s="177"/>
      <c r="I903" s="177"/>
      <c r="J903" s="177"/>
      <c r="K903" s="177"/>
      <c r="L903" s="177"/>
      <c r="M903" s="177"/>
      <c r="N903" s="164"/>
      <c r="O903" s="164"/>
      <c r="P903" s="164"/>
      <c r="Q903" s="164"/>
      <c r="R903" s="164"/>
      <c r="S903" s="164"/>
      <c r="T903" s="165"/>
      <c r="U903" s="16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 t="s">
        <v>219</v>
      </c>
      <c r="AF903" s="154">
        <v>0</v>
      </c>
      <c r="AG903" s="154"/>
      <c r="AH903" s="154"/>
      <c r="AI903" s="154"/>
      <c r="AJ903" s="154"/>
      <c r="AK903" s="154"/>
      <c r="AL903" s="154"/>
      <c r="AM903" s="154"/>
      <c r="AN903" s="154"/>
      <c r="AO903" s="154"/>
      <c r="AP903" s="154"/>
      <c r="AQ903" s="154"/>
      <c r="AR903" s="154"/>
      <c r="AS903" s="154"/>
      <c r="AT903" s="154"/>
      <c r="AU903" s="154"/>
      <c r="AV903" s="154"/>
      <c r="AW903" s="154"/>
      <c r="AX903" s="154"/>
      <c r="AY903" s="154"/>
      <c r="AZ903" s="154"/>
      <c r="BA903" s="154"/>
      <c r="BB903" s="154"/>
      <c r="BC903" s="154"/>
      <c r="BD903" s="154"/>
      <c r="BE903" s="154"/>
      <c r="BF903" s="154"/>
      <c r="BG903" s="154"/>
      <c r="BH903" s="154"/>
    </row>
    <row r="904" spans="1:60" outlineLevel="1" x14ac:dyDescent="0.2">
      <c r="A904" s="155"/>
      <c r="B904" s="162"/>
      <c r="C904" s="199" t="s">
        <v>1105</v>
      </c>
      <c r="D904" s="166"/>
      <c r="E904" s="172">
        <v>8.4</v>
      </c>
      <c r="F904" s="177"/>
      <c r="G904" s="177"/>
      <c r="H904" s="177"/>
      <c r="I904" s="177"/>
      <c r="J904" s="177"/>
      <c r="K904" s="177"/>
      <c r="L904" s="177"/>
      <c r="M904" s="177"/>
      <c r="N904" s="164"/>
      <c r="O904" s="164"/>
      <c r="P904" s="164"/>
      <c r="Q904" s="164"/>
      <c r="R904" s="164"/>
      <c r="S904" s="164"/>
      <c r="T904" s="165"/>
      <c r="U904" s="16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 t="s">
        <v>219</v>
      </c>
      <c r="AF904" s="154">
        <v>0</v>
      </c>
      <c r="AG904" s="154"/>
      <c r="AH904" s="154"/>
      <c r="AI904" s="154"/>
      <c r="AJ904" s="154"/>
      <c r="AK904" s="154"/>
      <c r="AL904" s="154"/>
      <c r="AM904" s="154"/>
      <c r="AN904" s="154"/>
      <c r="AO904" s="154"/>
      <c r="AP904" s="154"/>
      <c r="AQ904" s="154"/>
      <c r="AR904" s="154"/>
      <c r="AS904" s="154"/>
      <c r="AT904" s="154"/>
      <c r="AU904" s="154"/>
      <c r="AV904" s="154"/>
      <c r="AW904" s="154"/>
      <c r="AX904" s="154"/>
      <c r="AY904" s="154"/>
      <c r="AZ904" s="154"/>
      <c r="BA904" s="154"/>
      <c r="BB904" s="154"/>
      <c r="BC904" s="154"/>
      <c r="BD904" s="154"/>
      <c r="BE904" s="154"/>
      <c r="BF904" s="154"/>
      <c r="BG904" s="154"/>
      <c r="BH904" s="154"/>
    </row>
    <row r="905" spans="1:60" outlineLevel="1" x14ac:dyDescent="0.2">
      <c r="A905" s="155"/>
      <c r="B905" s="162"/>
      <c r="C905" s="199" t="s">
        <v>1106</v>
      </c>
      <c r="D905" s="166"/>
      <c r="E905" s="172">
        <v>1.4</v>
      </c>
      <c r="F905" s="177"/>
      <c r="G905" s="177"/>
      <c r="H905" s="177"/>
      <c r="I905" s="177"/>
      <c r="J905" s="177"/>
      <c r="K905" s="177"/>
      <c r="L905" s="177"/>
      <c r="M905" s="177"/>
      <c r="N905" s="164"/>
      <c r="O905" s="164"/>
      <c r="P905" s="164"/>
      <c r="Q905" s="164"/>
      <c r="R905" s="164"/>
      <c r="S905" s="164"/>
      <c r="T905" s="165"/>
      <c r="U905" s="16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 t="s">
        <v>219</v>
      </c>
      <c r="AF905" s="154">
        <v>0</v>
      </c>
      <c r="AG905" s="154"/>
      <c r="AH905" s="154"/>
      <c r="AI905" s="154"/>
      <c r="AJ905" s="154"/>
      <c r="AK905" s="154"/>
      <c r="AL905" s="154"/>
      <c r="AM905" s="154"/>
      <c r="AN905" s="154"/>
      <c r="AO905" s="154"/>
      <c r="AP905" s="154"/>
      <c r="AQ905" s="154"/>
      <c r="AR905" s="154"/>
      <c r="AS905" s="154"/>
      <c r="AT905" s="154"/>
      <c r="AU905" s="154"/>
      <c r="AV905" s="154"/>
      <c r="AW905" s="154"/>
      <c r="AX905" s="154"/>
      <c r="AY905" s="154"/>
      <c r="AZ905" s="154"/>
      <c r="BA905" s="154"/>
      <c r="BB905" s="154"/>
      <c r="BC905" s="154"/>
      <c r="BD905" s="154"/>
      <c r="BE905" s="154"/>
      <c r="BF905" s="154"/>
      <c r="BG905" s="154"/>
      <c r="BH905" s="154"/>
    </row>
    <row r="906" spans="1:60" outlineLevel="1" x14ac:dyDescent="0.2">
      <c r="A906" s="155"/>
      <c r="B906" s="162"/>
      <c r="C906" s="199" t="s">
        <v>1107</v>
      </c>
      <c r="D906" s="166"/>
      <c r="E906" s="172">
        <v>1.26</v>
      </c>
      <c r="F906" s="177"/>
      <c r="G906" s="177"/>
      <c r="H906" s="177"/>
      <c r="I906" s="177"/>
      <c r="J906" s="177"/>
      <c r="K906" s="177"/>
      <c r="L906" s="177"/>
      <c r="M906" s="177"/>
      <c r="N906" s="164"/>
      <c r="O906" s="164"/>
      <c r="P906" s="164"/>
      <c r="Q906" s="164"/>
      <c r="R906" s="164"/>
      <c r="S906" s="164"/>
      <c r="T906" s="165"/>
      <c r="U906" s="16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 t="s">
        <v>219</v>
      </c>
      <c r="AF906" s="154">
        <v>0</v>
      </c>
      <c r="AG906" s="154"/>
      <c r="AH906" s="154"/>
      <c r="AI906" s="154"/>
      <c r="AJ906" s="154"/>
      <c r="AK906" s="154"/>
      <c r="AL906" s="154"/>
      <c r="AM906" s="154"/>
      <c r="AN906" s="154"/>
      <c r="AO906" s="154"/>
      <c r="AP906" s="154"/>
      <c r="AQ906" s="154"/>
      <c r="AR906" s="154"/>
      <c r="AS906" s="154"/>
      <c r="AT906" s="154"/>
      <c r="AU906" s="154"/>
      <c r="AV906" s="154"/>
      <c r="AW906" s="154"/>
      <c r="AX906" s="154"/>
      <c r="AY906" s="154"/>
      <c r="AZ906" s="154"/>
      <c r="BA906" s="154"/>
      <c r="BB906" s="154"/>
      <c r="BC906" s="154"/>
      <c r="BD906" s="154"/>
      <c r="BE906" s="154"/>
      <c r="BF906" s="154"/>
      <c r="BG906" s="154"/>
      <c r="BH906" s="154"/>
    </row>
    <row r="907" spans="1:60" outlineLevel="1" x14ac:dyDescent="0.2">
      <c r="A907" s="155"/>
      <c r="B907" s="162"/>
      <c r="C907" s="199" t="s">
        <v>1108</v>
      </c>
      <c r="D907" s="166"/>
      <c r="E907" s="172">
        <v>-1.5680000000000001</v>
      </c>
      <c r="F907" s="177"/>
      <c r="G907" s="177"/>
      <c r="H907" s="177"/>
      <c r="I907" s="177"/>
      <c r="J907" s="177"/>
      <c r="K907" s="177"/>
      <c r="L907" s="177"/>
      <c r="M907" s="177"/>
      <c r="N907" s="164"/>
      <c r="O907" s="164"/>
      <c r="P907" s="164"/>
      <c r="Q907" s="164"/>
      <c r="R907" s="164"/>
      <c r="S907" s="164"/>
      <c r="T907" s="165"/>
      <c r="U907" s="16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 t="s">
        <v>219</v>
      </c>
      <c r="AF907" s="154">
        <v>0</v>
      </c>
      <c r="AG907" s="154"/>
      <c r="AH907" s="154"/>
      <c r="AI907" s="154"/>
      <c r="AJ907" s="154"/>
      <c r="AK907" s="154"/>
      <c r="AL907" s="154"/>
      <c r="AM907" s="154"/>
      <c r="AN907" s="154"/>
      <c r="AO907" s="154"/>
      <c r="AP907" s="154"/>
      <c r="AQ907" s="154"/>
      <c r="AR907" s="154"/>
      <c r="AS907" s="154"/>
      <c r="AT907" s="154"/>
      <c r="AU907" s="154"/>
      <c r="AV907" s="154"/>
      <c r="AW907" s="154"/>
      <c r="AX907" s="154"/>
      <c r="AY907" s="154"/>
      <c r="AZ907" s="154"/>
      <c r="BA907" s="154"/>
      <c r="BB907" s="154"/>
      <c r="BC907" s="154"/>
      <c r="BD907" s="154"/>
      <c r="BE907" s="154"/>
      <c r="BF907" s="154"/>
      <c r="BG907" s="154"/>
      <c r="BH907" s="154"/>
    </row>
    <row r="908" spans="1:60" outlineLevel="1" x14ac:dyDescent="0.2">
      <c r="A908" s="155"/>
      <c r="B908" s="162"/>
      <c r="C908" s="199" t="s">
        <v>1109</v>
      </c>
      <c r="D908" s="166"/>
      <c r="E908" s="172">
        <v>8.0000000000026699E-3</v>
      </c>
      <c r="F908" s="177"/>
      <c r="G908" s="177"/>
      <c r="H908" s="177"/>
      <c r="I908" s="177"/>
      <c r="J908" s="177"/>
      <c r="K908" s="177"/>
      <c r="L908" s="177"/>
      <c r="M908" s="177"/>
      <c r="N908" s="164"/>
      <c r="O908" s="164"/>
      <c r="P908" s="164"/>
      <c r="Q908" s="164"/>
      <c r="R908" s="164"/>
      <c r="S908" s="164"/>
      <c r="T908" s="165"/>
      <c r="U908" s="16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 t="s">
        <v>219</v>
      </c>
      <c r="AF908" s="154">
        <v>0</v>
      </c>
      <c r="AG908" s="154"/>
      <c r="AH908" s="154"/>
      <c r="AI908" s="154"/>
      <c r="AJ908" s="154"/>
      <c r="AK908" s="154"/>
      <c r="AL908" s="154"/>
      <c r="AM908" s="154"/>
      <c r="AN908" s="154"/>
      <c r="AO908" s="154"/>
      <c r="AP908" s="154"/>
      <c r="AQ908" s="154"/>
      <c r="AR908" s="154"/>
      <c r="AS908" s="154"/>
      <c r="AT908" s="154"/>
      <c r="AU908" s="154"/>
      <c r="AV908" s="154"/>
      <c r="AW908" s="154"/>
      <c r="AX908" s="154"/>
      <c r="AY908" s="154"/>
      <c r="AZ908" s="154"/>
      <c r="BA908" s="154"/>
      <c r="BB908" s="154"/>
      <c r="BC908" s="154"/>
      <c r="BD908" s="154"/>
      <c r="BE908" s="154"/>
      <c r="BF908" s="154"/>
      <c r="BG908" s="154"/>
      <c r="BH908" s="154"/>
    </row>
    <row r="909" spans="1:60" outlineLevel="1" x14ac:dyDescent="0.2">
      <c r="A909" s="155"/>
      <c r="B909" s="162"/>
      <c r="C909" s="200" t="s">
        <v>222</v>
      </c>
      <c r="D909" s="167"/>
      <c r="E909" s="173">
        <v>38.1</v>
      </c>
      <c r="F909" s="177"/>
      <c r="G909" s="177"/>
      <c r="H909" s="177"/>
      <c r="I909" s="177"/>
      <c r="J909" s="177"/>
      <c r="K909" s="177"/>
      <c r="L909" s="177"/>
      <c r="M909" s="177"/>
      <c r="N909" s="164"/>
      <c r="O909" s="164"/>
      <c r="P909" s="164"/>
      <c r="Q909" s="164"/>
      <c r="R909" s="164"/>
      <c r="S909" s="164"/>
      <c r="T909" s="165"/>
      <c r="U909" s="16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 t="s">
        <v>219</v>
      </c>
      <c r="AF909" s="154">
        <v>1</v>
      </c>
      <c r="AG909" s="154"/>
      <c r="AH909" s="154"/>
      <c r="AI909" s="154"/>
      <c r="AJ909" s="154"/>
      <c r="AK909" s="154"/>
      <c r="AL909" s="154"/>
      <c r="AM909" s="154"/>
      <c r="AN909" s="154"/>
      <c r="AO909" s="154"/>
      <c r="AP909" s="154"/>
      <c r="AQ909" s="154"/>
      <c r="AR909" s="154"/>
      <c r="AS909" s="154"/>
      <c r="AT909" s="154"/>
      <c r="AU909" s="154"/>
      <c r="AV909" s="154"/>
      <c r="AW909" s="154"/>
      <c r="AX909" s="154"/>
      <c r="AY909" s="154"/>
      <c r="AZ909" s="154"/>
      <c r="BA909" s="154"/>
      <c r="BB909" s="154"/>
      <c r="BC909" s="154"/>
      <c r="BD909" s="154"/>
      <c r="BE909" s="154"/>
      <c r="BF909" s="154"/>
      <c r="BG909" s="154"/>
      <c r="BH909" s="154"/>
    </row>
    <row r="910" spans="1:60" outlineLevel="1" x14ac:dyDescent="0.2">
      <c r="A910" s="155"/>
      <c r="B910" s="162"/>
      <c r="C910" s="199" t="s">
        <v>1110</v>
      </c>
      <c r="D910" s="166"/>
      <c r="E910" s="172"/>
      <c r="F910" s="177"/>
      <c r="G910" s="177"/>
      <c r="H910" s="177"/>
      <c r="I910" s="177"/>
      <c r="J910" s="177"/>
      <c r="K910" s="177"/>
      <c r="L910" s="177"/>
      <c r="M910" s="177"/>
      <c r="N910" s="164"/>
      <c r="O910" s="164"/>
      <c r="P910" s="164"/>
      <c r="Q910" s="164"/>
      <c r="R910" s="164"/>
      <c r="S910" s="164"/>
      <c r="T910" s="165"/>
      <c r="U910" s="16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 t="s">
        <v>219</v>
      </c>
      <c r="AF910" s="154">
        <v>0</v>
      </c>
      <c r="AG910" s="154"/>
      <c r="AH910" s="154"/>
      <c r="AI910" s="154"/>
      <c r="AJ910" s="154"/>
      <c r="AK910" s="154"/>
      <c r="AL910" s="154"/>
      <c r="AM910" s="154"/>
      <c r="AN910" s="154"/>
      <c r="AO910" s="154"/>
      <c r="AP910" s="154"/>
      <c r="AQ910" s="154"/>
      <c r="AR910" s="154"/>
      <c r="AS910" s="154"/>
      <c r="AT910" s="154"/>
      <c r="AU910" s="154"/>
      <c r="AV910" s="154"/>
      <c r="AW910" s="154"/>
      <c r="AX910" s="154"/>
      <c r="AY910" s="154"/>
      <c r="AZ910" s="154"/>
      <c r="BA910" s="154"/>
      <c r="BB910" s="154"/>
      <c r="BC910" s="154"/>
      <c r="BD910" s="154"/>
      <c r="BE910" s="154"/>
      <c r="BF910" s="154"/>
      <c r="BG910" s="154"/>
      <c r="BH910" s="154"/>
    </row>
    <row r="911" spans="1:60" outlineLevel="1" x14ac:dyDescent="0.2">
      <c r="A911" s="155"/>
      <c r="B911" s="162"/>
      <c r="C911" s="199" t="s">
        <v>1102</v>
      </c>
      <c r="D911" s="166"/>
      <c r="E911" s="172">
        <v>4.8</v>
      </c>
      <c r="F911" s="177"/>
      <c r="G911" s="177"/>
      <c r="H911" s="177"/>
      <c r="I911" s="177"/>
      <c r="J911" s="177"/>
      <c r="K911" s="177"/>
      <c r="L911" s="177"/>
      <c r="M911" s="177"/>
      <c r="N911" s="164"/>
      <c r="O911" s="164"/>
      <c r="P911" s="164"/>
      <c r="Q911" s="164"/>
      <c r="R911" s="164"/>
      <c r="S911" s="164"/>
      <c r="T911" s="165"/>
      <c r="U911" s="16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 t="s">
        <v>219</v>
      </c>
      <c r="AF911" s="154">
        <v>0</v>
      </c>
      <c r="AG911" s="154"/>
      <c r="AH911" s="154"/>
      <c r="AI911" s="154"/>
      <c r="AJ911" s="154"/>
      <c r="AK911" s="154"/>
      <c r="AL911" s="154"/>
      <c r="AM911" s="154"/>
      <c r="AN911" s="154"/>
      <c r="AO911" s="154"/>
      <c r="AP911" s="154"/>
      <c r="AQ911" s="154"/>
      <c r="AR911" s="154"/>
      <c r="AS911" s="154"/>
      <c r="AT911" s="154"/>
      <c r="AU911" s="154"/>
      <c r="AV911" s="154"/>
      <c r="AW911" s="154"/>
      <c r="AX911" s="154"/>
      <c r="AY911" s="154"/>
      <c r="AZ911" s="154"/>
      <c r="BA911" s="154"/>
      <c r="BB911" s="154"/>
      <c r="BC911" s="154"/>
      <c r="BD911" s="154"/>
      <c r="BE911" s="154"/>
      <c r="BF911" s="154"/>
      <c r="BG911" s="154"/>
      <c r="BH911" s="154"/>
    </row>
    <row r="912" spans="1:60" outlineLevel="1" x14ac:dyDescent="0.2">
      <c r="A912" s="155"/>
      <c r="B912" s="162"/>
      <c r="C912" s="200" t="s">
        <v>222</v>
      </c>
      <c r="D912" s="167"/>
      <c r="E912" s="173">
        <v>4.8</v>
      </c>
      <c r="F912" s="177"/>
      <c r="G912" s="177"/>
      <c r="H912" s="177"/>
      <c r="I912" s="177"/>
      <c r="J912" s="177"/>
      <c r="K912" s="177"/>
      <c r="L912" s="177"/>
      <c r="M912" s="177"/>
      <c r="N912" s="164"/>
      <c r="O912" s="164"/>
      <c r="P912" s="164"/>
      <c r="Q912" s="164"/>
      <c r="R912" s="164"/>
      <c r="S912" s="164"/>
      <c r="T912" s="165"/>
      <c r="U912" s="16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 t="s">
        <v>219</v>
      </c>
      <c r="AF912" s="154">
        <v>1</v>
      </c>
      <c r="AG912" s="154"/>
      <c r="AH912" s="154"/>
      <c r="AI912" s="154"/>
      <c r="AJ912" s="154"/>
      <c r="AK912" s="154"/>
      <c r="AL912" s="154"/>
      <c r="AM912" s="154"/>
      <c r="AN912" s="154"/>
      <c r="AO912" s="154"/>
      <c r="AP912" s="154"/>
      <c r="AQ912" s="154"/>
      <c r="AR912" s="154"/>
      <c r="AS912" s="154"/>
      <c r="AT912" s="154"/>
      <c r="AU912" s="154"/>
      <c r="AV912" s="154"/>
      <c r="AW912" s="154"/>
      <c r="AX912" s="154"/>
      <c r="AY912" s="154"/>
      <c r="AZ912" s="154"/>
      <c r="BA912" s="154"/>
      <c r="BB912" s="154"/>
      <c r="BC912" s="154"/>
      <c r="BD912" s="154"/>
      <c r="BE912" s="154"/>
      <c r="BF912" s="154"/>
      <c r="BG912" s="154"/>
      <c r="BH912" s="154"/>
    </row>
    <row r="913" spans="1:60" outlineLevel="1" x14ac:dyDescent="0.2">
      <c r="A913" s="155">
        <v>202</v>
      </c>
      <c r="B913" s="162" t="s">
        <v>1111</v>
      </c>
      <c r="C913" s="198" t="s">
        <v>1112</v>
      </c>
      <c r="D913" s="164" t="s">
        <v>267</v>
      </c>
      <c r="E913" s="171">
        <v>105.00000000000001</v>
      </c>
      <c r="F913" s="176"/>
      <c r="G913" s="177">
        <f>ROUND(E913*F913,2)</f>
        <v>0</v>
      </c>
      <c r="H913" s="176"/>
      <c r="I913" s="177">
        <f>ROUND(E913*H913,2)</f>
        <v>0</v>
      </c>
      <c r="J913" s="176"/>
      <c r="K913" s="177">
        <f>ROUND(E913*J913,2)</f>
        <v>0</v>
      </c>
      <c r="L913" s="177">
        <v>21</v>
      </c>
      <c r="M913" s="177">
        <f>G913*(1+L913/100)</f>
        <v>0</v>
      </c>
      <c r="N913" s="164">
        <v>0</v>
      </c>
      <c r="O913" s="164">
        <f>ROUND(E913*N913,5)</f>
        <v>0</v>
      </c>
      <c r="P913" s="164">
        <v>0</v>
      </c>
      <c r="Q913" s="164">
        <f>ROUND(E913*P913,5)</f>
        <v>0</v>
      </c>
      <c r="R913" s="164"/>
      <c r="S913" s="164"/>
      <c r="T913" s="165">
        <v>0</v>
      </c>
      <c r="U913" s="164">
        <f>ROUND(E913*T913,2)</f>
        <v>0</v>
      </c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 t="s">
        <v>217</v>
      </c>
      <c r="AF913" s="154"/>
      <c r="AG913" s="154"/>
      <c r="AH913" s="154"/>
      <c r="AI913" s="154"/>
      <c r="AJ913" s="154"/>
      <c r="AK913" s="154"/>
      <c r="AL913" s="154"/>
      <c r="AM913" s="154"/>
      <c r="AN913" s="154"/>
      <c r="AO913" s="154"/>
      <c r="AP913" s="154"/>
      <c r="AQ913" s="154"/>
      <c r="AR913" s="154"/>
      <c r="AS913" s="154"/>
      <c r="AT913" s="154"/>
      <c r="AU913" s="154"/>
      <c r="AV913" s="154"/>
      <c r="AW913" s="154"/>
      <c r="AX913" s="154"/>
      <c r="AY913" s="154"/>
      <c r="AZ913" s="154"/>
      <c r="BA913" s="154"/>
      <c r="BB913" s="154"/>
      <c r="BC913" s="154"/>
      <c r="BD913" s="154"/>
      <c r="BE913" s="154"/>
      <c r="BF913" s="154"/>
      <c r="BG913" s="154"/>
      <c r="BH913" s="154"/>
    </row>
    <row r="914" spans="1:60" outlineLevel="1" x14ac:dyDescent="0.2">
      <c r="A914" s="155"/>
      <c r="B914" s="162"/>
      <c r="C914" s="199" t="s">
        <v>529</v>
      </c>
      <c r="D914" s="166"/>
      <c r="E914" s="172"/>
      <c r="F914" s="177"/>
      <c r="G914" s="177"/>
      <c r="H914" s="177"/>
      <c r="I914" s="177"/>
      <c r="J914" s="177"/>
      <c r="K914" s="177"/>
      <c r="L914" s="177"/>
      <c r="M914" s="177"/>
      <c r="N914" s="164"/>
      <c r="O914" s="164"/>
      <c r="P914" s="164"/>
      <c r="Q914" s="164"/>
      <c r="R914" s="164"/>
      <c r="S914" s="164"/>
      <c r="T914" s="165"/>
      <c r="U914" s="16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 t="s">
        <v>219</v>
      </c>
      <c r="AF914" s="154">
        <v>0</v>
      </c>
      <c r="AG914" s="154"/>
      <c r="AH914" s="154"/>
      <c r="AI914" s="154"/>
      <c r="AJ914" s="154"/>
      <c r="AK914" s="154"/>
      <c r="AL914" s="154"/>
      <c r="AM914" s="154"/>
      <c r="AN914" s="154"/>
      <c r="AO914" s="154"/>
      <c r="AP914" s="154"/>
      <c r="AQ914" s="154"/>
      <c r="AR914" s="154"/>
      <c r="AS914" s="154"/>
      <c r="AT914" s="154"/>
      <c r="AU914" s="154"/>
      <c r="AV914" s="154"/>
      <c r="AW914" s="154"/>
      <c r="AX914" s="154"/>
      <c r="AY914" s="154"/>
      <c r="AZ914" s="154"/>
      <c r="BA914" s="154"/>
      <c r="BB914" s="154"/>
      <c r="BC914" s="154"/>
      <c r="BD914" s="154"/>
      <c r="BE914" s="154"/>
      <c r="BF914" s="154"/>
      <c r="BG914" s="154"/>
      <c r="BH914" s="154"/>
    </row>
    <row r="915" spans="1:60" outlineLevel="1" x14ac:dyDescent="0.2">
      <c r="A915" s="155"/>
      <c r="B915" s="162"/>
      <c r="C915" s="199" t="s">
        <v>1113</v>
      </c>
      <c r="D915" s="166"/>
      <c r="E915" s="172">
        <v>17.600000000000001</v>
      </c>
      <c r="F915" s="177"/>
      <c r="G915" s="177"/>
      <c r="H915" s="177"/>
      <c r="I915" s="177"/>
      <c r="J915" s="177"/>
      <c r="K915" s="177"/>
      <c r="L915" s="177"/>
      <c r="M915" s="177"/>
      <c r="N915" s="164"/>
      <c r="O915" s="164"/>
      <c r="P915" s="164"/>
      <c r="Q915" s="164"/>
      <c r="R915" s="164"/>
      <c r="S915" s="164"/>
      <c r="T915" s="165"/>
      <c r="U915" s="16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 t="s">
        <v>219</v>
      </c>
      <c r="AF915" s="154">
        <v>0</v>
      </c>
      <c r="AG915" s="154"/>
      <c r="AH915" s="154"/>
      <c r="AI915" s="154"/>
      <c r="AJ915" s="154"/>
      <c r="AK915" s="154"/>
      <c r="AL915" s="154"/>
      <c r="AM915" s="154"/>
      <c r="AN915" s="154"/>
      <c r="AO915" s="154"/>
      <c r="AP915" s="154"/>
      <c r="AQ915" s="154"/>
      <c r="AR915" s="154"/>
      <c r="AS915" s="154"/>
      <c r="AT915" s="154"/>
      <c r="AU915" s="154"/>
      <c r="AV915" s="154"/>
      <c r="AW915" s="154"/>
      <c r="AX915" s="154"/>
      <c r="AY915" s="154"/>
      <c r="AZ915" s="154"/>
      <c r="BA915" s="154"/>
      <c r="BB915" s="154"/>
      <c r="BC915" s="154"/>
      <c r="BD915" s="154"/>
      <c r="BE915" s="154"/>
      <c r="BF915" s="154"/>
      <c r="BG915" s="154"/>
      <c r="BH915" s="154"/>
    </row>
    <row r="916" spans="1:60" outlineLevel="1" x14ac:dyDescent="0.2">
      <c r="A916" s="155"/>
      <c r="B916" s="162"/>
      <c r="C916" s="199" t="s">
        <v>1114</v>
      </c>
      <c r="D916" s="166"/>
      <c r="E916" s="172">
        <v>0.78900000000000003</v>
      </c>
      <c r="F916" s="177"/>
      <c r="G916" s="177"/>
      <c r="H916" s="177"/>
      <c r="I916" s="177"/>
      <c r="J916" s="177"/>
      <c r="K916" s="177"/>
      <c r="L916" s="177"/>
      <c r="M916" s="177"/>
      <c r="N916" s="164"/>
      <c r="O916" s="164"/>
      <c r="P916" s="164"/>
      <c r="Q916" s="164"/>
      <c r="R916" s="164"/>
      <c r="S916" s="164"/>
      <c r="T916" s="165"/>
      <c r="U916" s="16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 t="s">
        <v>219</v>
      </c>
      <c r="AF916" s="154">
        <v>0</v>
      </c>
      <c r="AG916" s="154"/>
      <c r="AH916" s="154"/>
      <c r="AI916" s="154"/>
      <c r="AJ916" s="154"/>
      <c r="AK916" s="154"/>
      <c r="AL916" s="154"/>
      <c r="AM916" s="154"/>
      <c r="AN916" s="154"/>
      <c r="AO916" s="154"/>
      <c r="AP916" s="154"/>
      <c r="AQ916" s="154"/>
      <c r="AR916" s="154"/>
      <c r="AS916" s="154"/>
      <c r="AT916" s="154"/>
      <c r="AU916" s="154"/>
      <c r="AV916" s="154"/>
      <c r="AW916" s="154"/>
      <c r="AX916" s="154"/>
      <c r="AY916" s="154"/>
      <c r="AZ916" s="154"/>
      <c r="BA916" s="154"/>
      <c r="BB916" s="154"/>
      <c r="BC916" s="154"/>
      <c r="BD916" s="154"/>
      <c r="BE916" s="154"/>
      <c r="BF916" s="154"/>
      <c r="BG916" s="154"/>
      <c r="BH916" s="154"/>
    </row>
    <row r="917" spans="1:60" outlineLevel="1" x14ac:dyDescent="0.2">
      <c r="A917" s="155"/>
      <c r="B917" s="162"/>
      <c r="C917" s="199" t="s">
        <v>1115</v>
      </c>
      <c r="D917" s="166"/>
      <c r="E917" s="172">
        <v>2</v>
      </c>
      <c r="F917" s="177"/>
      <c r="G917" s="177"/>
      <c r="H917" s="177"/>
      <c r="I917" s="177"/>
      <c r="J917" s="177"/>
      <c r="K917" s="177"/>
      <c r="L917" s="177"/>
      <c r="M917" s="177"/>
      <c r="N917" s="164"/>
      <c r="O917" s="164"/>
      <c r="P917" s="164"/>
      <c r="Q917" s="164"/>
      <c r="R917" s="164"/>
      <c r="S917" s="164"/>
      <c r="T917" s="165"/>
      <c r="U917" s="16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 t="s">
        <v>219</v>
      </c>
      <c r="AF917" s="154">
        <v>0</v>
      </c>
      <c r="AG917" s="154"/>
      <c r="AH917" s="154"/>
      <c r="AI917" s="154"/>
      <c r="AJ917" s="154"/>
      <c r="AK917" s="154"/>
      <c r="AL917" s="154"/>
      <c r="AM917" s="154"/>
      <c r="AN917" s="154"/>
      <c r="AO917" s="154"/>
      <c r="AP917" s="154"/>
      <c r="AQ917" s="154"/>
      <c r="AR917" s="154"/>
      <c r="AS917" s="154"/>
      <c r="AT917" s="154"/>
      <c r="AU917" s="154"/>
      <c r="AV917" s="154"/>
      <c r="AW917" s="154"/>
      <c r="AX917" s="154"/>
      <c r="AY917" s="154"/>
      <c r="AZ917" s="154"/>
      <c r="BA917" s="154"/>
      <c r="BB917" s="154"/>
      <c r="BC917" s="154"/>
      <c r="BD917" s="154"/>
      <c r="BE917" s="154"/>
      <c r="BF917" s="154"/>
      <c r="BG917" s="154"/>
      <c r="BH917" s="154"/>
    </row>
    <row r="918" spans="1:60" outlineLevel="1" x14ac:dyDescent="0.2">
      <c r="A918" s="155"/>
      <c r="B918" s="162"/>
      <c r="C918" s="199" t="s">
        <v>1116</v>
      </c>
      <c r="D918" s="166"/>
      <c r="E918" s="172">
        <v>7.6</v>
      </c>
      <c r="F918" s="177"/>
      <c r="G918" s="177"/>
      <c r="H918" s="177"/>
      <c r="I918" s="177"/>
      <c r="J918" s="177"/>
      <c r="K918" s="177"/>
      <c r="L918" s="177"/>
      <c r="M918" s="177"/>
      <c r="N918" s="164"/>
      <c r="O918" s="164"/>
      <c r="P918" s="164"/>
      <c r="Q918" s="164"/>
      <c r="R918" s="164"/>
      <c r="S918" s="164"/>
      <c r="T918" s="165"/>
      <c r="U918" s="16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 t="s">
        <v>219</v>
      </c>
      <c r="AF918" s="154">
        <v>0</v>
      </c>
      <c r="AG918" s="154"/>
      <c r="AH918" s="154"/>
      <c r="AI918" s="154"/>
      <c r="AJ918" s="154"/>
      <c r="AK918" s="154"/>
      <c r="AL918" s="154"/>
      <c r="AM918" s="154"/>
      <c r="AN918" s="154"/>
      <c r="AO918" s="154"/>
      <c r="AP918" s="154"/>
      <c r="AQ918" s="154"/>
      <c r="AR918" s="154"/>
      <c r="AS918" s="154"/>
      <c r="AT918" s="154"/>
      <c r="AU918" s="154"/>
      <c r="AV918" s="154"/>
      <c r="AW918" s="154"/>
      <c r="AX918" s="154"/>
      <c r="AY918" s="154"/>
      <c r="AZ918" s="154"/>
      <c r="BA918" s="154"/>
      <c r="BB918" s="154"/>
      <c r="BC918" s="154"/>
      <c r="BD918" s="154"/>
      <c r="BE918" s="154"/>
      <c r="BF918" s="154"/>
      <c r="BG918" s="154"/>
      <c r="BH918" s="154"/>
    </row>
    <row r="919" spans="1:60" outlineLevel="1" x14ac:dyDescent="0.2">
      <c r="A919" s="155"/>
      <c r="B919" s="162"/>
      <c r="C919" s="199" t="s">
        <v>1117</v>
      </c>
      <c r="D919" s="166"/>
      <c r="E919" s="172">
        <v>1.446</v>
      </c>
      <c r="F919" s="177"/>
      <c r="G919" s="177"/>
      <c r="H919" s="177"/>
      <c r="I919" s="177"/>
      <c r="J919" s="177"/>
      <c r="K919" s="177"/>
      <c r="L919" s="177"/>
      <c r="M919" s="177"/>
      <c r="N919" s="164"/>
      <c r="O919" s="164"/>
      <c r="P919" s="164"/>
      <c r="Q919" s="164"/>
      <c r="R919" s="164"/>
      <c r="S919" s="164"/>
      <c r="T919" s="165"/>
      <c r="U919" s="16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 t="s">
        <v>219</v>
      </c>
      <c r="AF919" s="154">
        <v>0</v>
      </c>
      <c r="AG919" s="154"/>
      <c r="AH919" s="154"/>
      <c r="AI919" s="154"/>
      <c r="AJ919" s="154"/>
      <c r="AK919" s="154"/>
      <c r="AL919" s="154"/>
      <c r="AM919" s="154"/>
      <c r="AN919" s="154"/>
      <c r="AO919" s="154"/>
      <c r="AP919" s="154"/>
      <c r="AQ919" s="154"/>
      <c r="AR919" s="154"/>
      <c r="AS919" s="154"/>
      <c r="AT919" s="154"/>
      <c r="AU919" s="154"/>
      <c r="AV919" s="154"/>
      <c r="AW919" s="154"/>
      <c r="AX919" s="154"/>
      <c r="AY919" s="154"/>
      <c r="AZ919" s="154"/>
      <c r="BA919" s="154"/>
      <c r="BB919" s="154"/>
      <c r="BC919" s="154"/>
      <c r="BD919" s="154"/>
      <c r="BE919" s="154"/>
      <c r="BF919" s="154"/>
      <c r="BG919" s="154"/>
      <c r="BH919" s="154"/>
    </row>
    <row r="920" spans="1:60" outlineLevel="1" x14ac:dyDescent="0.2">
      <c r="A920" s="155"/>
      <c r="B920" s="162"/>
      <c r="C920" s="199" t="s">
        <v>1118</v>
      </c>
      <c r="D920" s="166"/>
      <c r="E920" s="172">
        <v>3</v>
      </c>
      <c r="F920" s="177"/>
      <c r="G920" s="177"/>
      <c r="H920" s="177"/>
      <c r="I920" s="177"/>
      <c r="J920" s="177"/>
      <c r="K920" s="177"/>
      <c r="L920" s="177"/>
      <c r="M920" s="177"/>
      <c r="N920" s="164"/>
      <c r="O920" s="164"/>
      <c r="P920" s="164"/>
      <c r="Q920" s="164"/>
      <c r="R920" s="164"/>
      <c r="S920" s="164"/>
      <c r="T920" s="165"/>
      <c r="U920" s="16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 t="s">
        <v>219</v>
      </c>
      <c r="AF920" s="154">
        <v>0</v>
      </c>
      <c r="AG920" s="154"/>
      <c r="AH920" s="154"/>
      <c r="AI920" s="154"/>
      <c r="AJ920" s="154"/>
      <c r="AK920" s="154"/>
      <c r="AL920" s="154"/>
      <c r="AM920" s="154"/>
      <c r="AN920" s="154"/>
      <c r="AO920" s="154"/>
      <c r="AP920" s="154"/>
      <c r="AQ920" s="154"/>
      <c r="AR920" s="154"/>
      <c r="AS920" s="154"/>
      <c r="AT920" s="154"/>
      <c r="AU920" s="154"/>
      <c r="AV920" s="154"/>
      <c r="AW920" s="154"/>
      <c r="AX920" s="154"/>
      <c r="AY920" s="154"/>
      <c r="AZ920" s="154"/>
      <c r="BA920" s="154"/>
      <c r="BB920" s="154"/>
      <c r="BC920" s="154"/>
      <c r="BD920" s="154"/>
      <c r="BE920" s="154"/>
      <c r="BF920" s="154"/>
      <c r="BG920" s="154"/>
      <c r="BH920" s="154"/>
    </row>
    <row r="921" spans="1:60" outlineLevel="1" x14ac:dyDescent="0.2">
      <c r="A921" s="155"/>
      <c r="B921" s="162"/>
      <c r="C921" s="199" t="s">
        <v>1116</v>
      </c>
      <c r="D921" s="166"/>
      <c r="E921" s="172">
        <v>7.6</v>
      </c>
      <c r="F921" s="177"/>
      <c r="G921" s="177"/>
      <c r="H921" s="177"/>
      <c r="I921" s="177"/>
      <c r="J921" s="177"/>
      <c r="K921" s="177"/>
      <c r="L921" s="177"/>
      <c r="M921" s="177"/>
      <c r="N921" s="164"/>
      <c r="O921" s="164"/>
      <c r="P921" s="164"/>
      <c r="Q921" s="164"/>
      <c r="R921" s="164"/>
      <c r="S921" s="164"/>
      <c r="T921" s="165"/>
      <c r="U921" s="16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 t="s">
        <v>219</v>
      </c>
      <c r="AF921" s="154">
        <v>0</v>
      </c>
      <c r="AG921" s="154"/>
      <c r="AH921" s="154"/>
      <c r="AI921" s="154"/>
      <c r="AJ921" s="154"/>
      <c r="AK921" s="154"/>
      <c r="AL921" s="154"/>
      <c r="AM921" s="154"/>
      <c r="AN921" s="154"/>
      <c r="AO921" s="154"/>
      <c r="AP921" s="154"/>
      <c r="AQ921" s="154"/>
      <c r="AR921" s="154"/>
      <c r="AS921" s="154"/>
      <c r="AT921" s="154"/>
      <c r="AU921" s="154"/>
      <c r="AV921" s="154"/>
      <c r="AW921" s="154"/>
      <c r="AX921" s="154"/>
      <c r="AY921" s="154"/>
      <c r="AZ921" s="154"/>
      <c r="BA921" s="154"/>
      <c r="BB921" s="154"/>
      <c r="BC921" s="154"/>
      <c r="BD921" s="154"/>
      <c r="BE921" s="154"/>
      <c r="BF921" s="154"/>
      <c r="BG921" s="154"/>
      <c r="BH921" s="154"/>
    </row>
    <row r="922" spans="1:60" outlineLevel="1" x14ac:dyDescent="0.2">
      <c r="A922" s="155"/>
      <c r="B922" s="162"/>
      <c r="C922" s="199" t="s">
        <v>1119</v>
      </c>
      <c r="D922" s="166"/>
      <c r="E922" s="172">
        <v>1.4490000000000001</v>
      </c>
      <c r="F922" s="177"/>
      <c r="G922" s="177"/>
      <c r="H922" s="177"/>
      <c r="I922" s="177"/>
      <c r="J922" s="177"/>
      <c r="K922" s="177"/>
      <c r="L922" s="177"/>
      <c r="M922" s="177"/>
      <c r="N922" s="164"/>
      <c r="O922" s="164"/>
      <c r="P922" s="164"/>
      <c r="Q922" s="164"/>
      <c r="R922" s="164"/>
      <c r="S922" s="164"/>
      <c r="T922" s="165"/>
      <c r="U922" s="16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 t="s">
        <v>219</v>
      </c>
      <c r="AF922" s="154">
        <v>0</v>
      </c>
      <c r="AG922" s="154"/>
      <c r="AH922" s="154"/>
      <c r="AI922" s="154"/>
      <c r="AJ922" s="154"/>
      <c r="AK922" s="154"/>
      <c r="AL922" s="154"/>
      <c r="AM922" s="154"/>
      <c r="AN922" s="154"/>
      <c r="AO922" s="154"/>
      <c r="AP922" s="154"/>
      <c r="AQ922" s="154"/>
      <c r="AR922" s="154"/>
      <c r="AS922" s="154"/>
      <c r="AT922" s="154"/>
      <c r="AU922" s="154"/>
      <c r="AV922" s="154"/>
      <c r="AW922" s="154"/>
      <c r="AX922" s="154"/>
      <c r="AY922" s="154"/>
      <c r="AZ922" s="154"/>
      <c r="BA922" s="154"/>
      <c r="BB922" s="154"/>
      <c r="BC922" s="154"/>
      <c r="BD922" s="154"/>
      <c r="BE922" s="154"/>
      <c r="BF922" s="154"/>
      <c r="BG922" s="154"/>
      <c r="BH922" s="154"/>
    </row>
    <row r="923" spans="1:60" outlineLevel="1" x14ac:dyDescent="0.2">
      <c r="A923" s="155"/>
      <c r="B923" s="162"/>
      <c r="C923" s="199" t="s">
        <v>1120</v>
      </c>
      <c r="D923" s="166"/>
      <c r="E923" s="172">
        <v>3</v>
      </c>
      <c r="F923" s="177"/>
      <c r="G923" s="177"/>
      <c r="H923" s="177"/>
      <c r="I923" s="177"/>
      <c r="J923" s="177"/>
      <c r="K923" s="177"/>
      <c r="L923" s="177"/>
      <c r="M923" s="177"/>
      <c r="N923" s="164"/>
      <c r="O923" s="164"/>
      <c r="P923" s="164"/>
      <c r="Q923" s="164"/>
      <c r="R923" s="164"/>
      <c r="S923" s="164"/>
      <c r="T923" s="165"/>
      <c r="U923" s="16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 t="s">
        <v>219</v>
      </c>
      <c r="AF923" s="154">
        <v>0</v>
      </c>
      <c r="AG923" s="154"/>
      <c r="AH923" s="154"/>
      <c r="AI923" s="154"/>
      <c r="AJ923" s="154"/>
      <c r="AK923" s="154"/>
      <c r="AL923" s="154"/>
      <c r="AM923" s="154"/>
      <c r="AN923" s="154"/>
      <c r="AO923" s="154"/>
      <c r="AP923" s="154"/>
      <c r="AQ923" s="154"/>
      <c r="AR923" s="154"/>
      <c r="AS923" s="154"/>
      <c r="AT923" s="154"/>
      <c r="AU923" s="154"/>
      <c r="AV923" s="154"/>
      <c r="AW923" s="154"/>
      <c r="AX923" s="154"/>
      <c r="AY923" s="154"/>
      <c r="AZ923" s="154"/>
      <c r="BA923" s="154"/>
      <c r="BB923" s="154"/>
      <c r="BC923" s="154"/>
      <c r="BD923" s="154"/>
      <c r="BE923" s="154"/>
      <c r="BF923" s="154"/>
      <c r="BG923" s="154"/>
      <c r="BH923" s="154"/>
    </row>
    <row r="924" spans="1:60" outlineLevel="1" x14ac:dyDescent="0.2">
      <c r="A924" s="155"/>
      <c r="B924" s="162"/>
      <c r="C924" s="199" t="s">
        <v>1121</v>
      </c>
      <c r="D924" s="166"/>
      <c r="E924" s="172">
        <v>10.6</v>
      </c>
      <c r="F924" s="177"/>
      <c r="G924" s="177"/>
      <c r="H924" s="177"/>
      <c r="I924" s="177"/>
      <c r="J924" s="177"/>
      <c r="K924" s="177"/>
      <c r="L924" s="177"/>
      <c r="M924" s="177"/>
      <c r="N924" s="164"/>
      <c r="O924" s="164"/>
      <c r="P924" s="164"/>
      <c r="Q924" s="164"/>
      <c r="R924" s="164"/>
      <c r="S924" s="164"/>
      <c r="T924" s="165"/>
      <c r="U924" s="16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 t="s">
        <v>219</v>
      </c>
      <c r="AF924" s="154">
        <v>0</v>
      </c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</row>
    <row r="925" spans="1:60" outlineLevel="1" x14ac:dyDescent="0.2">
      <c r="A925" s="155"/>
      <c r="B925" s="162"/>
      <c r="C925" s="199" t="s">
        <v>1122</v>
      </c>
      <c r="D925" s="166"/>
      <c r="E925" s="172">
        <v>0.33800000000000002</v>
      </c>
      <c r="F925" s="177"/>
      <c r="G925" s="177"/>
      <c r="H925" s="177"/>
      <c r="I925" s="177"/>
      <c r="J925" s="177"/>
      <c r="K925" s="177"/>
      <c r="L925" s="177"/>
      <c r="M925" s="177"/>
      <c r="N925" s="164"/>
      <c r="O925" s="164"/>
      <c r="P925" s="164"/>
      <c r="Q925" s="164"/>
      <c r="R925" s="164"/>
      <c r="S925" s="164"/>
      <c r="T925" s="165"/>
      <c r="U925" s="16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 t="s">
        <v>219</v>
      </c>
      <c r="AF925" s="154">
        <v>0</v>
      </c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</row>
    <row r="926" spans="1:60" outlineLevel="1" x14ac:dyDescent="0.2">
      <c r="A926" s="155"/>
      <c r="B926" s="162"/>
      <c r="C926" s="199" t="s">
        <v>1123</v>
      </c>
      <c r="D926" s="166"/>
      <c r="E926" s="172">
        <v>1.5</v>
      </c>
      <c r="F926" s="177"/>
      <c r="G926" s="177"/>
      <c r="H926" s="177"/>
      <c r="I926" s="177"/>
      <c r="J926" s="177"/>
      <c r="K926" s="177"/>
      <c r="L926" s="177"/>
      <c r="M926" s="177"/>
      <c r="N926" s="164"/>
      <c r="O926" s="164"/>
      <c r="P926" s="164"/>
      <c r="Q926" s="164"/>
      <c r="R926" s="164"/>
      <c r="S926" s="164"/>
      <c r="T926" s="165"/>
      <c r="U926" s="16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 t="s">
        <v>219</v>
      </c>
      <c r="AF926" s="154">
        <v>0</v>
      </c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</row>
    <row r="927" spans="1:60" outlineLevel="1" x14ac:dyDescent="0.2">
      <c r="A927" s="155"/>
      <c r="B927" s="162"/>
      <c r="C927" s="200" t="s">
        <v>222</v>
      </c>
      <c r="D927" s="167"/>
      <c r="E927" s="173">
        <v>56.921999999999997</v>
      </c>
      <c r="F927" s="177"/>
      <c r="G927" s="177"/>
      <c r="H927" s="177"/>
      <c r="I927" s="177"/>
      <c r="J927" s="177"/>
      <c r="K927" s="177"/>
      <c r="L927" s="177"/>
      <c r="M927" s="177"/>
      <c r="N927" s="164"/>
      <c r="O927" s="164"/>
      <c r="P927" s="164"/>
      <c r="Q927" s="164"/>
      <c r="R927" s="164"/>
      <c r="S927" s="164"/>
      <c r="T927" s="165"/>
      <c r="U927" s="16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 t="s">
        <v>219</v>
      </c>
      <c r="AF927" s="154">
        <v>1</v>
      </c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</row>
    <row r="928" spans="1:60" outlineLevel="1" x14ac:dyDescent="0.2">
      <c r="A928" s="155"/>
      <c r="B928" s="162"/>
      <c r="C928" s="199" t="s">
        <v>531</v>
      </c>
      <c r="D928" s="166"/>
      <c r="E928" s="172"/>
      <c r="F928" s="177"/>
      <c r="G928" s="177"/>
      <c r="H928" s="177"/>
      <c r="I928" s="177"/>
      <c r="J928" s="177"/>
      <c r="K928" s="177"/>
      <c r="L928" s="177"/>
      <c r="M928" s="177"/>
      <c r="N928" s="164"/>
      <c r="O928" s="164"/>
      <c r="P928" s="164"/>
      <c r="Q928" s="164"/>
      <c r="R928" s="164"/>
      <c r="S928" s="164"/>
      <c r="T928" s="165"/>
      <c r="U928" s="16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 t="s">
        <v>219</v>
      </c>
      <c r="AF928" s="154">
        <v>0</v>
      </c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</row>
    <row r="929" spans="1:60" outlineLevel="1" x14ac:dyDescent="0.2">
      <c r="A929" s="155"/>
      <c r="B929" s="162"/>
      <c r="C929" s="199" t="s">
        <v>1124</v>
      </c>
      <c r="D929" s="166"/>
      <c r="E929" s="172">
        <v>4.8756000000000004</v>
      </c>
      <c r="F929" s="177"/>
      <c r="G929" s="177"/>
      <c r="H929" s="177"/>
      <c r="I929" s="177"/>
      <c r="J929" s="177"/>
      <c r="K929" s="177"/>
      <c r="L929" s="177"/>
      <c r="M929" s="177"/>
      <c r="N929" s="164"/>
      <c r="O929" s="164"/>
      <c r="P929" s="164"/>
      <c r="Q929" s="164"/>
      <c r="R929" s="164"/>
      <c r="S929" s="164"/>
      <c r="T929" s="165"/>
      <c r="U929" s="16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 t="s">
        <v>219</v>
      </c>
      <c r="AF929" s="154">
        <v>0</v>
      </c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</row>
    <row r="930" spans="1:60" outlineLevel="1" x14ac:dyDescent="0.2">
      <c r="A930" s="155"/>
      <c r="B930" s="162"/>
      <c r="C930" s="199" t="s">
        <v>1125</v>
      </c>
      <c r="D930" s="166"/>
      <c r="E930" s="172">
        <v>9.8523999999999994</v>
      </c>
      <c r="F930" s="177"/>
      <c r="G930" s="177"/>
      <c r="H930" s="177"/>
      <c r="I930" s="177"/>
      <c r="J930" s="177"/>
      <c r="K930" s="177"/>
      <c r="L930" s="177"/>
      <c r="M930" s="177"/>
      <c r="N930" s="164"/>
      <c r="O930" s="164"/>
      <c r="P930" s="164"/>
      <c r="Q930" s="164"/>
      <c r="R930" s="164"/>
      <c r="S930" s="164"/>
      <c r="T930" s="165"/>
      <c r="U930" s="16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 t="s">
        <v>219</v>
      </c>
      <c r="AF930" s="154">
        <v>0</v>
      </c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</row>
    <row r="931" spans="1:60" outlineLevel="1" x14ac:dyDescent="0.2">
      <c r="A931" s="155"/>
      <c r="B931" s="162"/>
      <c r="C931" s="199" t="s">
        <v>1126</v>
      </c>
      <c r="D931" s="166"/>
      <c r="E931" s="172">
        <v>9.8135999999999992</v>
      </c>
      <c r="F931" s="177"/>
      <c r="G931" s="177"/>
      <c r="H931" s="177"/>
      <c r="I931" s="177"/>
      <c r="J931" s="177"/>
      <c r="K931" s="177"/>
      <c r="L931" s="177"/>
      <c r="M931" s="177"/>
      <c r="N931" s="164"/>
      <c r="O931" s="164"/>
      <c r="P931" s="164"/>
      <c r="Q931" s="164"/>
      <c r="R931" s="164"/>
      <c r="S931" s="164"/>
      <c r="T931" s="165"/>
      <c r="U931" s="16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 t="s">
        <v>219</v>
      </c>
      <c r="AF931" s="154">
        <v>0</v>
      </c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</row>
    <row r="932" spans="1:60" outlineLevel="1" x14ac:dyDescent="0.2">
      <c r="A932" s="155"/>
      <c r="B932" s="162"/>
      <c r="C932" s="199" t="s">
        <v>1127</v>
      </c>
      <c r="D932" s="166"/>
      <c r="E932" s="172">
        <v>12.685</v>
      </c>
      <c r="F932" s="177"/>
      <c r="G932" s="177"/>
      <c r="H932" s="177"/>
      <c r="I932" s="177"/>
      <c r="J932" s="177"/>
      <c r="K932" s="177"/>
      <c r="L932" s="177"/>
      <c r="M932" s="177"/>
      <c r="N932" s="164"/>
      <c r="O932" s="164"/>
      <c r="P932" s="164"/>
      <c r="Q932" s="164"/>
      <c r="R932" s="164"/>
      <c r="S932" s="164"/>
      <c r="T932" s="165"/>
      <c r="U932" s="16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 t="s">
        <v>219</v>
      </c>
      <c r="AF932" s="154">
        <v>0</v>
      </c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</row>
    <row r="933" spans="1:60" outlineLevel="1" x14ac:dyDescent="0.2">
      <c r="A933" s="155"/>
      <c r="B933" s="162"/>
      <c r="C933" s="199" t="s">
        <v>1128</v>
      </c>
      <c r="D933" s="166"/>
      <c r="E933" s="172">
        <v>0.31990000000000002</v>
      </c>
      <c r="F933" s="177"/>
      <c r="G933" s="177"/>
      <c r="H933" s="177"/>
      <c r="I933" s="177"/>
      <c r="J933" s="177"/>
      <c r="K933" s="177"/>
      <c r="L933" s="177"/>
      <c r="M933" s="177"/>
      <c r="N933" s="164"/>
      <c r="O933" s="164"/>
      <c r="P933" s="164"/>
      <c r="Q933" s="164"/>
      <c r="R933" s="164"/>
      <c r="S933" s="164"/>
      <c r="T933" s="165"/>
      <c r="U933" s="16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 t="s">
        <v>219</v>
      </c>
      <c r="AF933" s="154">
        <v>0</v>
      </c>
      <c r="AG933" s="154"/>
      <c r="AH933" s="154"/>
      <c r="AI933" s="154"/>
      <c r="AJ933" s="154"/>
      <c r="AK933" s="154"/>
      <c r="AL933" s="154"/>
      <c r="AM933" s="154"/>
      <c r="AN933" s="154"/>
      <c r="AO933" s="154"/>
      <c r="AP933" s="154"/>
      <c r="AQ933" s="154"/>
      <c r="AR933" s="154"/>
      <c r="AS933" s="154"/>
      <c r="AT933" s="154"/>
      <c r="AU933" s="154"/>
      <c r="AV933" s="154"/>
      <c r="AW933" s="154"/>
      <c r="AX933" s="154"/>
      <c r="AY933" s="154"/>
      <c r="AZ933" s="154"/>
      <c r="BA933" s="154"/>
      <c r="BB933" s="154"/>
      <c r="BC933" s="154"/>
      <c r="BD933" s="154"/>
      <c r="BE933" s="154"/>
      <c r="BF933" s="154"/>
      <c r="BG933" s="154"/>
      <c r="BH933" s="154"/>
    </row>
    <row r="934" spans="1:60" outlineLevel="1" x14ac:dyDescent="0.2">
      <c r="A934" s="155"/>
      <c r="B934" s="162"/>
      <c r="C934" s="199" t="s">
        <v>1129</v>
      </c>
      <c r="D934" s="166"/>
      <c r="E934" s="172">
        <v>4.9000000000000004</v>
      </c>
      <c r="F934" s="177"/>
      <c r="G934" s="177"/>
      <c r="H934" s="177"/>
      <c r="I934" s="177"/>
      <c r="J934" s="177"/>
      <c r="K934" s="177"/>
      <c r="L934" s="177"/>
      <c r="M934" s="177"/>
      <c r="N934" s="164"/>
      <c r="O934" s="164"/>
      <c r="P934" s="164"/>
      <c r="Q934" s="164"/>
      <c r="R934" s="164"/>
      <c r="S934" s="164"/>
      <c r="T934" s="165"/>
      <c r="U934" s="16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 t="s">
        <v>219</v>
      </c>
      <c r="AF934" s="154">
        <v>0</v>
      </c>
      <c r="AG934" s="154"/>
      <c r="AH934" s="154"/>
      <c r="AI934" s="154"/>
      <c r="AJ934" s="154"/>
      <c r="AK934" s="154"/>
      <c r="AL934" s="154"/>
      <c r="AM934" s="154"/>
      <c r="AN934" s="154"/>
      <c r="AO934" s="154"/>
      <c r="AP934" s="154"/>
      <c r="AQ934" s="154"/>
      <c r="AR934" s="154"/>
      <c r="AS934" s="154"/>
      <c r="AT934" s="154"/>
      <c r="AU934" s="154"/>
      <c r="AV934" s="154"/>
      <c r="AW934" s="154"/>
      <c r="AX934" s="154"/>
      <c r="AY934" s="154"/>
      <c r="AZ934" s="154"/>
      <c r="BA934" s="154"/>
      <c r="BB934" s="154"/>
      <c r="BC934" s="154"/>
      <c r="BD934" s="154"/>
      <c r="BE934" s="154"/>
      <c r="BF934" s="154"/>
      <c r="BG934" s="154"/>
      <c r="BH934" s="154"/>
    </row>
    <row r="935" spans="1:60" outlineLevel="1" x14ac:dyDescent="0.2">
      <c r="A935" s="155"/>
      <c r="B935" s="162"/>
      <c r="C935" s="199" t="s">
        <v>1130</v>
      </c>
      <c r="D935" s="166"/>
      <c r="E935" s="172">
        <v>4.0858999999999996</v>
      </c>
      <c r="F935" s="177"/>
      <c r="G935" s="177"/>
      <c r="H935" s="177"/>
      <c r="I935" s="177"/>
      <c r="J935" s="177"/>
      <c r="K935" s="177"/>
      <c r="L935" s="177"/>
      <c r="M935" s="177"/>
      <c r="N935" s="164"/>
      <c r="O935" s="164"/>
      <c r="P935" s="164"/>
      <c r="Q935" s="164"/>
      <c r="R935" s="164"/>
      <c r="S935" s="164"/>
      <c r="T935" s="165"/>
      <c r="U935" s="16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 t="s">
        <v>219</v>
      </c>
      <c r="AF935" s="154">
        <v>0</v>
      </c>
      <c r="AG935" s="154"/>
      <c r="AH935" s="154"/>
      <c r="AI935" s="154"/>
      <c r="AJ935" s="154"/>
      <c r="AK935" s="154"/>
      <c r="AL935" s="154"/>
      <c r="AM935" s="154"/>
      <c r="AN935" s="154"/>
      <c r="AO935" s="154"/>
      <c r="AP935" s="154"/>
      <c r="AQ935" s="154"/>
      <c r="AR935" s="154"/>
      <c r="AS935" s="154"/>
      <c r="AT935" s="154"/>
      <c r="AU935" s="154"/>
      <c r="AV935" s="154"/>
      <c r="AW935" s="154"/>
      <c r="AX935" s="154"/>
      <c r="AY935" s="154"/>
      <c r="AZ935" s="154"/>
      <c r="BA935" s="154"/>
      <c r="BB935" s="154"/>
      <c r="BC935" s="154"/>
      <c r="BD935" s="154"/>
      <c r="BE935" s="154"/>
      <c r="BF935" s="154"/>
      <c r="BG935" s="154"/>
      <c r="BH935" s="154"/>
    </row>
    <row r="936" spans="1:60" outlineLevel="1" x14ac:dyDescent="0.2">
      <c r="A936" s="155"/>
      <c r="B936" s="162"/>
      <c r="C936" s="200" t="s">
        <v>222</v>
      </c>
      <c r="D936" s="167"/>
      <c r="E936" s="173">
        <v>46.532400000000003</v>
      </c>
      <c r="F936" s="177"/>
      <c r="G936" s="177"/>
      <c r="H936" s="177"/>
      <c r="I936" s="177"/>
      <c r="J936" s="177"/>
      <c r="K936" s="177"/>
      <c r="L936" s="177"/>
      <c r="M936" s="177"/>
      <c r="N936" s="164"/>
      <c r="O936" s="164"/>
      <c r="P936" s="164"/>
      <c r="Q936" s="164"/>
      <c r="R936" s="164"/>
      <c r="S936" s="164"/>
      <c r="T936" s="165"/>
      <c r="U936" s="16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 t="s">
        <v>219</v>
      </c>
      <c r="AF936" s="154">
        <v>1</v>
      </c>
      <c r="AG936" s="154"/>
      <c r="AH936" s="154"/>
      <c r="AI936" s="154"/>
      <c r="AJ936" s="154"/>
      <c r="AK936" s="154"/>
      <c r="AL936" s="154"/>
      <c r="AM936" s="154"/>
      <c r="AN936" s="154"/>
      <c r="AO936" s="154"/>
      <c r="AP936" s="154"/>
      <c r="AQ936" s="154"/>
      <c r="AR936" s="154"/>
      <c r="AS936" s="154"/>
      <c r="AT936" s="154"/>
      <c r="AU936" s="154"/>
      <c r="AV936" s="154"/>
      <c r="AW936" s="154"/>
      <c r="AX936" s="154"/>
      <c r="AY936" s="154"/>
      <c r="AZ936" s="154"/>
      <c r="BA936" s="154"/>
      <c r="BB936" s="154"/>
      <c r="BC936" s="154"/>
      <c r="BD936" s="154"/>
      <c r="BE936" s="154"/>
      <c r="BF936" s="154"/>
      <c r="BG936" s="154"/>
      <c r="BH936" s="154"/>
    </row>
    <row r="937" spans="1:60" outlineLevel="1" x14ac:dyDescent="0.2">
      <c r="A937" s="155"/>
      <c r="B937" s="162"/>
      <c r="C937" s="199" t="s">
        <v>1131</v>
      </c>
      <c r="D937" s="166"/>
      <c r="E937" s="172">
        <v>1.5455999999999901</v>
      </c>
      <c r="F937" s="177"/>
      <c r="G937" s="177"/>
      <c r="H937" s="177"/>
      <c r="I937" s="177"/>
      <c r="J937" s="177"/>
      <c r="K937" s="177"/>
      <c r="L937" s="177"/>
      <c r="M937" s="177"/>
      <c r="N937" s="164"/>
      <c r="O937" s="164"/>
      <c r="P937" s="164"/>
      <c r="Q937" s="164"/>
      <c r="R937" s="164"/>
      <c r="S937" s="164"/>
      <c r="T937" s="165"/>
      <c r="U937" s="16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 t="s">
        <v>219</v>
      </c>
      <c r="AF937" s="154">
        <v>0</v>
      </c>
      <c r="AG937" s="154"/>
      <c r="AH937" s="154"/>
      <c r="AI937" s="154"/>
      <c r="AJ937" s="154"/>
      <c r="AK937" s="154"/>
      <c r="AL937" s="154"/>
      <c r="AM937" s="154"/>
      <c r="AN937" s="154"/>
      <c r="AO937" s="154"/>
      <c r="AP937" s="154"/>
      <c r="AQ937" s="154"/>
      <c r="AR937" s="154"/>
      <c r="AS937" s="154"/>
      <c r="AT937" s="154"/>
      <c r="AU937" s="154"/>
      <c r="AV937" s="154"/>
      <c r="AW937" s="154"/>
      <c r="AX937" s="154"/>
      <c r="AY937" s="154"/>
      <c r="AZ937" s="154"/>
      <c r="BA937" s="154"/>
      <c r="BB937" s="154"/>
      <c r="BC937" s="154"/>
      <c r="BD937" s="154"/>
      <c r="BE937" s="154"/>
      <c r="BF937" s="154"/>
      <c r="BG937" s="154"/>
      <c r="BH937" s="154"/>
    </row>
    <row r="938" spans="1:60" outlineLevel="1" x14ac:dyDescent="0.2">
      <c r="A938" s="155">
        <v>203</v>
      </c>
      <c r="B938" s="162" t="s">
        <v>1132</v>
      </c>
      <c r="C938" s="198" t="s">
        <v>1133</v>
      </c>
      <c r="D938" s="164" t="s">
        <v>267</v>
      </c>
      <c r="E938" s="171">
        <v>104.9</v>
      </c>
      <c r="F938" s="176"/>
      <c r="G938" s="177">
        <f>ROUND(E938*F938,2)</f>
        <v>0</v>
      </c>
      <c r="H938" s="176"/>
      <c r="I938" s="177">
        <f>ROUND(E938*H938,2)</f>
        <v>0</v>
      </c>
      <c r="J938" s="176"/>
      <c r="K938" s="177">
        <f>ROUND(E938*J938,2)</f>
        <v>0</v>
      </c>
      <c r="L938" s="177">
        <v>21</v>
      </c>
      <c r="M938" s="177">
        <f>G938*(1+L938/100)</f>
        <v>0</v>
      </c>
      <c r="N938" s="164">
        <v>0</v>
      </c>
      <c r="O938" s="164">
        <f>ROUND(E938*N938,5)</f>
        <v>0</v>
      </c>
      <c r="P938" s="164">
        <v>0</v>
      </c>
      <c r="Q938" s="164">
        <f>ROUND(E938*P938,5)</f>
        <v>0</v>
      </c>
      <c r="R938" s="164"/>
      <c r="S938" s="164"/>
      <c r="T938" s="165">
        <v>0</v>
      </c>
      <c r="U938" s="164">
        <f>ROUND(E938*T938,2)</f>
        <v>0</v>
      </c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 t="s">
        <v>217</v>
      </c>
      <c r="AF938" s="154"/>
      <c r="AG938" s="154"/>
      <c r="AH938" s="154"/>
      <c r="AI938" s="154"/>
      <c r="AJ938" s="154"/>
      <c r="AK938" s="154"/>
      <c r="AL938" s="154"/>
      <c r="AM938" s="154"/>
      <c r="AN938" s="154"/>
      <c r="AO938" s="154"/>
      <c r="AP938" s="154"/>
      <c r="AQ938" s="154"/>
      <c r="AR938" s="154"/>
      <c r="AS938" s="154"/>
      <c r="AT938" s="154"/>
      <c r="AU938" s="154"/>
      <c r="AV938" s="154"/>
      <c r="AW938" s="154"/>
      <c r="AX938" s="154"/>
      <c r="AY938" s="154"/>
      <c r="AZ938" s="154"/>
      <c r="BA938" s="154"/>
      <c r="BB938" s="154"/>
      <c r="BC938" s="154"/>
      <c r="BD938" s="154"/>
      <c r="BE938" s="154"/>
      <c r="BF938" s="154"/>
      <c r="BG938" s="154"/>
      <c r="BH938" s="154"/>
    </row>
    <row r="939" spans="1:60" outlineLevel="1" x14ac:dyDescent="0.2">
      <c r="A939" s="155"/>
      <c r="B939" s="162"/>
      <c r="C939" s="199" t="s">
        <v>1134</v>
      </c>
      <c r="D939" s="166"/>
      <c r="E939" s="172"/>
      <c r="F939" s="177"/>
      <c r="G939" s="177"/>
      <c r="H939" s="177"/>
      <c r="I939" s="177"/>
      <c r="J939" s="177"/>
      <c r="K939" s="177"/>
      <c r="L939" s="177"/>
      <c r="M939" s="177"/>
      <c r="N939" s="164"/>
      <c r="O939" s="164"/>
      <c r="P939" s="164"/>
      <c r="Q939" s="164"/>
      <c r="R939" s="164"/>
      <c r="S939" s="164"/>
      <c r="T939" s="165"/>
      <c r="U939" s="16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 t="s">
        <v>219</v>
      </c>
      <c r="AF939" s="154">
        <v>0</v>
      </c>
      <c r="AG939" s="154"/>
      <c r="AH939" s="154"/>
      <c r="AI939" s="154"/>
      <c r="AJ939" s="154"/>
      <c r="AK939" s="154"/>
      <c r="AL939" s="154"/>
      <c r="AM939" s="154"/>
      <c r="AN939" s="154"/>
      <c r="AO939" s="154"/>
      <c r="AP939" s="154"/>
      <c r="AQ939" s="154"/>
      <c r="AR939" s="154"/>
      <c r="AS939" s="154"/>
      <c r="AT939" s="154"/>
      <c r="AU939" s="154"/>
      <c r="AV939" s="154"/>
      <c r="AW939" s="154"/>
      <c r="AX939" s="154"/>
      <c r="AY939" s="154"/>
      <c r="AZ939" s="154"/>
      <c r="BA939" s="154"/>
      <c r="BB939" s="154"/>
      <c r="BC939" s="154"/>
      <c r="BD939" s="154"/>
      <c r="BE939" s="154"/>
      <c r="BF939" s="154"/>
      <c r="BG939" s="154"/>
      <c r="BH939" s="154"/>
    </row>
    <row r="940" spans="1:60" outlineLevel="1" x14ac:dyDescent="0.2">
      <c r="A940" s="155"/>
      <c r="B940" s="162"/>
      <c r="C940" s="199" t="s">
        <v>1135</v>
      </c>
      <c r="D940" s="166"/>
      <c r="E940" s="172">
        <v>16.965800000000002</v>
      </c>
      <c r="F940" s="177"/>
      <c r="G940" s="177"/>
      <c r="H940" s="177"/>
      <c r="I940" s="177"/>
      <c r="J940" s="177"/>
      <c r="K940" s="177"/>
      <c r="L940" s="177"/>
      <c r="M940" s="177"/>
      <c r="N940" s="164"/>
      <c r="O940" s="164"/>
      <c r="P940" s="164"/>
      <c r="Q940" s="164"/>
      <c r="R940" s="164"/>
      <c r="S940" s="164"/>
      <c r="T940" s="165"/>
      <c r="U940" s="16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 t="s">
        <v>219</v>
      </c>
      <c r="AF940" s="154">
        <v>0</v>
      </c>
      <c r="AG940" s="154"/>
      <c r="AH940" s="154"/>
      <c r="AI940" s="154"/>
      <c r="AJ940" s="154"/>
      <c r="AK940" s="154"/>
      <c r="AL940" s="154"/>
      <c r="AM940" s="154"/>
      <c r="AN940" s="154"/>
      <c r="AO940" s="154"/>
      <c r="AP940" s="154"/>
      <c r="AQ940" s="154"/>
      <c r="AR940" s="154"/>
      <c r="AS940" s="154"/>
      <c r="AT940" s="154"/>
      <c r="AU940" s="154"/>
      <c r="AV940" s="154"/>
      <c r="AW940" s="154"/>
      <c r="AX940" s="154"/>
      <c r="AY940" s="154"/>
      <c r="AZ940" s="154"/>
      <c r="BA940" s="154"/>
      <c r="BB940" s="154"/>
      <c r="BC940" s="154"/>
      <c r="BD940" s="154"/>
      <c r="BE940" s="154"/>
      <c r="BF940" s="154"/>
      <c r="BG940" s="154"/>
      <c r="BH940" s="154"/>
    </row>
    <row r="941" spans="1:60" outlineLevel="1" x14ac:dyDescent="0.2">
      <c r="A941" s="155"/>
      <c r="B941" s="162"/>
      <c r="C941" s="199" t="s">
        <v>1136</v>
      </c>
      <c r="D941" s="166"/>
      <c r="E941" s="172">
        <v>3.4199999999998502E-2</v>
      </c>
      <c r="F941" s="177"/>
      <c r="G941" s="177"/>
      <c r="H941" s="177"/>
      <c r="I941" s="177"/>
      <c r="J941" s="177"/>
      <c r="K941" s="177"/>
      <c r="L941" s="177"/>
      <c r="M941" s="177"/>
      <c r="N941" s="164"/>
      <c r="O941" s="164"/>
      <c r="P941" s="164"/>
      <c r="Q941" s="164"/>
      <c r="R941" s="164"/>
      <c r="S941" s="164"/>
      <c r="T941" s="165"/>
      <c r="U941" s="16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 t="s">
        <v>219</v>
      </c>
      <c r="AF941" s="154">
        <v>0</v>
      </c>
      <c r="AG941" s="154"/>
      <c r="AH941" s="154"/>
      <c r="AI941" s="154"/>
      <c r="AJ941" s="154"/>
      <c r="AK941" s="154"/>
      <c r="AL941" s="154"/>
      <c r="AM941" s="154"/>
      <c r="AN941" s="154"/>
      <c r="AO941" s="154"/>
      <c r="AP941" s="154"/>
      <c r="AQ941" s="154"/>
      <c r="AR941" s="154"/>
      <c r="AS941" s="154"/>
      <c r="AT941" s="154"/>
      <c r="AU941" s="154"/>
      <c r="AV941" s="154"/>
      <c r="AW941" s="154"/>
      <c r="AX941" s="154"/>
      <c r="AY941" s="154"/>
      <c r="AZ941" s="154"/>
      <c r="BA941" s="154"/>
      <c r="BB941" s="154"/>
      <c r="BC941" s="154"/>
      <c r="BD941" s="154"/>
      <c r="BE941" s="154"/>
      <c r="BF941" s="154"/>
      <c r="BG941" s="154"/>
      <c r="BH941" s="154"/>
    </row>
    <row r="942" spans="1:60" outlineLevel="1" x14ac:dyDescent="0.2">
      <c r="A942" s="155"/>
      <c r="B942" s="162"/>
      <c r="C942" s="200" t="s">
        <v>222</v>
      </c>
      <c r="D942" s="167"/>
      <c r="E942" s="173">
        <v>17</v>
      </c>
      <c r="F942" s="177"/>
      <c r="G942" s="177"/>
      <c r="H942" s="177"/>
      <c r="I942" s="177"/>
      <c r="J942" s="177"/>
      <c r="K942" s="177"/>
      <c r="L942" s="177"/>
      <c r="M942" s="177"/>
      <c r="N942" s="164"/>
      <c r="O942" s="164"/>
      <c r="P942" s="164"/>
      <c r="Q942" s="164"/>
      <c r="R942" s="164"/>
      <c r="S942" s="164"/>
      <c r="T942" s="165"/>
      <c r="U942" s="16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 t="s">
        <v>219</v>
      </c>
      <c r="AF942" s="154">
        <v>1</v>
      </c>
      <c r="AG942" s="154"/>
      <c r="AH942" s="154"/>
      <c r="AI942" s="154"/>
      <c r="AJ942" s="154"/>
      <c r="AK942" s="154"/>
      <c r="AL942" s="154"/>
      <c r="AM942" s="154"/>
      <c r="AN942" s="154"/>
      <c r="AO942" s="154"/>
      <c r="AP942" s="154"/>
      <c r="AQ942" s="154"/>
      <c r="AR942" s="154"/>
      <c r="AS942" s="154"/>
      <c r="AT942" s="154"/>
      <c r="AU942" s="154"/>
      <c r="AV942" s="154"/>
      <c r="AW942" s="154"/>
      <c r="AX942" s="154"/>
      <c r="AY942" s="154"/>
      <c r="AZ942" s="154"/>
      <c r="BA942" s="154"/>
      <c r="BB942" s="154"/>
      <c r="BC942" s="154"/>
      <c r="BD942" s="154"/>
      <c r="BE942" s="154"/>
      <c r="BF942" s="154"/>
      <c r="BG942" s="154"/>
      <c r="BH942" s="154"/>
    </row>
    <row r="943" spans="1:60" outlineLevel="1" x14ac:dyDescent="0.2">
      <c r="A943" s="155"/>
      <c r="B943" s="162"/>
      <c r="C943" s="199" t="s">
        <v>1137</v>
      </c>
      <c r="D943" s="166"/>
      <c r="E943" s="172"/>
      <c r="F943" s="177"/>
      <c r="G943" s="177"/>
      <c r="H943" s="177"/>
      <c r="I943" s="177"/>
      <c r="J943" s="177"/>
      <c r="K943" s="177"/>
      <c r="L943" s="177"/>
      <c r="M943" s="177"/>
      <c r="N943" s="164"/>
      <c r="O943" s="164"/>
      <c r="P943" s="164"/>
      <c r="Q943" s="164"/>
      <c r="R943" s="164"/>
      <c r="S943" s="164"/>
      <c r="T943" s="165"/>
      <c r="U943" s="16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 t="s">
        <v>219</v>
      </c>
      <c r="AF943" s="154">
        <v>0</v>
      </c>
      <c r="AG943" s="154"/>
      <c r="AH943" s="154"/>
      <c r="AI943" s="154"/>
      <c r="AJ943" s="154"/>
      <c r="AK943" s="154"/>
      <c r="AL943" s="154"/>
      <c r="AM943" s="154"/>
      <c r="AN943" s="154"/>
      <c r="AO943" s="154"/>
      <c r="AP943" s="154"/>
      <c r="AQ943" s="154"/>
      <c r="AR943" s="154"/>
      <c r="AS943" s="154"/>
      <c r="AT943" s="154"/>
      <c r="AU943" s="154"/>
      <c r="AV943" s="154"/>
      <c r="AW943" s="154"/>
      <c r="AX943" s="154"/>
      <c r="AY943" s="154"/>
      <c r="AZ943" s="154"/>
      <c r="BA943" s="154"/>
      <c r="BB943" s="154"/>
      <c r="BC943" s="154"/>
      <c r="BD943" s="154"/>
      <c r="BE943" s="154"/>
      <c r="BF943" s="154"/>
      <c r="BG943" s="154"/>
      <c r="BH943" s="154"/>
    </row>
    <row r="944" spans="1:60" outlineLevel="1" x14ac:dyDescent="0.2">
      <c r="A944" s="155"/>
      <c r="B944" s="162"/>
      <c r="C944" s="199" t="s">
        <v>1138</v>
      </c>
      <c r="D944" s="166"/>
      <c r="E944" s="172">
        <v>11.744</v>
      </c>
      <c r="F944" s="177"/>
      <c r="G944" s="177"/>
      <c r="H944" s="177"/>
      <c r="I944" s="177"/>
      <c r="J944" s="177"/>
      <c r="K944" s="177"/>
      <c r="L944" s="177"/>
      <c r="M944" s="177"/>
      <c r="N944" s="164"/>
      <c r="O944" s="164"/>
      <c r="P944" s="164"/>
      <c r="Q944" s="164"/>
      <c r="R944" s="164"/>
      <c r="S944" s="164"/>
      <c r="T944" s="165"/>
      <c r="U944" s="16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 t="s">
        <v>219</v>
      </c>
      <c r="AF944" s="154">
        <v>0</v>
      </c>
      <c r="AG944" s="154"/>
      <c r="AH944" s="154"/>
      <c r="AI944" s="154"/>
      <c r="AJ944" s="154"/>
      <c r="AK944" s="154"/>
      <c r="AL944" s="154"/>
      <c r="AM944" s="154"/>
      <c r="AN944" s="154"/>
      <c r="AO944" s="154"/>
      <c r="AP944" s="154"/>
      <c r="AQ944" s="154"/>
      <c r="AR944" s="154"/>
      <c r="AS944" s="154"/>
      <c r="AT944" s="154"/>
      <c r="AU944" s="154"/>
      <c r="AV944" s="154"/>
      <c r="AW944" s="154"/>
      <c r="AX944" s="154"/>
      <c r="AY944" s="154"/>
      <c r="AZ944" s="154"/>
      <c r="BA944" s="154"/>
      <c r="BB944" s="154"/>
      <c r="BC944" s="154"/>
      <c r="BD944" s="154"/>
      <c r="BE944" s="154"/>
      <c r="BF944" s="154"/>
      <c r="BG944" s="154"/>
      <c r="BH944" s="154"/>
    </row>
    <row r="945" spans="1:60" outlineLevel="1" x14ac:dyDescent="0.2">
      <c r="A945" s="155"/>
      <c r="B945" s="162"/>
      <c r="C945" s="199" t="s">
        <v>1139</v>
      </c>
      <c r="D945" s="166"/>
      <c r="E945" s="172">
        <v>5.6000000000000903E-2</v>
      </c>
      <c r="F945" s="177"/>
      <c r="G945" s="177"/>
      <c r="H945" s="177"/>
      <c r="I945" s="177"/>
      <c r="J945" s="177"/>
      <c r="K945" s="177"/>
      <c r="L945" s="177"/>
      <c r="M945" s="177"/>
      <c r="N945" s="164"/>
      <c r="O945" s="164"/>
      <c r="P945" s="164"/>
      <c r="Q945" s="164"/>
      <c r="R945" s="164"/>
      <c r="S945" s="164"/>
      <c r="T945" s="165"/>
      <c r="U945" s="16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 t="s">
        <v>219</v>
      </c>
      <c r="AF945" s="154">
        <v>0</v>
      </c>
      <c r="AG945" s="154"/>
      <c r="AH945" s="154"/>
      <c r="AI945" s="154"/>
      <c r="AJ945" s="154"/>
      <c r="AK945" s="154"/>
      <c r="AL945" s="154"/>
      <c r="AM945" s="154"/>
      <c r="AN945" s="154"/>
      <c r="AO945" s="154"/>
      <c r="AP945" s="154"/>
      <c r="AQ945" s="154"/>
      <c r="AR945" s="154"/>
      <c r="AS945" s="154"/>
      <c r="AT945" s="154"/>
      <c r="AU945" s="154"/>
      <c r="AV945" s="154"/>
      <c r="AW945" s="154"/>
      <c r="AX945" s="154"/>
      <c r="AY945" s="154"/>
      <c r="AZ945" s="154"/>
      <c r="BA945" s="154"/>
      <c r="BB945" s="154"/>
      <c r="BC945" s="154"/>
      <c r="BD945" s="154"/>
      <c r="BE945" s="154"/>
      <c r="BF945" s="154"/>
      <c r="BG945" s="154"/>
      <c r="BH945" s="154"/>
    </row>
    <row r="946" spans="1:60" outlineLevel="1" x14ac:dyDescent="0.2">
      <c r="A946" s="155"/>
      <c r="B946" s="162"/>
      <c r="C946" s="200" t="s">
        <v>222</v>
      </c>
      <c r="D946" s="167"/>
      <c r="E946" s="173">
        <v>11.8</v>
      </c>
      <c r="F946" s="177"/>
      <c r="G946" s="177"/>
      <c r="H946" s="177"/>
      <c r="I946" s="177"/>
      <c r="J946" s="177"/>
      <c r="K946" s="177"/>
      <c r="L946" s="177"/>
      <c r="M946" s="177"/>
      <c r="N946" s="164"/>
      <c r="O946" s="164"/>
      <c r="P946" s="164"/>
      <c r="Q946" s="164"/>
      <c r="R946" s="164"/>
      <c r="S946" s="164"/>
      <c r="T946" s="165"/>
      <c r="U946" s="16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 t="s">
        <v>219</v>
      </c>
      <c r="AF946" s="154">
        <v>1</v>
      </c>
      <c r="AG946" s="154"/>
      <c r="AH946" s="154"/>
      <c r="AI946" s="154"/>
      <c r="AJ946" s="154"/>
      <c r="AK946" s="154"/>
      <c r="AL946" s="154"/>
      <c r="AM946" s="154"/>
      <c r="AN946" s="154"/>
      <c r="AO946" s="154"/>
      <c r="AP946" s="154"/>
      <c r="AQ946" s="154"/>
      <c r="AR946" s="154"/>
      <c r="AS946" s="154"/>
      <c r="AT946" s="154"/>
      <c r="AU946" s="154"/>
      <c r="AV946" s="154"/>
      <c r="AW946" s="154"/>
      <c r="AX946" s="154"/>
      <c r="AY946" s="154"/>
      <c r="AZ946" s="154"/>
      <c r="BA946" s="154"/>
      <c r="BB946" s="154"/>
      <c r="BC946" s="154"/>
      <c r="BD946" s="154"/>
      <c r="BE946" s="154"/>
      <c r="BF946" s="154"/>
      <c r="BG946" s="154"/>
      <c r="BH946" s="154"/>
    </row>
    <row r="947" spans="1:60" outlineLevel="1" x14ac:dyDescent="0.2">
      <c r="A947" s="155"/>
      <c r="B947" s="162"/>
      <c r="C947" s="199" t="s">
        <v>1140</v>
      </c>
      <c r="D947" s="166"/>
      <c r="E947" s="172"/>
      <c r="F947" s="177"/>
      <c r="G947" s="177"/>
      <c r="H947" s="177"/>
      <c r="I947" s="177"/>
      <c r="J947" s="177"/>
      <c r="K947" s="177"/>
      <c r="L947" s="177"/>
      <c r="M947" s="177"/>
      <c r="N947" s="164"/>
      <c r="O947" s="164"/>
      <c r="P947" s="164"/>
      <c r="Q947" s="164"/>
      <c r="R947" s="164"/>
      <c r="S947" s="164"/>
      <c r="T947" s="165"/>
      <c r="U947" s="16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 t="s">
        <v>219</v>
      </c>
      <c r="AF947" s="154">
        <v>0</v>
      </c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  <c r="BE947" s="154"/>
      <c r="BF947" s="154"/>
      <c r="BG947" s="154"/>
      <c r="BH947" s="154"/>
    </row>
    <row r="948" spans="1:60" outlineLevel="1" x14ac:dyDescent="0.2">
      <c r="A948" s="155"/>
      <c r="B948" s="162"/>
      <c r="C948" s="199" t="s">
        <v>1141</v>
      </c>
      <c r="D948" s="166"/>
      <c r="E948" s="172">
        <v>12.395</v>
      </c>
      <c r="F948" s="177"/>
      <c r="G948" s="177"/>
      <c r="H948" s="177"/>
      <c r="I948" s="177"/>
      <c r="J948" s="177"/>
      <c r="K948" s="177"/>
      <c r="L948" s="177"/>
      <c r="M948" s="177"/>
      <c r="N948" s="164"/>
      <c r="O948" s="164"/>
      <c r="P948" s="164"/>
      <c r="Q948" s="164"/>
      <c r="R948" s="164"/>
      <c r="S948" s="164"/>
      <c r="T948" s="165"/>
      <c r="U948" s="16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 t="s">
        <v>219</v>
      </c>
      <c r="AF948" s="154">
        <v>0</v>
      </c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  <c r="BE948" s="154"/>
      <c r="BF948" s="154"/>
      <c r="BG948" s="154"/>
      <c r="BH948" s="154"/>
    </row>
    <row r="949" spans="1:60" outlineLevel="1" x14ac:dyDescent="0.2">
      <c r="A949" s="155"/>
      <c r="B949" s="162"/>
      <c r="C949" s="199" t="s">
        <v>1142</v>
      </c>
      <c r="D949" s="166"/>
      <c r="E949" s="172">
        <v>5.0000000000007799E-3</v>
      </c>
      <c r="F949" s="177"/>
      <c r="G949" s="177"/>
      <c r="H949" s="177"/>
      <c r="I949" s="177"/>
      <c r="J949" s="177"/>
      <c r="K949" s="177"/>
      <c r="L949" s="177"/>
      <c r="M949" s="177"/>
      <c r="N949" s="164"/>
      <c r="O949" s="164"/>
      <c r="P949" s="164"/>
      <c r="Q949" s="164"/>
      <c r="R949" s="164"/>
      <c r="S949" s="164"/>
      <c r="T949" s="165"/>
      <c r="U949" s="16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 t="s">
        <v>219</v>
      </c>
      <c r="AF949" s="154">
        <v>0</v>
      </c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  <c r="BE949" s="154"/>
      <c r="BF949" s="154"/>
      <c r="BG949" s="154"/>
      <c r="BH949" s="154"/>
    </row>
    <row r="950" spans="1:60" outlineLevel="1" x14ac:dyDescent="0.2">
      <c r="A950" s="155"/>
      <c r="B950" s="162"/>
      <c r="C950" s="200" t="s">
        <v>222</v>
      </c>
      <c r="D950" s="167"/>
      <c r="E950" s="173">
        <v>12.4</v>
      </c>
      <c r="F950" s="177"/>
      <c r="G950" s="177"/>
      <c r="H950" s="177"/>
      <c r="I950" s="177"/>
      <c r="J950" s="177"/>
      <c r="K950" s="177"/>
      <c r="L950" s="177"/>
      <c r="M950" s="177"/>
      <c r="N950" s="164"/>
      <c r="O950" s="164"/>
      <c r="P950" s="164"/>
      <c r="Q950" s="164"/>
      <c r="R950" s="164"/>
      <c r="S950" s="164"/>
      <c r="T950" s="165"/>
      <c r="U950" s="16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 t="s">
        <v>219</v>
      </c>
      <c r="AF950" s="154">
        <v>1</v>
      </c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</row>
    <row r="951" spans="1:60" outlineLevel="1" x14ac:dyDescent="0.2">
      <c r="A951" s="155"/>
      <c r="B951" s="162"/>
      <c r="C951" s="199" t="s">
        <v>1143</v>
      </c>
      <c r="D951" s="166"/>
      <c r="E951" s="172"/>
      <c r="F951" s="177"/>
      <c r="G951" s="177"/>
      <c r="H951" s="177"/>
      <c r="I951" s="177"/>
      <c r="J951" s="177"/>
      <c r="K951" s="177"/>
      <c r="L951" s="177"/>
      <c r="M951" s="177"/>
      <c r="N951" s="164"/>
      <c r="O951" s="164"/>
      <c r="P951" s="164"/>
      <c r="Q951" s="164"/>
      <c r="R951" s="164"/>
      <c r="S951" s="164"/>
      <c r="T951" s="165"/>
      <c r="U951" s="16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 t="s">
        <v>219</v>
      </c>
      <c r="AF951" s="154">
        <v>0</v>
      </c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  <c r="BE951" s="154"/>
      <c r="BF951" s="154"/>
      <c r="BG951" s="154"/>
      <c r="BH951" s="154"/>
    </row>
    <row r="952" spans="1:60" outlineLevel="1" x14ac:dyDescent="0.2">
      <c r="A952" s="155"/>
      <c r="B952" s="162"/>
      <c r="C952" s="199" t="s">
        <v>1144</v>
      </c>
      <c r="D952" s="166"/>
      <c r="E952" s="172">
        <v>31.728000000000002</v>
      </c>
      <c r="F952" s="177"/>
      <c r="G952" s="177"/>
      <c r="H952" s="177"/>
      <c r="I952" s="177"/>
      <c r="J952" s="177"/>
      <c r="K952" s="177"/>
      <c r="L952" s="177"/>
      <c r="M952" s="177"/>
      <c r="N952" s="164"/>
      <c r="O952" s="164"/>
      <c r="P952" s="164"/>
      <c r="Q952" s="164"/>
      <c r="R952" s="164"/>
      <c r="S952" s="164"/>
      <c r="T952" s="165"/>
      <c r="U952" s="16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 t="s">
        <v>219</v>
      </c>
      <c r="AF952" s="154">
        <v>0</v>
      </c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</row>
    <row r="953" spans="1:60" outlineLevel="1" x14ac:dyDescent="0.2">
      <c r="A953" s="155"/>
      <c r="B953" s="162"/>
      <c r="C953" s="199" t="s">
        <v>1145</v>
      </c>
      <c r="D953" s="166"/>
      <c r="E953" s="172">
        <v>7.1999999999999204E-2</v>
      </c>
      <c r="F953" s="177"/>
      <c r="G953" s="177"/>
      <c r="H953" s="177"/>
      <c r="I953" s="177"/>
      <c r="J953" s="177"/>
      <c r="K953" s="177"/>
      <c r="L953" s="177"/>
      <c r="M953" s="177"/>
      <c r="N953" s="164"/>
      <c r="O953" s="164"/>
      <c r="P953" s="164"/>
      <c r="Q953" s="164"/>
      <c r="R953" s="164"/>
      <c r="S953" s="164"/>
      <c r="T953" s="165"/>
      <c r="U953" s="16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 t="s">
        <v>219</v>
      </c>
      <c r="AF953" s="154">
        <v>0</v>
      </c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</row>
    <row r="954" spans="1:60" outlineLevel="1" x14ac:dyDescent="0.2">
      <c r="A954" s="155"/>
      <c r="B954" s="162"/>
      <c r="C954" s="200" t="s">
        <v>222</v>
      </c>
      <c r="D954" s="167"/>
      <c r="E954" s="173">
        <v>31.8</v>
      </c>
      <c r="F954" s="177"/>
      <c r="G954" s="177"/>
      <c r="H954" s="177"/>
      <c r="I954" s="177"/>
      <c r="J954" s="177"/>
      <c r="K954" s="177"/>
      <c r="L954" s="177"/>
      <c r="M954" s="177"/>
      <c r="N954" s="164"/>
      <c r="O954" s="164"/>
      <c r="P954" s="164"/>
      <c r="Q954" s="164"/>
      <c r="R954" s="164"/>
      <c r="S954" s="164"/>
      <c r="T954" s="165"/>
      <c r="U954" s="16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 t="s">
        <v>219</v>
      </c>
      <c r="AF954" s="154">
        <v>1</v>
      </c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</row>
    <row r="955" spans="1:60" outlineLevel="1" x14ac:dyDescent="0.2">
      <c r="A955" s="155"/>
      <c r="B955" s="162"/>
      <c r="C955" s="199" t="s">
        <v>1146</v>
      </c>
      <c r="D955" s="166"/>
      <c r="E955" s="172"/>
      <c r="F955" s="177"/>
      <c r="G955" s="177"/>
      <c r="H955" s="177"/>
      <c r="I955" s="177"/>
      <c r="J955" s="177"/>
      <c r="K955" s="177"/>
      <c r="L955" s="177"/>
      <c r="M955" s="177"/>
      <c r="N955" s="164"/>
      <c r="O955" s="164"/>
      <c r="P955" s="164"/>
      <c r="Q955" s="164"/>
      <c r="R955" s="164"/>
      <c r="S955" s="164"/>
      <c r="T955" s="165"/>
      <c r="U955" s="16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 t="s">
        <v>219</v>
      </c>
      <c r="AF955" s="154">
        <v>0</v>
      </c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</row>
    <row r="956" spans="1:60" outlineLevel="1" x14ac:dyDescent="0.2">
      <c r="A956" s="155"/>
      <c r="B956" s="162"/>
      <c r="C956" s="199" t="s">
        <v>1147</v>
      </c>
      <c r="D956" s="166"/>
      <c r="E956" s="172">
        <v>10.856</v>
      </c>
      <c r="F956" s="177"/>
      <c r="G956" s="177"/>
      <c r="H956" s="177"/>
      <c r="I956" s="177"/>
      <c r="J956" s="177"/>
      <c r="K956" s="177"/>
      <c r="L956" s="177"/>
      <c r="M956" s="177"/>
      <c r="N956" s="164"/>
      <c r="O956" s="164"/>
      <c r="P956" s="164"/>
      <c r="Q956" s="164"/>
      <c r="R956" s="164"/>
      <c r="S956" s="164"/>
      <c r="T956" s="165"/>
      <c r="U956" s="16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 t="s">
        <v>219</v>
      </c>
      <c r="AF956" s="154">
        <v>0</v>
      </c>
      <c r="AG956" s="154"/>
      <c r="AH956" s="154"/>
      <c r="AI956" s="154"/>
      <c r="AJ956" s="154"/>
      <c r="AK956" s="154"/>
      <c r="AL956" s="154"/>
      <c r="AM956" s="154"/>
      <c r="AN956" s="154"/>
      <c r="AO956" s="154"/>
      <c r="AP956" s="154"/>
      <c r="AQ956" s="154"/>
      <c r="AR956" s="154"/>
      <c r="AS956" s="154"/>
      <c r="AT956" s="154"/>
      <c r="AU956" s="154"/>
      <c r="AV956" s="154"/>
      <c r="AW956" s="154"/>
      <c r="AX956" s="154"/>
      <c r="AY956" s="154"/>
      <c r="AZ956" s="154"/>
      <c r="BA956" s="154"/>
      <c r="BB956" s="154"/>
      <c r="BC956" s="154"/>
      <c r="BD956" s="154"/>
      <c r="BE956" s="154"/>
      <c r="BF956" s="154"/>
      <c r="BG956" s="154"/>
      <c r="BH956" s="154"/>
    </row>
    <row r="957" spans="1:60" outlineLevel="1" x14ac:dyDescent="0.2">
      <c r="A957" s="155"/>
      <c r="B957" s="162"/>
      <c r="C957" s="199" t="s">
        <v>1148</v>
      </c>
      <c r="D957" s="166"/>
      <c r="E957" s="172">
        <v>4.4000000000000497E-2</v>
      </c>
      <c r="F957" s="177"/>
      <c r="G957" s="177"/>
      <c r="H957" s="177"/>
      <c r="I957" s="177"/>
      <c r="J957" s="177"/>
      <c r="K957" s="177"/>
      <c r="L957" s="177"/>
      <c r="M957" s="177"/>
      <c r="N957" s="164"/>
      <c r="O957" s="164"/>
      <c r="P957" s="164"/>
      <c r="Q957" s="164"/>
      <c r="R957" s="164"/>
      <c r="S957" s="164"/>
      <c r="T957" s="165"/>
      <c r="U957" s="16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 t="s">
        <v>219</v>
      </c>
      <c r="AF957" s="154">
        <v>0</v>
      </c>
      <c r="AG957" s="154"/>
      <c r="AH957" s="154"/>
      <c r="AI957" s="154"/>
      <c r="AJ957" s="154"/>
      <c r="AK957" s="154"/>
      <c r="AL957" s="154"/>
      <c r="AM957" s="154"/>
      <c r="AN957" s="154"/>
      <c r="AO957" s="154"/>
      <c r="AP957" s="154"/>
      <c r="AQ957" s="154"/>
      <c r="AR957" s="154"/>
      <c r="AS957" s="154"/>
      <c r="AT957" s="154"/>
      <c r="AU957" s="154"/>
      <c r="AV957" s="154"/>
      <c r="AW957" s="154"/>
      <c r="AX957" s="154"/>
      <c r="AY957" s="154"/>
      <c r="AZ957" s="154"/>
      <c r="BA957" s="154"/>
      <c r="BB957" s="154"/>
      <c r="BC957" s="154"/>
      <c r="BD957" s="154"/>
      <c r="BE957" s="154"/>
      <c r="BF957" s="154"/>
      <c r="BG957" s="154"/>
      <c r="BH957" s="154"/>
    </row>
    <row r="958" spans="1:60" outlineLevel="1" x14ac:dyDescent="0.2">
      <c r="A958" s="155"/>
      <c r="B958" s="162"/>
      <c r="C958" s="200" t="s">
        <v>222</v>
      </c>
      <c r="D958" s="167"/>
      <c r="E958" s="173">
        <v>10.9</v>
      </c>
      <c r="F958" s="177"/>
      <c r="G958" s="177"/>
      <c r="H958" s="177"/>
      <c r="I958" s="177"/>
      <c r="J958" s="177"/>
      <c r="K958" s="177"/>
      <c r="L958" s="177"/>
      <c r="M958" s="177"/>
      <c r="N958" s="164"/>
      <c r="O958" s="164"/>
      <c r="P958" s="164"/>
      <c r="Q958" s="164"/>
      <c r="R958" s="164"/>
      <c r="S958" s="164"/>
      <c r="T958" s="165"/>
      <c r="U958" s="16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 t="s">
        <v>219</v>
      </c>
      <c r="AF958" s="154">
        <v>1</v>
      </c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</row>
    <row r="959" spans="1:60" outlineLevel="1" x14ac:dyDescent="0.2">
      <c r="A959" s="155"/>
      <c r="B959" s="162"/>
      <c r="C959" s="199" t="s">
        <v>1149</v>
      </c>
      <c r="D959" s="166"/>
      <c r="E959" s="172"/>
      <c r="F959" s="177"/>
      <c r="G959" s="177"/>
      <c r="H959" s="177"/>
      <c r="I959" s="177"/>
      <c r="J959" s="177"/>
      <c r="K959" s="177"/>
      <c r="L959" s="177"/>
      <c r="M959" s="177"/>
      <c r="N959" s="164"/>
      <c r="O959" s="164"/>
      <c r="P959" s="164"/>
      <c r="Q959" s="164"/>
      <c r="R959" s="164"/>
      <c r="S959" s="164"/>
      <c r="T959" s="165"/>
      <c r="U959" s="16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 t="s">
        <v>219</v>
      </c>
      <c r="AF959" s="154">
        <v>0</v>
      </c>
      <c r="AG959" s="154"/>
      <c r="AH959" s="154"/>
      <c r="AI959" s="154"/>
      <c r="AJ959" s="154"/>
      <c r="AK959" s="154"/>
      <c r="AL959" s="154"/>
      <c r="AM959" s="154"/>
      <c r="AN959" s="154"/>
      <c r="AO959" s="154"/>
      <c r="AP959" s="154"/>
      <c r="AQ959" s="154"/>
      <c r="AR959" s="154"/>
      <c r="AS959" s="154"/>
      <c r="AT959" s="154"/>
      <c r="AU959" s="154"/>
      <c r="AV959" s="154"/>
      <c r="AW959" s="154"/>
      <c r="AX959" s="154"/>
      <c r="AY959" s="154"/>
      <c r="AZ959" s="154"/>
      <c r="BA959" s="154"/>
      <c r="BB959" s="154"/>
      <c r="BC959" s="154"/>
      <c r="BD959" s="154"/>
      <c r="BE959" s="154"/>
      <c r="BF959" s="154"/>
      <c r="BG959" s="154"/>
      <c r="BH959" s="154"/>
    </row>
    <row r="960" spans="1:60" outlineLevel="1" x14ac:dyDescent="0.2">
      <c r="A960" s="155"/>
      <c r="B960" s="162"/>
      <c r="C960" s="199" t="s">
        <v>1150</v>
      </c>
      <c r="D960" s="166"/>
      <c r="E960" s="172">
        <v>20.943999999999999</v>
      </c>
      <c r="F960" s="177"/>
      <c r="G960" s="177"/>
      <c r="H960" s="177"/>
      <c r="I960" s="177"/>
      <c r="J960" s="177"/>
      <c r="K960" s="177"/>
      <c r="L960" s="177"/>
      <c r="M960" s="177"/>
      <c r="N960" s="164"/>
      <c r="O960" s="164"/>
      <c r="P960" s="164"/>
      <c r="Q960" s="164"/>
      <c r="R960" s="164"/>
      <c r="S960" s="164"/>
      <c r="T960" s="165"/>
      <c r="U960" s="16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 t="s">
        <v>219</v>
      </c>
      <c r="AF960" s="154">
        <v>0</v>
      </c>
      <c r="AG960" s="154"/>
      <c r="AH960" s="154"/>
      <c r="AI960" s="154"/>
      <c r="AJ960" s="154"/>
      <c r="AK960" s="154"/>
      <c r="AL960" s="154"/>
      <c r="AM960" s="154"/>
      <c r="AN960" s="154"/>
      <c r="AO960" s="154"/>
      <c r="AP960" s="154"/>
      <c r="AQ960" s="154"/>
      <c r="AR960" s="154"/>
      <c r="AS960" s="154"/>
      <c r="AT960" s="154"/>
      <c r="AU960" s="154"/>
      <c r="AV960" s="154"/>
      <c r="AW960" s="154"/>
      <c r="AX960" s="154"/>
      <c r="AY960" s="154"/>
      <c r="AZ960" s="154"/>
      <c r="BA960" s="154"/>
      <c r="BB960" s="154"/>
      <c r="BC960" s="154"/>
      <c r="BD960" s="154"/>
      <c r="BE960" s="154"/>
      <c r="BF960" s="154"/>
      <c r="BG960" s="154"/>
      <c r="BH960" s="154"/>
    </row>
    <row r="961" spans="1:60" outlineLevel="1" x14ac:dyDescent="0.2">
      <c r="A961" s="155"/>
      <c r="B961" s="162"/>
      <c r="C961" s="199" t="s">
        <v>1151</v>
      </c>
      <c r="D961" s="166"/>
      <c r="E961" s="172">
        <v>5.6000000000000903E-2</v>
      </c>
      <c r="F961" s="177"/>
      <c r="G961" s="177"/>
      <c r="H961" s="177"/>
      <c r="I961" s="177"/>
      <c r="J961" s="177"/>
      <c r="K961" s="177"/>
      <c r="L961" s="177"/>
      <c r="M961" s="177"/>
      <c r="N961" s="164"/>
      <c r="O961" s="164"/>
      <c r="P961" s="164"/>
      <c r="Q961" s="164"/>
      <c r="R961" s="164"/>
      <c r="S961" s="164"/>
      <c r="T961" s="165"/>
      <c r="U961" s="16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 t="s">
        <v>219</v>
      </c>
      <c r="AF961" s="154">
        <v>0</v>
      </c>
      <c r="AG961" s="154"/>
      <c r="AH961" s="154"/>
      <c r="AI961" s="154"/>
      <c r="AJ961" s="154"/>
      <c r="AK961" s="154"/>
      <c r="AL961" s="154"/>
      <c r="AM961" s="154"/>
      <c r="AN961" s="154"/>
      <c r="AO961" s="154"/>
      <c r="AP961" s="154"/>
      <c r="AQ961" s="154"/>
      <c r="AR961" s="154"/>
      <c r="AS961" s="154"/>
      <c r="AT961" s="154"/>
      <c r="AU961" s="154"/>
      <c r="AV961" s="154"/>
      <c r="AW961" s="154"/>
      <c r="AX961" s="154"/>
      <c r="AY961" s="154"/>
      <c r="AZ961" s="154"/>
      <c r="BA961" s="154"/>
      <c r="BB961" s="154"/>
      <c r="BC961" s="154"/>
      <c r="BD961" s="154"/>
      <c r="BE961" s="154"/>
      <c r="BF961" s="154"/>
      <c r="BG961" s="154"/>
      <c r="BH961" s="154"/>
    </row>
    <row r="962" spans="1:60" outlineLevel="1" x14ac:dyDescent="0.2">
      <c r="A962" s="155"/>
      <c r="B962" s="162"/>
      <c r="C962" s="200" t="s">
        <v>222</v>
      </c>
      <c r="D962" s="167"/>
      <c r="E962" s="173">
        <v>21</v>
      </c>
      <c r="F962" s="177"/>
      <c r="G962" s="177"/>
      <c r="H962" s="177"/>
      <c r="I962" s="177"/>
      <c r="J962" s="177"/>
      <c r="K962" s="177"/>
      <c r="L962" s="177"/>
      <c r="M962" s="177"/>
      <c r="N962" s="164"/>
      <c r="O962" s="164"/>
      <c r="P962" s="164"/>
      <c r="Q962" s="164"/>
      <c r="R962" s="164"/>
      <c r="S962" s="164"/>
      <c r="T962" s="165"/>
      <c r="U962" s="16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 t="s">
        <v>219</v>
      </c>
      <c r="AF962" s="154">
        <v>1</v>
      </c>
      <c r="AG962" s="154"/>
      <c r="AH962" s="154"/>
      <c r="AI962" s="154"/>
      <c r="AJ962" s="154"/>
      <c r="AK962" s="154"/>
      <c r="AL962" s="154"/>
      <c r="AM962" s="154"/>
      <c r="AN962" s="154"/>
      <c r="AO962" s="154"/>
      <c r="AP962" s="154"/>
      <c r="AQ962" s="154"/>
      <c r="AR962" s="154"/>
      <c r="AS962" s="154"/>
      <c r="AT962" s="154"/>
      <c r="AU962" s="154"/>
      <c r="AV962" s="154"/>
      <c r="AW962" s="154"/>
      <c r="AX962" s="154"/>
      <c r="AY962" s="154"/>
      <c r="AZ962" s="154"/>
      <c r="BA962" s="154"/>
      <c r="BB962" s="154"/>
      <c r="BC962" s="154"/>
      <c r="BD962" s="154"/>
      <c r="BE962" s="154"/>
      <c r="BF962" s="154"/>
      <c r="BG962" s="154"/>
      <c r="BH962" s="154"/>
    </row>
    <row r="963" spans="1:60" outlineLevel="1" x14ac:dyDescent="0.2">
      <c r="A963" s="155">
        <v>204</v>
      </c>
      <c r="B963" s="162" t="s">
        <v>1152</v>
      </c>
      <c r="C963" s="198" t="s">
        <v>1153</v>
      </c>
      <c r="D963" s="164" t="s">
        <v>267</v>
      </c>
      <c r="E963" s="171">
        <v>136</v>
      </c>
      <c r="F963" s="176"/>
      <c r="G963" s="177">
        <f>ROUND(E963*F963,2)</f>
        <v>0</v>
      </c>
      <c r="H963" s="176"/>
      <c r="I963" s="177">
        <f>ROUND(E963*H963,2)</f>
        <v>0</v>
      </c>
      <c r="J963" s="176"/>
      <c r="K963" s="177">
        <f>ROUND(E963*J963,2)</f>
        <v>0</v>
      </c>
      <c r="L963" s="177">
        <v>21</v>
      </c>
      <c r="M963" s="177">
        <f>G963*(1+L963/100)</f>
        <v>0</v>
      </c>
      <c r="N963" s="164">
        <v>0</v>
      </c>
      <c r="O963" s="164">
        <f>ROUND(E963*N963,5)</f>
        <v>0</v>
      </c>
      <c r="P963" s="164">
        <v>0</v>
      </c>
      <c r="Q963" s="164">
        <f>ROUND(E963*P963,5)</f>
        <v>0</v>
      </c>
      <c r="R963" s="164"/>
      <c r="S963" s="164"/>
      <c r="T963" s="165">
        <v>0</v>
      </c>
      <c r="U963" s="164">
        <f>ROUND(E963*T963,2)</f>
        <v>0</v>
      </c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 t="s">
        <v>217</v>
      </c>
      <c r="AF963" s="154"/>
      <c r="AG963" s="154"/>
      <c r="AH963" s="154"/>
      <c r="AI963" s="154"/>
      <c r="AJ963" s="154"/>
      <c r="AK963" s="154"/>
      <c r="AL963" s="154"/>
      <c r="AM963" s="154"/>
      <c r="AN963" s="154"/>
      <c r="AO963" s="154"/>
      <c r="AP963" s="154"/>
      <c r="AQ963" s="154"/>
      <c r="AR963" s="154"/>
      <c r="AS963" s="154"/>
      <c r="AT963" s="154"/>
      <c r="AU963" s="154"/>
      <c r="AV963" s="154"/>
      <c r="AW963" s="154"/>
      <c r="AX963" s="154"/>
      <c r="AY963" s="154"/>
      <c r="AZ963" s="154"/>
      <c r="BA963" s="154"/>
      <c r="BB963" s="154"/>
      <c r="BC963" s="154"/>
      <c r="BD963" s="154"/>
      <c r="BE963" s="154"/>
      <c r="BF963" s="154"/>
      <c r="BG963" s="154"/>
      <c r="BH963" s="154"/>
    </row>
    <row r="964" spans="1:60" outlineLevel="1" x14ac:dyDescent="0.2">
      <c r="A964" s="155"/>
      <c r="B964" s="162"/>
      <c r="C964" s="199" t="s">
        <v>1154</v>
      </c>
      <c r="D964" s="166"/>
      <c r="E964" s="172">
        <v>26.8</v>
      </c>
      <c r="F964" s="177"/>
      <c r="G964" s="177"/>
      <c r="H964" s="177"/>
      <c r="I964" s="177"/>
      <c r="J964" s="177"/>
      <c r="K964" s="177"/>
      <c r="L964" s="177"/>
      <c r="M964" s="177"/>
      <c r="N964" s="164"/>
      <c r="O964" s="164"/>
      <c r="P964" s="164"/>
      <c r="Q964" s="164"/>
      <c r="R964" s="164"/>
      <c r="S964" s="164"/>
      <c r="T964" s="165"/>
      <c r="U964" s="16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 t="s">
        <v>219</v>
      </c>
      <c r="AF964" s="154">
        <v>0</v>
      </c>
      <c r="AG964" s="154"/>
      <c r="AH964" s="154"/>
      <c r="AI964" s="154"/>
      <c r="AJ964" s="154"/>
      <c r="AK964" s="154"/>
      <c r="AL964" s="154"/>
      <c r="AM964" s="154"/>
      <c r="AN964" s="154"/>
      <c r="AO964" s="154"/>
      <c r="AP964" s="154"/>
      <c r="AQ964" s="154"/>
      <c r="AR964" s="154"/>
      <c r="AS964" s="154"/>
      <c r="AT964" s="154"/>
      <c r="AU964" s="154"/>
      <c r="AV964" s="154"/>
      <c r="AW964" s="154"/>
      <c r="AX964" s="154"/>
      <c r="AY964" s="154"/>
      <c r="AZ964" s="154"/>
      <c r="BA964" s="154"/>
      <c r="BB964" s="154"/>
      <c r="BC964" s="154"/>
      <c r="BD964" s="154"/>
      <c r="BE964" s="154"/>
      <c r="BF964" s="154"/>
      <c r="BG964" s="154"/>
      <c r="BH964" s="154"/>
    </row>
    <row r="965" spans="1:60" outlineLevel="1" x14ac:dyDescent="0.2">
      <c r="A965" s="155"/>
      <c r="B965" s="162"/>
      <c r="C965" s="199" t="s">
        <v>1155</v>
      </c>
      <c r="D965" s="166"/>
      <c r="E965" s="172">
        <v>41.65</v>
      </c>
      <c r="F965" s="177"/>
      <c r="G965" s="177"/>
      <c r="H965" s="177"/>
      <c r="I965" s="177"/>
      <c r="J965" s="177"/>
      <c r="K965" s="177"/>
      <c r="L965" s="177"/>
      <c r="M965" s="177"/>
      <c r="N965" s="164"/>
      <c r="O965" s="164"/>
      <c r="P965" s="164"/>
      <c r="Q965" s="164"/>
      <c r="R965" s="164"/>
      <c r="S965" s="164"/>
      <c r="T965" s="165"/>
      <c r="U965" s="16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 t="s">
        <v>219</v>
      </c>
      <c r="AF965" s="154">
        <v>0</v>
      </c>
      <c r="AG965" s="154"/>
      <c r="AH965" s="154"/>
      <c r="AI965" s="154"/>
      <c r="AJ965" s="154"/>
      <c r="AK965" s="154"/>
      <c r="AL965" s="154"/>
      <c r="AM965" s="154"/>
      <c r="AN965" s="154"/>
      <c r="AO965" s="154"/>
      <c r="AP965" s="154"/>
      <c r="AQ965" s="154"/>
      <c r="AR965" s="154"/>
      <c r="AS965" s="154"/>
      <c r="AT965" s="154"/>
      <c r="AU965" s="154"/>
      <c r="AV965" s="154"/>
      <c r="AW965" s="154"/>
      <c r="AX965" s="154"/>
      <c r="AY965" s="154"/>
      <c r="AZ965" s="154"/>
      <c r="BA965" s="154"/>
      <c r="BB965" s="154"/>
      <c r="BC965" s="154"/>
      <c r="BD965" s="154"/>
      <c r="BE965" s="154"/>
      <c r="BF965" s="154"/>
      <c r="BG965" s="154"/>
      <c r="BH965" s="154"/>
    </row>
    <row r="966" spans="1:60" outlineLevel="1" x14ac:dyDescent="0.2">
      <c r="A966" s="155"/>
      <c r="B966" s="162"/>
      <c r="C966" s="199" t="s">
        <v>1156</v>
      </c>
      <c r="D966" s="166"/>
      <c r="E966" s="172">
        <v>67.459999999999994</v>
      </c>
      <c r="F966" s="177"/>
      <c r="G966" s="177"/>
      <c r="H966" s="177"/>
      <c r="I966" s="177"/>
      <c r="J966" s="177"/>
      <c r="K966" s="177"/>
      <c r="L966" s="177"/>
      <c r="M966" s="177"/>
      <c r="N966" s="164"/>
      <c r="O966" s="164"/>
      <c r="P966" s="164"/>
      <c r="Q966" s="164"/>
      <c r="R966" s="164"/>
      <c r="S966" s="164"/>
      <c r="T966" s="165"/>
      <c r="U966" s="16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 t="s">
        <v>219</v>
      </c>
      <c r="AF966" s="154">
        <v>0</v>
      </c>
      <c r="AG966" s="154"/>
      <c r="AH966" s="154"/>
      <c r="AI966" s="154"/>
      <c r="AJ966" s="154"/>
      <c r="AK966" s="154"/>
      <c r="AL966" s="154"/>
      <c r="AM966" s="154"/>
      <c r="AN966" s="154"/>
      <c r="AO966" s="154"/>
      <c r="AP966" s="154"/>
      <c r="AQ966" s="154"/>
      <c r="AR966" s="154"/>
      <c r="AS966" s="154"/>
      <c r="AT966" s="154"/>
      <c r="AU966" s="154"/>
      <c r="AV966" s="154"/>
      <c r="AW966" s="154"/>
      <c r="AX966" s="154"/>
      <c r="AY966" s="154"/>
      <c r="AZ966" s="154"/>
      <c r="BA966" s="154"/>
      <c r="BB966" s="154"/>
      <c r="BC966" s="154"/>
      <c r="BD966" s="154"/>
      <c r="BE966" s="154"/>
      <c r="BF966" s="154"/>
      <c r="BG966" s="154"/>
      <c r="BH966" s="154"/>
    </row>
    <row r="967" spans="1:60" outlineLevel="1" x14ac:dyDescent="0.2">
      <c r="A967" s="155"/>
      <c r="B967" s="162"/>
      <c r="C967" s="200" t="s">
        <v>222</v>
      </c>
      <c r="D967" s="167"/>
      <c r="E967" s="173">
        <v>135.91</v>
      </c>
      <c r="F967" s="177"/>
      <c r="G967" s="177"/>
      <c r="H967" s="177"/>
      <c r="I967" s="177"/>
      <c r="J967" s="177"/>
      <c r="K967" s="177"/>
      <c r="L967" s="177"/>
      <c r="M967" s="177"/>
      <c r="N967" s="164"/>
      <c r="O967" s="164"/>
      <c r="P967" s="164"/>
      <c r="Q967" s="164"/>
      <c r="R967" s="164"/>
      <c r="S967" s="164"/>
      <c r="T967" s="165"/>
      <c r="U967" s="16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 t="s">
        <v>219</v>
      </c>
      <c r="AF967" s="154">
        <v>1</v>
      </c>
      <c r="AG967" s="154"/>
      <c r="AH967" s="154"/>
      <c r="AI967" s="154"/>
      <c r="AJ967" s="154"/>
      <c r="AK967" s="154"/>
      <c r="AL967" s="154"/>
      <c r="AM967" s="154"/>
      <c r="AN967" s="154"/>
      <c r="AO967" s="154"/>
      <c r="AP967" s="154"/>
      <c r="AQ967" s="154"/>
      <c r="AR967" s="154"/>
      <c r="AS967" s="154"/>
      <c r="AT967" s="154"/>
      <c r="AU967" s="154"/>
      <c r="AV967" s="154"/>
      <c r="AW967" s="154"/>
      <c r="AX967" s="154"/>
      <c r="AY967" s="154"/>
      <c r="AZ967" s="154"/>
      <c r="BA967" s="154"/>
      <c r="BB967" s="154"/>
      <c r="BC967" s="154"/>
      <c r="BD967" s="154"/>
      <c r="BE967" s="154"/>
      <c r="BF967" s="154"/>
      <c r="BG967" s="154"/>
      <c r="BH967" s="154"/>
    </row>
    <row r="968" spans="1:60" outlineLevel="1" x14ac:dyDescent="0.2">
      <c r="A968" s="155"/>
      <c r="B968" s="162"/>
      <c r="C968" s="199" t="s">
        <v>1157</v>
      </c>
      <c r="D968" s="166"/>
      <c r="E968" s="172">
        <v>9.0000000000003397E-2</v>
      </c>
      <c r="F968" s="177"/>
      <c r="G968" s="177"/>
      <c r="H968" s="177"/>
      <c r="I968" s="177"/>
      <c r="J968" s="177"/>
      <c r="K968" s="177"/>
      <c r="L968" s="177"/>
      <c r="M968" s="177"/>
      <c r="N968" s="164"/>
      <c r="O968" s="164"/>
      <c r="P968" s="164"/>
      <c r="Q968" s="164"/>
      <c r="R968" s="164"/>
      <c r="S968" s="164"/>
      <c r="T968" s="165"/>
      <c r="U968" s="16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 t="s">
        <v>219</v>
      </c>
      <c r="AF968" s="154">
        <v>0</v>
      </c>
      <c r="AG968" s="154"/>
      <c r="AH968" s="154"/>
      <c r="AI968" s="154"/>
      <c r="AJ968" s="154"/>
      <c r="AK968" s="154"/>
      <c r="AL968" s="154"/>
      <c r="AM968" s="154"/>
      <c r="AN968" s="154"/>
      <c r="AO968" s="154"/>
      <c r="AP968" s="154"/>
      <c r="AQ968" s="154"/>
      <c r="AR968" s="154"/>
      <c r="AS968" s="154"/>
      <c r="AT968" s="154"/>
      <c r="AU968" s="154"/>
      <c r="AV968" s="154"/>
      <c r="AW968" s="154"/>
      <c r="AX968" s="154"/>
      <c r="AY968" s="154"/>
      <c r="AZ968" s="154"/>
      <c r="BA968" s="154"/>
      <c r="BB968" s="154"/>
      <c r="BC968" s="154"/>
      <c r="BD968" s="154"/>
      <c r="BE968" s="154"/>
      <c r="BF968" s="154"/>
      <c r="BG968" s="154"/>
      <c r="BH968" s="154"/>
    </row>
    <row r="969" spans="1:60" outlineLevel="1" x14ac:dyDescent="0.2">
      <c r="A969" s="155">
        <v>205</v>
      </c>
      <c r="B969" s="162" t="s">
        <v>1158</v>
      </c>
      <c r="C969" s="198" t="s">
        <v>1159</v>
      </c>
      <c r="D969" s="164" t="s">
        <v>267</v>
      </c>
      <c r="E969" s="171">
        <v>30</v>
      </c>
      <c r="F969" s="176"/>
      <c r="G969" s="177">
        <f>ROUND(E969*F969,2)</f>
        <v>0</v>
      </c>
      <c r="H969" s="176"/>
      <c r="I969" s="177">
        <f>ROUND(E969*H969,2)</f>
        <v>0</v>
      </c>
      <c r="J969" s="176"/>
      <c r="K969" s="177">
        <f>ROUND(E969*J969,2)</f>
        <v>0</v>
      </c>
      <c r="L969" s="177">
        <v>21</v>
      </c>
      <c r="M969" s="177">
        <f>G969*(1+L969/100)</f>
        <v>0</v>
      </c>
      <c r="N969" s="164">
        <v>0</v>
      </c>
      <c r="O969" s="164">
        <f>ROUND(E969*N969,5)</f>
        <v>0</v>
      </c>
      <c r="P969" s="164">
        <v>0</v>
      </c>
      <c r="Q969" s="164">
        <f>ROUND(E969*P969,5)</f>
        <v>0</v>
      </c>
      <c r="R969" s="164"/>
      <c r="S969" s="164"/>
      <c r="T969" s="165">
        <v>0</v>
      </c>
      <c r="U969" s="164">
        <f>ROUND(E969*T969,2)</f>
        <v>0</v>
      </c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 t="s">
        <v>217</v>
      </c>
      <c r="AF969" s="154"/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  <c r="BE969" s="154"/>
      <c r="BF969" s="154"/>
      <c r="BG969" s="154"/>
      <c r="BH969" s="154"/>
    </row>
    <row r="970" spans="1:60" outlineLevel="1" x14ac:dyDescent="0.2">
      <c r="A970" s="155"/>
      <c r="B970" s="162"/>
      <c r="C970" s="199" t="s">
        <v>529</v>
      </c>
      <c r="D970" s="166"/>
      <c r="E970" s="172"/>
      <c r="F970" s="177"/>
      <c r="G970" s="177"/>
      <c r="H970" s="177"/>
      <c r="I970" s="177"/>
      <c r="J970" s="177"/>
      <c r="K970" s="177"/>
      <c r="L970" s="177"/>
      <c r="M970" s="177"/>
      <c r="N970" s="164"/>
      <c r="O970" s="164"/>
      <c r="P970" s="164"/>
      <c r="Q970" s="164"/>
      <c r="R970" s="164"/>
      <c r="S970" s="164"/>
      <c r="T970" s="165"/>
      <c r="U970" s="16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 t="s">
        <v>219</v>
      </c>
      <c r="AF970" s="154">
        <v>0</v>
      </c>
      <c r="AG970" s="154"/>
      <c r="AH970" s="154"/>
      <c r="AI970" s="154"/>
      <c r="AJ970" s="154"/>
      <c r="AK970" s="154"/>
      <c r="AL970" s="154"/>
      <c r="AM970" s="154"/>
      <c r="AN970" s="154"/>
      <c r="AO970" s="154"/>
      <c r="AP970" s="154"/>
      <c r="AQ970" s="154"/>
      <c r="AR970" s="154"/>
      <c r="AS970" s="154"/>
      <c r="AT970" s="154"/>
      <c r="AU970" s="154"/>
      <c r="AV970" s="154"/>
      <c r="AW970" s="154"/>
      <c r="AX970" s="154"/>
      <c r="AY970" s="154"/>
      <c r="AZ970" s="154"/>
      <c r="BA970" s="154"/>
      <c r="BB970" s="154"/>
      <c r="BC970" s="154"/>
      <c r="BD970" s="154"/>
      <c r="BE970" s="154"/>
      <c r="BF970" s="154"/>
      <c r="BG970" s="154"/>
      <c r="BH970" s="154"/>
    </row>
    <row r="971" spans="1:60" outlineLevel="1" x14ac:dyDescent="0.2">
      <c r="A971" s="155"/>
      <c r="B971" s="162"/>
      <c r="C971" s="199" t="s">
        <v>1160</v>
      </c>
      <c r="D971" s="166"/>
      <c r="E971" s="172"/>
      <c r="F971" s="177"/>
      <c r="G971" s="177"/>
      <c r="H971" s="177"/>
      <c r="I971" s="177"/>
      <c r="J971" s="177"/>
      <c r="K971" s="177"/>
      <c r="L971" s="177"/>
      <c r="M971" s="177"/>
      <c r="N971" s="164"/>
      <c r="O971" s="164"/>
      <c r="P971" s="164"/>
      <c r="Q971" s="164"/>
      <c r="R971" s="164"/>
      <c r="S971" s="164"/>
      <c r="T971" s="165"/>
      <c r="U971" s="16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 t="s">
        <v>219</v>
      </c>
      <c r="AF971" s="154">
        <v>0</v>
      </c>
      <c r="AG971" s="154"/>
      <c r="AH971" s="154"/>
      <c r="AI971" s="154"/>
      <c r="AJ971" s="154"/>
      <c r="AK971" s="154"/>
      <c r="AL971" s="154"/>
      <c r="AM971" s="154"/>
      <c r="AN971" s="154"/>
      <c r="AO971" s="154"/>
      <c r="AP971" s="154"/>
      <c r="AQ971" s="154"/>
      <c r="AR971" s="154"/>
      <c r="AS971" s="154"/>
      <c r="AT971" s="154"/>
      <c r="AU971" s="154"/>
      <c r="AV971" s="154"/>
      <c r="AW971" s="154"/>
      <c r="AX971" s="154"/>
      <c r="AY971" s="154"/>
      <c r="AZ971" s="154"/>
      <c r="BA971" s="154"/>
      <c r="BB971" s="154"/>
      <c r="BC971" s="154"/>
      <c r="BD971" s="154"/>
      <c r="BE971" s="154"/>
      <c r="BF971" s="154"/>
      <c r="BG971" s="154"/>
      <c r="BH971" s="154"/>
    </row>
    <row r="972" spans="1:60" outlineLevel="1" x14ac:dyDescent="0.2">
      <c r="A972" s="155"/>
      <c r="B972" s="162"/>
      <c r="C972" s="199" t="s">
        <v>1161</v>
      </c>
      <c r="D972" s="166"/>
      <c r="E972" s="172">
        <v>5.2619999999999996</v>
      </c>
      <c r="F972" s="177"/>
      <c r="G972" s="177"/>
      <c r="H972" s="177"/>
      <c r="I972" s="177"/>
      <c r="J972" s="177"/>
      <c r="K972" s="177"/>
      <c r="L972" s="177"/>
      <c r="M972" s="177"/>
      <c r="N972" s="164"/>
      <c r="O972" s="164"/>
      <c r="P972" s="164"/>
      <c r="Q972" s="164"/>
      <c r="R972" s="164"/>
      <c r="S972" s="164"/>
      <c r="T972" s="165"/>
      <c r="U972" s="16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 t="s">
        <v>219</v>
      </c>
      <c r="AF972" s="154">
        <v>0</v>
      </c>
      <c r="AG972" s="154"/>
      <c r="AH972" s="154"/>
      <c r="AI972" s="154"/>
      <c r="AJ972" s="154"/>
      <c r="AK972" s="154"/>
      <c r="AL972" s="154"/>
      <c r="AM972" s="154"/>
      <c r="AN972" s="154"/>
      <c r="AO972" s="154"/>
      <c r="AP972" s="154"/>
      <c r="AQ972" s="154"/>
      <c r="AR972" s="154"/>
      <c r="AS972" s="154"/>
      <c r="AT972" s="154"/>
      <c r="AU972" s="154"/>
      <c r="AV972" s="154"/>
      <c r="AW972" s="154"/>
      <c r="AX972" s="154"/>
      <c r="AY972" s="154"/>
      <c r="AZ972" s="154"/>
      <c r="BA972" s="154"/>
      <c r="BB972" s="154"/>
      <c r="BC972" s="154"/>
      <c r="BD972" s="154"/>
      <c r="BE972" s="154"/>
      <c r="BF972" s="154"/>
      <c r="BG972" s="154"/>
      <c r="BH972" s="154"/>
    </row>
    <row r="973" spans="1:60" outlineLevel="1" x14ac:dyDescent="0.2">
      <c r="A973" s="155"/>
      <c r="B973" s="162"/>
      <c r="C973" s="199" t="s">
        <v>1162</v>
      </c>
      <c r="D973" s="166"/>
      <c r="E973" s="172">
        <v>2.448</v>
      </c>
      <c r="F973" s="177"/>
      <c r="G973" s="177"/>
      <c r="H973" s="177"/>
      <c r="I973" s="177"/>
      <c r="J973" s="177"/>
      <c r="K973" s="177"/>
      <c r="L973" s="177"/>
      <c r="M973" s="177"/>
      <c r="N973" s="164"/>
      <c r="O973" s="164"/>
      <c r="P973" s="164"/>
      <c r="Q973" s="164"/>
      <c r="R973" s="164"/>
      <c r="S973" s="164"/>
      <c r="T973" s="165"/>
      <c r="U973" s="16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 t="s">
        <v>219</v>
      </c>
      <c r="AF973" s="154">
        <v>0</v>
      </c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  <c r="BE973" s="154"/>
      <c r="BF973" s="154"/>
      <c r="BG973" s="154"/>
      <c r="BH973" s="154"/>
    </row>
    <row r="974" spans="1:60" outlineLevel="1" x14ac:dyDescent="0.2">
      <c r="A974" s="155"/>
      <c r="B974" s="162"/>
      <c r="C974" s="199" t="s">
        <v>1162</v>
      </c>
      <c r="D974" s="166"/>
      <c r="E974" s="172">
        <v>2.448</v>
      </c>
      <c r="F974" s="177"/>
      <c r="G974" s="177"/>
      <c r="H974" s="177"/>
      <c r="I974" s="177"/>
      <c r="J974" s="177"/>
      <c r="K974" s="177"/>
      <c r="L974" s="177"/>
      <c r="M974" s="177"/>
      <c r="N974" s="164"/>
      <c r="O974" s="164"/>
      <c r="P974" s="164"/>
      <c r="Q974" s="164"/>
      <c r="R974" s="164"/>
      <c r="S974" s="164"/>
      <c r="T974" s="165"/>
      <c r="U974" s="16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 t="s">
        <v>219</v>
      </c>
      <c r="AF974" s="154">
        <v>0</v>
      </c>
      <c r="AG974" s="154"/>
      <c r="AH974" s="154"/>
      <c r="AI974" s="154"/>
      <c r="AJ974" s="154"/>
      <c r="AK974" s="154"/>
      <c r="AL974" s="154"/>
      <c r="AM974" s="154"/>
      <c r="AN974" s="154"/>
      <c r="AO974" s="154"/>
      <c r="AP974" s="154"/>
      <c r="AQ974" s="154"/>
      <c r="AR974" s="154"/>
      <c r="AS974" s="154"/>
      <c r="AT974" s="154"/>
      <c r="AU974" s="154"/>
      <c r="AV974" s="154"/>
      <c r="AW974" s="154"/>
      <c r="AX974" s="154"/>
      <c r="AY974" s="154"/>
      <c r="AZ974" s="154"/>
      <c r="BA974" s="154"/>
      <c r="BB974" s="154"/>
      <c r="BC974" s="154"/>
      <c r="BD974" s="154"/>
      <c r="BE974" s="154"/>
      <c r="BF974" s="154"/>
      <c r="BG974" s="154"/>
      <c r="BH974" s="154"/>
    </row>
    <row r="975" spans="1:60" outlineLevel="1" x14ac:dyDescent="0.2">
      <c r="A975" s="155"/>
      <c r="B975" s="162"/>
      <c r="C975" s="199" t="s">
        <v>1163</v>
      </c>
      <c r="D975" s="166"/>
      <c r="E975" s="172">
        <v>2.915</v>
      </c>
      <c r="F975" s="177"/>
      <c r="G975" s="177"/>
      <c r="H975" s="177"/>
      <c r="I975" s="177"/>
      <c r="J975" s="177"/>
      <c r="K975" s="177"/>
      <c r="L975" s="177"/>
      <c r="M975" s="177"/>
      <c r="N975" s="164"/>
      <c r="O975" s="164"/>
      <c r="P975" s="164"/>
      <c r="Q975" s="164"/>
      <c r="R975" s="164"/>
      <c r="S975" s="164"/>
      <c r="T975" s="165"/>
      <c r="U975" s="16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 t="s">
        <v>219</v>
      </c>
      <c r="AF975" s="154">
        <v>0</v>
      </c>
      <c r="AG975" s="154"/>
      <c r="AH975" s="154"/>
      <c r="AI975" s="154"/>
      <c r="AJ975" s="154"/>
      <c r="AK975" s="154"/>
      <c r="AL975" s="154"/>
      <c r="AM975" s="154"/>
      <c r="AN975" s="154"/>
      <c r="AO975" s="154"/>
      <c r="AP975" s="154"/>
      <c r="AQ975" s="154"/>
      <c r="AR975" s="154"/>
      <c r="AS975" s="154"/>
      <c r="AT975" s="154"/>
      <c r="AU975" s="154"/>
      <c r="AV975" s="154"/>
      <c r="AW975" s="154"/>
      <c r="AX975" s="154"/>
      <c r="AY975" s="154"/>
      <c r="AZ975" s="154"/>
      <c r="BA975" s="154"/>
      <c r="BB975" s="154"/>
      <c r="BC975" s="154"/>
      <c r="BD975" s="154"/>
      <c r="BE975" s="154"/>
      <c r="BF975" s="154"/>
      <c r="BG975" s="154"/>
      <c r="BH975" s="154"/>
    </row>
    <row r="976" spans="1:60" outlineLevel="1" x14ac:dyDescent="0.2">
      <c r="A976" s="155"/>
      <c r="B976" s="162"/>
      <c r="C976" s="200" t="s">
        <v>222</v>
      </c>
      <c r="D976" s="167"/>
      <c r="E976" s="173">
        <v>13.073</v>
      </c>
      <c r="F976" s="177"/>
      <c r="G976" s="177"/>
      <c r="H976" s="177"/>
      <c r="I976" s="177"/>
      <c r="J976" s="177"/>
      <c r="K976" s="177"/>
      <c r="L976" s="177"/>
      <c r="M976" s="177"/>
      <c r="N976" s="164"/>
      <c r="O976" s="164"/>
      <c r="P976" s="164"/>
      <c r="Q976" s="164"/>
      <c r="R976" s="164"/>
      <c r="S976" s="164"/>
      <c r="T976" s="165"/>
      <c r="U976" s="16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 t="s">
        <v>219</v>
      </c>
      <c r="AF976" s="154">
        <v>1</v>
      </c>
      <c r="AG976" s="154"/>
      <c r="AH976" s="154"/>
      <c r="AI976" s="154"/>
      <c r="AJ976" s="154"/>
      <c r="AK976" s="154"/>
      <c r="AL976" s="154"/>
      <c r="AM976" s="154"/>
      <c r="AN976" s="154"/>
      <c r="AO976" s="154"/>
      <c r="AP976" s="154"/>
      <c r="AQ976" s="154"/>
      <c r="AR976" s="154"/>
      <c r="AS976" s="154"/>
      <c r="AT976" s="154"/>
      <c r="AU976" s="154"/>
      <c r="AV976" s="154"/>
      <c r="AW976" s="154"/>
      <c r="AX976" s="154"/>
      <c r="AY976" s="154"/>
      <c r="AZ976" s="154"/>
      <c r="BA976" s="154"/>
      <c r="BB976" s="154"/>
      <c r="BC976" s="154"/>
      <c r="BD976" s="154"/>
      <c r="BE976" s="154"/>
      <c r="BF976" s="154"/>
      <c r="BG976" s="154"/>
      <c r="BH976" s="154"/>
    </row>
    <row r="977" spans="1:60" outlineLevel="1" x14ac:dyDescent="0.2">
      <c r="A977" s="155"/>
      <c r="B977" s="162"/>
      <c r="C977" s="199" t="s">
        <v>1164</v>
      </c>
      <c r="D977" s="166"/>
      <c r="E977" s="172"/>
      <c r="F977" s="177"/>
      <c r="G977" s="177"/>
      <c r="H977" s="177"/>
      <c r="I977" s="177"/>
      <c r="J977" s="177"/>
      <c r="K977" s="177"/>
      <c r="L977" s="177"/>
      <c r="M977" s="177"/>
      <c r="N977" s="164"/>
      <c r="O977" s="164"/>
      <c r="P977" s="164"/>
      <c r="Q977" s="164"/>
      <c r="R977" s="164"/>
      <c r="S977" s="164"/>
      <c r="T977" s="165"/>
      <c r="U977" s="16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 t="s">
        <v>219</v>
      </c>
      <c r="AF977" s="154">
        <v>0</v>
      </c>
      <c r="AG977" s="154"/>
      <c r="AH977" s="154"/>
      <c r="AI977" s="154"/>
      <c r="AJ977" s="154"/>
      <c r="AK977" s="154"/>
      <c r="AL977" s="154"/>
      <c r="AM977" s="154"/>
      <c r="AN977" s="154"/>
      <c r="AO977" s="154"/>
      <c r="AP977" s="154"/>
      <c r="AQ977" s="154"/>
      <c r="AR977" s="154"/>
      <c r="AS977" s="154"/>
      <c r="AT977" s="154"/>
      <c r="AU977" s="154"/>
      <c r="AV977" s="154"/>
      <c r="AW977" s="154"/>
      <c r="AX977" s="154"/>
      <c r="AY977" s="154"/>
      <c r="AZ977" s="154"/>
      <c r="BA977" s="154"/>
      <c r="BB977" s="154"/>
      <c r="BC977" s="154"/>
      <c r="BD977" s="154"/>
      <c r="BE977" s="154"/>
      <c r="BF977" s="154"/>
      <c r="BG977" s="154"/>
      <c r="BH977" s="154"/>
    </row>
    <row r="978" spans="1:60" outlineLevel="1" x14ac:dyDescent="0.2">
      <c r="A978" s="155"/>
      <c r="B978" s="162"/>
      <c r="C978" s="199" t="s">
        <v>1165</v>
      </c>
      <c r="D978" s="166"/>
      <c r="E978" s="172">
        <v>0.24</v>
      </c>
      <c r="F978" s="177"/>
      <c r="G978" s="177"/>
      <c r="H978" s="177"/>
      <c r="I978" s="177"/>
      <c r="J978" s="177"/>
      <c r="K978" s="177"/>
      <c r="L978" s="177"/>
      <c r="M978" s="177"/>
      <c r="N978" s="164"/>
      <c r="O978" s="164"/>
      <c r="P978" s="164"/>
      <c r="Q978" s="164"/>
      <c r="R978" s="164"/>
      <c r="S978" s="164"/>
      <c r="T978" s="165"/>
      <c r="U978" s="16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 t="s">
        <v>219</v>
      </c>
      <c r="AF978" s="154">
        <v>0</v>
      </c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</row>
    <row r="979" spans="1:60" outlineLevel="1" x14ac:dyDescent="0.2">
      <c r="A979" s="155"/>
      <c r="B979" s="162"/>
      <c r="C979" s="199" t="s">
        <v>1166</v>
      </c>
      <c r="D979" s="166"/>
      <c r="E979" s="172">
        <v>0.57599999999999996</v>
      </c>
      <c r="F979" s="177"/>
      <c r="G979" s="177"/>
      <c r="H979" s="177"/>
      <c r="I979" s="177"/>
      <c r="J979" s="177"/>
      <c r="K979" s="177"/>
      <c r="L979" s="177"/>
      <c r="M979" s="177"/>
      <c r="N979" s="164"/>
      <c r="O979" s="164"/>
      <c r="P979" s="164"/>
      <c r="Q979" s="164"/>
      <c r="R979" s="164"/>
      <c r="S979" s="164"/>
      <c r="T979" s="165"/>
      <c r="U979" s="16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 t="s">
        <v>219</v>
      </c>
      <c r="AF979" s="154">
        <v>0</v>
      </c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</row>
    <row r="980" spans="1:60" outlineLevel="1" x14ac:dyDescent="0.2">
      <c r="A980" s="155"/>
      <c r="B980" s="162"/>
      <c r="C980" s="199" t="s">
        <v>1167</v>
      </c>
      <c r="D980" s="166"/>
      <c r="E980" s="172">
        <v>0.85499999999999998</v>
      </c>
      <c r="F980" s="177"/>
      <c r="G980" s="177"/>
      <c r="H980" s="177"/>
      <c r="I980" s="177"/>
      <c r="J980" s="177"/>
      <c r="K980" s="177"/>
      <c r="L980" s="177"/>
      <c r="M980" s="177"/>
      <c r="N980" s="164"/>
      <c r="O980" s="164"/>
      <c r="P980" s="164"/>
      <c r="Q980" s="164"/>
      <c r="R980" s="164"/>
      <c r="S980" s="164"/>
      <c r="T980" s="165"/>
      <c r="U980" s="16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 t="s">
        <v>219</v>
      </c>
      <c r="AF980" s="154">
        <v>0</v>
      </c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</row>
    <row r="981" spans="1:60" outlineLevel="1" x14ac:dyDescent="0.2">
      <c r="A981" s="155"/>
      <c r="B981" s="162"/>
      <c r="C981" s="199" t="s">
        <v>1168</v>
      </c>
      <c r="D981" s="166"/>
      <c r="E981" s="172">
        <v>0.57599999999999996</v>
      </c>
      <c r="F981" s="177"/>
      <c r="G981" s="177"/>
      <c r="H981" s="177"/>
      <c r="I981" s="177"/>
      <c r="J981" s="177"/>
      <c r="K981" s="177"/>
      <c r="L981" s="177"/>
      <c r="M981" s="177"/>
      <c r="N981" s="164"/>
      <c r="O981" s="164"/>
      <c r="P981" s="164"/>
      <c r="Q981" s="164"/>
      <c r="R981" s="164"/>
      <c r="S981" s="164"/>
      <c r="T981" s="165"/>
      <c r="U981" s="16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 t="s">
        <v>219</v>
      </c>
      <c r="AF981" s="154">
        <v>0</v>
      </c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</row>
    <row r="982" spans="1:60" outlineLevel="1" x14ac:dyDescent="0.2">
      <c r="A982" s="155"/>
      <c r="B982" s="162"/>
      <c r="C982" s="199" t="s">
        <v>1169</v>
      </c>
      <c r="D982" s="166"/>
      <c r="E982" s="172">
        <v>1.26</v>
      </c>
      <c r="F982" s="177"/>
      <c r="G982" s="177"/>
      <c r="H982" s="177"/>
      <c r="I982" s="177"/>
      <c r="J982" s="177"/>
      <c r="K982" s="177"/>
      <c r="L982" s="177"/>
      <c r="M982" s="177"/>
      <c r="N982" s="164"/>
      <c r="O982" s="164"/>
      <c r="P982" s="164"/>
      <c r="Q982" s="164"/>
      <c r="R982" s="164"/>
      <c r="S982" s="164"/>
      <c r="T982" s="165"/>
      <c r="U982" s="16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 t="s">
        <v>219</v>
      </c>
      <c r="AF982" s="154">
        <v>0</v>
      </c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</row>
    <row r="983" spans="1:60" outlineLevel="1" x14ac:dyDescent="0.2">
      <c r="A983" s="155"/>
      <c r="B983" s="162"/>
      <c r="C983" s="199" t="s">
        <v>1170</v>
      </c>
      <c r="D983" s="166"/>
      <c r="E983" s="172">
        <v>0.68400000000000005</v>
      </c>
      <c r="F983" s="177"/>
      <c r="G983" s="177"/>
      <c r="H983" s="177"/>
      <c r="I983" s="177"/>
      <c r="J983" s="177"/>
      <c r="K983" s="177"/>
      <c r="L983" s="177"/>
      <c r="M983" s="177"/>
      <c r="N983" s="164"/>
      <c r="O983" s="164"/>
      <c r="P983" s="164"/>
      <c r="Q983" s="164"/>
      <c r="R983" s="164"/>
      <c r="S983" s="164"/>
      <c r="T983" s="165"/>
      <c r="U983" s="16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 t="s">
        <v>219</v>
      </c>
      <c r="AF983" s="154">
        <v>0</v>
      </c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</row>
    <row r="984" spans="1:60" outlineLevel="1" x14ac:dyDescent="0.2">
      <c r="A984" s="155"/>
      <c r="B984" s="162"/>
      <c r="C984" s="199" t="s">
        <v>1171</v>
      </c>
      <c r="D984" s="166"/>
      <c r="E984" s="172">
        <v>0.56999999999999995</v>
      </c>
      <c r="F984" s="177"/>
      <c r="G984" s="177"/>
      <c r="H984" s="177"/>
      <c r="I984" s="177"/>
      <c r="J984" s="177"/>
      <c r="K984" s="177"/>
      <c r="L984" s="177"/>
      <c r="M984" s="177"/>
      <c r="N984" s="164"/>
      <c r="O984" s="164"/>
      <c r="P984" s="164"/>
      <c r="Q984" s="164"/>
      <c r="R984" s="164"/>
      <c r="S984" s="164"/>
      <c r="T984" s="165"/>
      <c r="U984" s="16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 t="s">
        <v>219</v>
      </c>
      <c r="AF984" s="154">
        <v>0</v>
      </c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</row>
    <row r="985" spans="1:60" outlineLevel="1" x14ac:dyDescent="0.2">
      <c r="A985" s="155"/>
      <c r="B985" s="162"/>
      <c r="C985" s="199" t="s">
        <v>1165</v>
      </c>
      <c r="D985" s="166"/>
      <c r="E985" s="172">
        <v>0.24</v>
      </c>
      <c r="F985" s="177"/>
      <c r="G985" s="177"/>
      <c r="H985" s="177"/>
      <c r="I985" s="177"/>
      <c r="J985" s="177"/>
      <c r="K985" s="177"/>
      <c r="L985" s="177"/>
      <c r="M985" s="177"/>
      <c r="N985" s="164"/>
      <c r="O985" s="164"/>
      <c r="P985" s="164"/>
      <c r="Q985" s="164"/>
      <c r="R985" s="164"/>
      <c r="S985" s="164"/>
      <c r="T985" s="165"/>
      <c r="U985" s="16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 t="s">
        <v>219</v>
      </c>
      <c r="AF985" s="154">
        <v>0</v>
      </c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</row>
    <row r="986" spans="1:60" outlineLevel="1" x14ac:dyDescent="0.2">
      <c r="A986" s="155"/>
      <c r="B986" s="162"/>
      <c r="C986" s="200" t="s">
        <v>222</v>
      </c>
      <c r="D986" s="167"/>
      <c r="E986" s="173">
        <v>5.0010000000000003</v>
      </c>
      <c r="F986" s="177"/>
      <c r="G986" s="177"/>
      <c r="H986" s="177"/>
      <c r="I986" s="177"/>
      <c r="J986" s="177"/>
      <c r="K986" s="177"/>
      <c r="L986" s="177"/>
      <c r="M986" s="177"/>
      <c r="N986" s="164"/>
      <c r="O986" s="164"/>
      <c r="P986" s="164"/>
      <c r="Q986" s="164"/>
      <c r="R986" s="164"/>
      <c r="S986" s="164"/>
      <c r="T986" s="165"/>
      <c r="U986" s="16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 t="s">
        <v>219</v>
      </c>
      <c r="AF986" s="154">
        <v>1</v>
      </c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</row>
    <row r="987" spans="1:60" outlineLevel="1" x14ac:dyDescent="0.2">
      <c r="A987" s="155"/>
      <c r="B987" s="162"/>
      <c r="C987" s="199" t="s">
        <v>531</v>
      </c>
      <c r="D987" s="166"/>
      <c r="E987" s="172"/>
      <c r="F987" s="177"/>
      <c r="G987" s="177"/>
      <c r="H987" s="177"/>
      <c r="I987" s="177"/>
      <c r="J987" s="177"/>
      <c r="K987" s="177"/>
      <c r="L987" s="177"/>
      <c r="M987" s="177"/>
      <c r="N987" s="164"/>
      <c r="O987" s="164"/>
      <c r="P987" s="164"/>
      <c r="Q987" s="164"/>
      <c r="R987" s="164"/>
      <c r="S987" s="164"/>
      <c r="T987" s="165"/>
      <c r="U987" s="16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 t="s">
        <v>219</v>
      </c>
      <c r="AF987" s="154">
        <v>0</v>
      </c>
      <c r="AG987" s="154"/>
      <c r="AH987" s="154"/>
      <c r="AI987" s="154"/>
      <c r="AJ987" s="154"/>
      <c r="AK987" s="154"/>
      <c r="AL987" s="154"/>
      <c r="AM987" s="154"/>
      <c r="AN987" s="154"/>
      <c r="AO987" s="154"/>
      <c r="AP987" s="154"/>
      <c r="AQ987" s="154"/>
      <c r="AR987" s="154"/>
      <c r="AS987" s="154"/>
      <c r="AT987" s="154"/>
      <c r="AU987" s="154"/>
      <c r="AV987" s="154"/>
      <c r="AW987" s="154"/>
      <c r="AX987" s="154"/>
      <c r="AY987" s="154"/>
      <c r="AZ987" s="154"/>
      <c r="BA987" s="154"/>
      <c r="BB987" s="154"/>
      <c r="BC987" s="154"/>
      <c r="BD987" s="154"/>
      <c r="BE987" s="154"/>
      <c r="BF987" s="154"/>
      <c r="BG987" s="154"/>
      <c r="BH987" s="154"/>
    </row>
    <row r="988" spans="1:60" outlineLevel="1" x14ac:dyDescent="0.2">
      <c r="A988" s="155"/>
      <c r="B988" s="162"/>
      <c r="C988" s="199" t="s">
        <v>1160</v>
      </c>
      <c r="D988" s="166"/>
      <c r="E988" s="172"/>
      <c r="F988" s="177"/>
      <c r="G988" s="177"/>
      <c r="H988" s="177"/>
      <c r="I988" s="177"/>
      <c r="J988" s="177"/>
      <c r="K988" s="177"/>
      <c r="L988" s="177"/>
      <c r="M988" s="177"/>
      <c r="N988" s="164"/>
      <c r="O988" s="164"/>
      <c r="P988" s="164"/>
      <c r="Q988" s="164"/>
      <c r="R988" s="164"/>
      <c r="S988" s="164"/>
      <c r="T988" s="165"/>
      <c r="U988" s="16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 t="s">
        <v>219</v>
      </c>
      <c r="AF988" s="154">
        <v>0</v>
      </c>
      <c r="AG988" s="154"/>
      <c r="AH988" s="154"/>
      <c r="AI988" s="154"/>
      <c r="AJ988" s="154"/>
      <c r="AK988" s="154"/>
      <c r="AL988" s="154"/>
      <c r="AM988" s="154"/>
      <c r="AN988" s="154"/>
      <c r="AO988" s="154"/>
      <c r="AP988" s="154"/>
      <c r="AQ988" s="154"/>
      <c r="AR988" s="154"/>
      <c r="AS988" s="154"/>
      <c r="AT988" s="154"/>
      <c r="AU988" s="154"/>
      <c r="AV988" s="154"/>
      <c r="AW988" s="154"/>
      <c r="AX988" s="154"/>
      <c r="AY988" s="154"/>
      <c r="AZ988" s="154"/>
      <c r="BA988" s="154"/>
      <c r="BB988" s="154"/>
      <c r="BC988" s="154"/>
      <c r="BD988" s="154"/>
      <c r="BE988" s="154"/>
      <c r="BF988" s="154"/>
      <c r="BG988" s="154"/>
      <c r="BH988" s="154"/>
    </row>
    <row r="989" spans="1:60" outlineLevel="1" x14ac:dyDescent="0.2">
      <c r="A989" s="155"/>
      <c r="B989" s="162"/>
      <c r="C989" s="199" t="s">
        <v>1172</v>
      </c>
      <c r="D989" s="166"/>
      <c r="E989" s="172">
        <v>1.1982999999999999</v>
      </c>
      <c r="F989" s="177"/>
      <c r="G989" s="177"/>
      <c r="H989" s="177"/>
      <c r="I989" s="177"/>
      <c r="J989" s="177"/>
      <c r="K989" s="177"/>
      <c r="L989" s="177"/>
      <c r="M989" s="177"/>
      <c r="N989" s="164"/>
      <c r="O989" s="164"/>
      <c r="P989" s="164"/>
      <c r="Q989" s="164"/>
      <c r="R989" s="164"/>
      <c r="S989" s="164"/>
      <c r="T989" s="165"/>
      <c r="U989" s="16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 t="s">
        <v>219</v>
      </c>
      <c r="AF989" s="154">
        <v>0</v>
      </c>
      <c r="AG989" s="154"/>
      <c r="AH989" s="154"/>
      <c r="AI989" s="154"/>
      <c r="AJ989" s="154"/>
      <c r="AK989" s="154"/>
      <c r="AL989" s="154"/>
      <c r="AM989" s="154"/>
      <c r="AN989" s="154"/>
      <c r="AO989" s="154"/>
      <c r="AP989" s="154"/>
      <c r="AQ989" s="154"/>
      <c r="AR989" s="154"/>
      <c r="AS989" s="154"/>
      <c r="AT989" s="154"/>
      <c r="AU989" s="154"/>
      <c r="AV989" s="154"/>
      <c r="AW989" s="154"/>
      <c r="AX989" s="154"/>
      <c r="AY989" s="154"/>
      <c r="AZ989" s="154"/>
      <c r="BA989" s="154"/>
      <c r="BB989" s="154"/>
      <c r="BC989" s="154"/>
      <c r="BD989" s="154"/>
      <c r="BE989" s="154"/>
      <c r="BF989" s="154"/>
      <c r="BG989" s="154"/>
      <c r="BH989" s="154"/>
    </row>
    <row r="990" spans="1:60" outlineLevel="1" x14ac:dyDescent="0.2">
      <c r="A990" s="155"/>
      <c r="B990" s="162"/>
      <c r="C990" s="199" t="s">
        <v>1173</v>
      </c>
      <c r="D990" s="166"/>
      <c r="E990" s="172">
        <v>0.52249999999999996</v>
      </c>
      <c r="F990" s="177"/>
      <c r="G990" s="177"/>
      <c r="H990" s="177"/>
      <c r="I990" s="177"/>
      <c r="J990" s="177"/>
      <c r="K990" s="177"/>
      <c r="L990" s="177"/>
      <c r="M990" s="177"/>
      <c r="N990" s="164"/>
      <c r="O990" s="164"/>
      <c r="P990" s="164"/>
      <c r="Q990" s="164"/>
      <c r="R990" s="164"/>
      <c r="S990" s="164"/>
      <c r="T990" s="165"/>
      <c r="U990" s="16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 t="s">
        <v>219</v>
      </c>
      <c r="AF990" s="154">
        <v>0</v>
      </c>
      <c r="AG990" s="154"/>
      <c r="AH990" s="154"/>
      <c r="AI990" s="154"/>
      <c r="AJ990" s="154"/>
      <c r="AK990" s="154"/>
      <c r="AL990" s="154"/>
      <c r="AM990" s="154"/>
      <c r="AN990" s="154"/>
      <c r="AO990" s="154"/>
      <c r="AP990" s="154"/>
      <c r="AQ990" s="154"/>
      <c r="AR990" s="154"/>
      <c r="AS990" s="154"/>
      <c r="AT990" s="154"/>
      <c r="AU990" s="154"/>
      <c r="AV990" s="154"/>
      <c r="AW990" s="154"/>
      <c r="AX990" s="154"/>
      <c r="AY990" s="154"/>
      <c r="AZ990" s="154"/>
      <c r="BA990" s="154"/>
      <c r="BB990" s="154"/>
      <c r="BC990" s="154"/>
      <c r="BD990" s="154"/>
      <c r="BE990" s="154"/>
      <c r="BF990" s="154"/>
      <c r="BG990" s="154"/>
      <c r="BH990" s="154"/>
    </row>
    <row r="991" spans="1:60" outlineLevel="1" x14ac:dyDescent="0.2">
      <c r="A991" s="155"/>
      <c r="B991" s="162"/>
      <c r="C991" s="199" t="s">
        <v>1174</v>
      </c>
      <c r="D991" s="166"/>
      <c r="E991" s="172">
        <v>0.54320000000000002</v>
      </c>
      <c r="F991" s="177"/>
      <c r="G991" s="177"/>
      <c r="H991" s="177"/>
      <c r="I991" s="177"/>
      <c r="J991" s="177"/>
      <c r="K991" s="177"/>
      <c r="L991" s="177"/>
      <c r="M991" s="177"/>
      <c r="N991" s="164"/>
      <c r="O991" s="164"/>
      <c r="P991" s="164"/>
      <c r="Q991" s="164"/>
      <c r="R991" s="164"/>
      <c r="S991" s="164"/>
      <c r="T991" s="165"/>
      <c r="U991" s="16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 t="s">
        <v>219</v>
      </c>
      <c r="AF991" s="154">
        <v>0</v>
      </c>
      <c r="AG991" s="154"/>
      <c r="AH991" s="154"/>
      <c r="AI991" s="154"/>
      <c r="AJ991" s="154"/>
      <c r="AK991" s="154"/>
      <c r="AL991" s="154"/>
      <c r="AM991" s="154"/>
      <c r="AN991" s="154"/>
      <c r="AO991" s="154"/>
      <c r="AP991" s="154"/>
      <c r="AQ991" s="154"/>
      <c r="AR991" s="154"/>
      <c r="AS991" s="154"/>
      <c r="AT991" s="154"/>
      <c r="AU991" s="154"/>
      <c r="AV991" s="154"/>
      <c r="AW991" s="154"/>
      <c r="AX991" s="154"/>
      <c r="AY991" s="154"/>
      <c r="AZ991" s="154"/>
      <c r="BA991" s="154"/>
      <c r="BB991" s="154"/>
      <c r="BC991" s="154"/>
      <c r="BD991" s="154"/>
      <c r="BE991" s="154"/>
      <c r="BF991" s="154"/>
      <c r="BG991" s="154"/>
      <c r="BH991" s="154"/>
    </row>
    <row r="992" spans="1:60" outlineLevel="1" x14ac:dyDescent="0.2">
      <c r="A992" s="155"/>
      <c r="B992" s="162"/>
      <c r="C992" s="199" t="s">
        <v>1175</v>
      </c>
      <c r="D992" s="166"/>
      <c r="E992" s="172">
        <v>1.6792</v>
      </c>
      <c r="F992" s="177"/>
      <c r="G992" s="177"/>
      <c r="H992" s="177"/>
      <c r="I992" s="177"/>
      <c r="J992" s="177"/>
      <c r="K992" s="177"/>
      <c r="L992" s="177"/>
      <c r="M992" s="177"/>
      <c r="N992" s="164"/>
      <c r="O992" s="164"/>
      <c r="P992" s="164"/>
      <c r="Q992" s="164"/>
      <c r="R992" s="164"/>
      <c r="S992" s="164"/>
      <c r="T992" s="165"/>
      <c r="U992" s="16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 t="s">
        <v>219</v>
      </c>
      <c r="AF992" s="154">
        <v>0</v>
      </c>
      <c r="AG992" s="154"/>
      <c r="AH992" s="154"/>
      <c r="AI992" s="154"/>
      <c r="AJ992" s="154"/>
      <c r="AK992" s="154"/>
      <c r="AL992" s="154"/>
      <c r="AM992" s="154"/>
      <c r="AN992" s="154"/>
      <c r="AO992" s="154"/>
      <c r="AP992" s="154"/>
      <c r="AQ992" s="154"/>
      <c r="AR992" s="154"/>
      <c r="AS992" s="154"/>
      <c r="AT992" s="154"/>
      <c r="AU992" s="154"/>
      <c r="AV992" s="154"/>
      <c r="AW992" s="154"/>
      <c r="AX992" s="154"/>
      <c r="AY992" s="154"/>
      <c r="AZ992" s="154"/>
      <c r="BA992" s="154"/>
      <c r="BB992" s="154"/>
      <c r="BC992" s="154"/>
      <c r="BD992" s="154"/>
      <c r="BE992" s="154"/>
      <c r="BF992" s="154"/>
      <c r="BG992" s="154"/>
      <c r="BH992" s="154"/>
    </row>
    <row r="993" spans="1:60" outlineLevel="1" x14ac:dyDescent="0.2">
      <c r="A993" s="155"/>
      <c r="B993" s="162"/>
      <c r="C993" s="199" t="s">
        <v>1176</v>
      </c>
      <c r="D993" s="166"/>
      <c r="E993" s="172">
        <v>0.52639999999999998</v>
      </c>
      <c r="F993" s="177"/>
      <c r="G993" s="177"/>
      <c r="H993" s="177"/>
      <c r="I993" s="177"/>
      <c r="J993" s="177"/>
      <c r="K993" s="177"/>
      <c r="L993" s="177"/>
      <c r="M993" s="177"/>
      <c r="N993" s="164"/>
      <c r="O993" s="164"/>
      <c r="P993" s="164"/>
      <c r="Q993" s="164"/>
      <c r="R993" s="164"/>
      <c r="S993" s="164"/>
      <c r="T993" s="165"/>
      <c r="U993" s="16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 t="s">
        <v>219</v>
      </c>
      <c r="AF993" s="154">
        <v>0</v>
      </c>
      <c r="AG993" s="154"/>
      <c r="AH993" s="154"/>
      <c r="AI993" s="154"/>
      <c r="AJ993" s="154"/>
      <c r="AK993" s="154"/>
      <c r="AL993" s="154"/>
      <c r="AM993" s="154"/>
      <c r="AN993" s="154"/>
      <c r="AO993" s="154"/>
      <c r="AP993" s="154"/>
      <c r="AQ993" s="154"/>
      <c r="AR993" s="154"/>
      <c r="AS993" s="154"/>
      <c r="AT993" s="154"/>
      <c r="AU993" s="154"/>
      <c r="AV993" s="154"/>
      <c r="AW993" s="154"/>
      <c r="AX993" s="154"/>
      <c r="AY993" s="154"/>
      <c r="AZ993" s="154"/>
      <c r="BA993" s="154"/>
      <c r="BB993" s="154"/>
      <c r="BC993" s="154"/>
      <c r="BD993" s="154"/>
      <c r="BE993" s="154"/>
      <c r="BF993" s="154"/>
      <c r="BG993" s="154"/>
      <c r="BH993" s="154"/>
    </row>
    <row r="994" spans="1:60" outlineLevel="1" x14ac:dyDescent="0.2">
      <c r="A994" s="155"/>
      <c r="B994" s="162"/>
      <c r="C994" s="199" t="s">
        <v>1177</v>
      </c>
      <c r="D994" s="166"/>
      <c r="E994" s="172">
        <v>0.53200000000000003</v>
      </c>
      <c r="F994" s="177"/>
      <c r="G994" s="177"/>
      <c r="H994" s="177"/>
      <c r="I994" s="177"/>
      <c r="J994" s="177"/>
      <c r="K994" s="177"/>
      <c r="L994" s="177"/>
      <c r="M994" s="177"/>
      <c r="N994" s="164"/>
      <c r="O994" s="164"/>
      <c r="P994" s="164"/>
      <c r="Q994" s="164"/>
      <c r="R994" s="164"/>
      <c r="S994" s="164"/>
      <c r="T994" s="165"/>
      <c r="U994" s="16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 t="s">
        <v>219</v>
      </c>
      <c r="AF994" s="154">
        <v>0</v>
      </c>
      <c r="AG994" s="154"/>
      <c r="AH994" s="154"/>
      <c r="AI994" s="154"/>
      <c r="AJ994" s="154"/>
      <c r="AK994" s="154"/>
      <c r="AL994" s="154"/>
      <c r="AM994" s="154"/>
      <c r="AN994" s="154"/>
      <c r="AO994" s="154"/>
      <c r="AP994" s="154"/>
      <c r="AQ994" s="154"/>
      <c r="AR994" s="154"/>
      <c r="AS994" s="154"/>
      <c r="AT994" s="154"/>
      <c r="AU994" s="154"/>
      <c r="AV994" s="154"/>
      <c r="AW994" s="154"/>
      <c r="AX994" s="154"/>
      <c r="AY994" s="154"/>
      <c r="AZ994" s="154"/>
      <c r="BA994" s="154"/>
      <c r="BB994" s="154"/>
      <c r="BC994" s="154"/>
      <c r="BD994" s="154"/>
      <c r="BE994" s="154"/>
      <c r="BF994" s="154"/>
      <c r="BG994" s="154"/>
      <c r="BH994" s="154"/>
    </row>
    <row r="995" spans="1:60" outlineLevel="1" x14ac:dyDescent="0.2">
      <c r="A995" s="155"/>
      <c r="B995" s="162"/>
      <c r="C995" s="199" t="s">
        <v>1178</v>
      </c>
      <c r="D995" s="166"/>
      <c r="E995" s="172">
        <v>1.6816</v>
      </c>
      <c r="F995" s="177"/>
      <c r="G995" s="177"/>
      <c r="H995" s="177"/>
      <c r="I995" s="177"/>
      <c r="J995" s="177"/>
      <c r="K995" s="177"/>
      <c r="L995" s="177"/>
      <c r="M995" s="177"/>
      <c r="N995" s="164"/>
      <c r="O995" s="164"/>
      <c r="P995" s="164"/>
      <c r="Q995" s="164"/>
      <c r="R995" s="164"/>
      <c r="S995" s="164"/>
      <c r="T995" s="165"/>
      <c r="U995" s="16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 t="s">
        <v>219</v>
      </c>
      <c r="AF995" s="154">
        <v>0</v>
      </c>
      <c r="AG995" s="154"/>
      <c r="AH995" s="154"/>
      <c r="AI995" s="154"/>
      <c r="AJ995" s="154"/>
      <c r="AK995" s="154"/>
      <c r="AL995" s="154"/>
      <c r="AM995" s="154"/>
      <c r="AN995" s="154"/>
      <c r="AO995" s="154"/>
      <c r="AP995" s="154"/>
      <c r="AQ995" s="154"/>
      <c r="AR995" s="154"/>
      <c r="AS995" s="154"/>
      <c r="AT995" s="154"/>
      <c r="AU995" s="154"/>
      <c r="AV995" s="154"/>
      <c r="AW995" s="154"/>
      <c r="AX995" s="154"/>
      <c r="AY995" s="154"/>
      <c r="AZ995" s="154"/>
      <c r="BA995" s="154"/>
      <c r="BB995" s="154"/>
      <c r="BC995" s="154"/>
      <c r="BD995" s="154"/>
      <c r="BE995" s="154"/>
      <c r="BF995" s="154"/>
      <c r="BG995" s="154"/>
      <c r="BH995" s="154"/>
    </row>
    <row r="996" spans="1:60" outlineLevel="1" x14ac:dyDescent="0.2">
      <c r="A996" s="155"/>
      <c r="B996" s="162"/>
      <c r="C996" s="199" t="s">
        <v>1179</v>
      </c>
      <c r="D996" s="166"/>
      <c r="E996" s="172">
        <v>0.53759999999999997</v>
      </c>
      <c r="F996" s="177"/>
      <c r="G996" s="177"/>
      <c r="H996" s="177"/>
      <c r="I996" s="177"/>
      <c r="J996" s="177"/>
      <c r="K996" s="177"/>
      <c r="L996" s="177"/>
      <c r="M996" s="177"/>
      <c r="N996" s="164"/>
      <c r="O996" s="164"/>
      <c r="P996" s="164"/>
      <c r="Q996" s="164"/>
      <c r="R996" s="164"/>
      <c r="S996" s="164"/>
      <c r="T996" s="165"/>
      <c r="U996" s="16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 t="s">
        <v>219</v>
      </c>
      <c r="AF996" s="154">
        <v>0</v>
      </c>
      <c r="AG996" s="154"/>
      <c r="AH996" s="154"/>
      <c r="AI996" s="154"/>
      <c r="AJ996" s="154"/>
      <c r="AK996" s="154"/>
      <c r="AL996" s="154"/>
      <c r="AM996" s="154"/>
      <c r="AN996" s="154"/>
      <c r="AO996" s="154"/>
      <c r="AP996" s="154"/>
      <c r="AQ996" s="154"/>
      <c r="AR996" s="154"/>
      <c r="AS996" s="154"/>
      <c r="AT996" s="154"/>
      <c r="AU996" s="154"/>
      <c r="AV996" s="154"/>
      <c r="AW996" s="154"/>
      <c r="AX996" s="154"/>
      <c r="AY996" s="154"/>
      <c r="AZ996" s="154"/>
      <c r="BA996" s="154"/>
      <c r="BB996" s="154"/>
      <c r="BC996" s="154"/>
      <c r="BD996" s="154"/>
      <c r="BE996" s="154"/>
      <c r="BF996" s="154"/>
      <c r="BG996" s="154"/>
      <c r="BH996" s="154"/>
    </row>
    <row r="997" spans="1:60" outlineLevel="1" x14ac:dyDescent="0.2">
      <c r="A997" s="155"/>
      <c r="B997" s="162"/>
      <c r="C997" s="199" t="s">
        <v>1180</v>
      </c>
      <c r="D997" s="166"/>
      <c r="E997" s="172">
        <v>0.49819999999999998</v>
      </c>
      <c r="F997" s="177"/>
      <c r="G997" s="177"/>
      <c r="H997" s="177"/>
      <c r="I997" s="177"/>
      <c r="J997" s="177"/>
      <c r="K997" s="177"/>
      <c r="L997" s="177"/>
      <c r="M997" s="177"/>
      <c r="N997" s="164"/>
      <c r="O997" s="164"/>
      <c r="P997" s="164"/>
      <c r="Q997" s="164"/>
      <c r="R997" s="164"/>
      <c r="S997" s="164"/>
      <c r="T997" s="165"/>
      <c r="U997" s="16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 t="s">
        <v>219</v>
      </c>
      <c r="AF997" s="154">
        <v>0</v>
      </c>
      <c r="AG997" s="154"/>
      <c r="AH997" s="154"/>
      <c r="AI997" s="154"/>
      <c r="AJ997" s="154"/>
      <c r="AK997" s="154"/>
      <c r="AL997" s="154"/>
      <c r="AM997" s="154"/>
      <c r="AN997" s="154"/>
      <c r="AO997" s="154"/>
      <c r="AP997" s="154"/>
      <c r="AQ997" s="154"/>
      <c r="AR997" s="154"/>
      <c r="AS997" s="154"/>
      <c r="AT997" s="154"/>
      <c r="AU997" s="154"/>
      <c r="AV997" s="154"/>
      <c r="AW997" s="154"/>
      <c r="AX997" s="154"/>
      <c r="AY997" s="154"/>
      <c r="AZ997" s="154"/>
      <c r="BA997" s="154"/>
      <c r="BB997" s="154"/>
      <c r="BC997" s="154"/>
      <c r="BD997" s="154"/>
      <c r="BE997" s="154"/>
      <c r="BF997" s="154"/>
      <c r="BG997" s="154"/>
      <c r="BH997" s="154"/>
    </row>
    <row r="998" spans="1:60" outlineLevel="1" x14ac:dyDescent="0.2">
      <c r="A998" s="155"/>
      <c r="B998" s="162"/>
      <c r="C998" s="199" t="s">
        <v>1181</v>
      </c>
      <c r="D998" s="166"/>
      <c r="E998" s="172">
        <v>1.7008000000000001</v>
      </c>
      <c r="F998" s="177"/>
      <c r="G998" s="177"/>
      <c r="H998" s="177"/>
      <c r="I998" s="177"/>
      <c r="J998" s="177"/>
      <c r="K998" s="177"/>
      <c r="L998" s="177"/>
      <c r="M998" s="177"/>
      <c r="N998" s="164"/>
      <c r="O998" s="164"/>
      <c r="P998" s="164"/>
      <c r="Q998" s="164"/>
      <c r="R998" s="164"/>
      <c r="S998" s="164"/>
      <c r="T998" s="165"/>
      <c r="U998" s="16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 t="s">
        <v>219</v>
      </c>
      <c r="AF998" s="154">
        <v>0</v>
      </c>
      <c r="AG998" s="154"/>
      <c r="AH998" s="154"/>
      <c r="AI998" s="154"/>
      <c r="AJ998" s="154"/>
      <c r="AK998" s="154"/>
      <c r="AL998" s="154"/>
      <c r="AM998" s="154"/>
      <c r="AN998" s="154"/>
      <c r="AO998" s="154"/>
      <c r="AP998" s="154"/>
      <c r="AQ998" s="154"/>
      <c r="AR998" s="154"/>
      <c r="AS998" s="154"/>
      <c r="AT998" s="154"/>
      <c r="AU998" s="154"/>
      <c r="AV998" s="154"/>
      <c r="AW998" s="154"/>
      <c r="AX998" s="154"/>
      <c r="AY998" s="154"/>
      <c r="AZ998" s="154"/>
      <c r="BA998" s="154"/>
      <c r="BB998" s="154"/>
      <c r="BC998" s="154"/>
      <c r="BD998" s="154"/>
      <c r="BE998" s="154"/>
      <c r="BF998" s="154"/>
      <c r="BG998" s="154"/>
      <c r="BH998" s="154"/>
    </row>
    <row r="999" spans="1:60" outlineLevel="1" x14ac:dyDescent="0.2">
      <c r="A999" s="155"/>
      <c r="B999" s="162"/>
      <c r="C999" s="199" t="s">
        <v>1182</v>
      </c>
      <c r="D999" s="166"/>
      <c r="E999" s="172">
        <v>0.54149999999999998</v>
      </c>
      <c r="F999" s="177"/>
      <c r="G999" s="177"/>
      <c r="H999" s="177"/>
      <c r="I999" s="177"/>
      <c r="J999" s="177"/>
      <c r="K999" s="177"/>
      <c r="L999" s="177"/>
      <c r="M999" s="177"/>
      <c r="N999" s="164"/>
      <c r="O999" s="164"/>
      <c r="P999" s="164"/>
      <c r="Q999" s="164"/>
      <c r="R999" s="164"/>
      <c r="S999" s="164"/>
      <c r="T999" s="165"/>
      <c r="U999" s="16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 t="s">
        <v>219</v>
      </c>
      <c r="AF999" s="154">
        <v>0</v>
      </c>
      <c r="AG999" s="154"/>
      <c r="AH999" s="154"/>
      <c r="AI999" s="154"/>
      <c r="AJ999" s="154"/>
      <c r="AK999" s="154"/>
      <c r="AL999" s="154"/>
      <c r="AM999" s="154"/>
      <c r="AN999" s="154"/>
      <c r="AO999" s="154"/>
      <c r="AP999" s="154"/>
      <c r="AQ999" s="154"/>
      <c r="AR999" s="154"/>
      <c r="AS999" s="154"/>
      <c r="AT999" s="154"/>
      <c r="AU999" s="154"/>
      <c r="AV999" s="154"/>
      <c r="AW999" s="154"/>
      <c r="AX999" s="154"/>
      <c r="AY999" s="154"/>
      <c r="AZ999" s="154"/>
      <c r="BA999" s="154"/>
      <c r="BB999" s="154"/>
      <c r="BC999" s="154"/>
      <c r="BD999" s="154"/>
      <c r="BE999" s="154"/>
      <c r="BF999" s="154"/>
      <c r="BG999" s="154"/>
      <c r="BH999" s="154"/>
    </row>
    <row r="1000" spans="1:60" outlineLevel="1" x14ac:dyDescent="0.2">
      <c r="A1000" s="155"/>
      <c r="B1000" s="162"/>
      <c r="C1000" s="199" t="s">
        <v>1183</v>
      </c>
      <c r="D1000" s="166"/>
      <c r="E1000" s="172">
        <v>1.5538000000000001</v>
      </c>
      <c r="F1000" s="177"/>
      <c r="G1000" s="177"/>
      <c r="H1000" s="177"/>
      <c r="I1000" s="177"/>
      <c r="J1000" s="177"/>
      <c r="K1000" s="177"/>
      <c r="L1000" s="177"/>
      <c r="M1000" s="177"/>
      <c r="N1000" s="164"/>
      <c r="O1000" s="164"/>
      <c r="P1000" s="164"/>
      <c r="Q1000" s="164"/>
      <c r="R1000" s="164"/>
      <c r="S1000" s="164"/>
      <c r="T1000" s="165"/>
      <c r="U1000" s="16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 t="s">
        <v>219</v>
      </c>
      <c r="AF1000" s="154">
        <v>0</v>
      </c>
      <c r="AG1000" s="154"/>
      <c r="AH1000" s="154"/>
      <c r="AI1000" s="154"/>
      <c r="AJ1000" s="154"/>
      <c r="AK1000" s="154"/>
      <c r="AL1000" s="154"/>
      <c r="AM1000" s="154"/>
      <c r="AN1000" s="154"/>
      <c r="AO1000" s="154"/>
      <c r="AP1000" s="154"/>
      <c r="AQ1000" s="154"/>
      <c r="AR1000" s="154"/>
      <c r="AS1000" s="154"/>
      <c r="AT1000" s="154"/>
      <c r="AU1000" s="154"/>
      <c r="AV1000" s="154"/>
      <c r="AW1000" s="154"/>
      <c r="AX1000" s="154"/>
      <c r="AY1000" s="154"/>
      <c r="AZ1000" s="154"/>
      <c r="BA1000" s="154"/>
      <c r="BB1000" s="154"/>
      <c r="BC1000" s="154"/>
      <c r="BD1000" s="154"/>
      <c r="BE1000" s="154"/>
      <c r="BF1000" s="154"/>
      <c r="BG1000" s="154"/>
      <c r="BH1000" s="154"/>
    </row>
    <row r="1001" spans="1:60" outlineLevel="1" x14ac:dyDescent="0.2">
      <c r="A1001" s="155"/>
      <c r="B1001" s="162"/>
      <c r="C1001" s="199" t="s">
        <v>1184</v>
      </c>
      <c r="D1001" s="166"/>
      <c r="E1001" s="172">
        <v>0.15340000000000001</v>
      </c>
      <c r="F1001" s="177"/>
      <c r="G1001" s="177"/>
      <c r="H1001" s="177"/>
      <c r="I1001" s="177"/>
      <c r="J1001" s="177"/>
      <c r="K1001" s="177"/>
      <c r="L1001" s="177"/>
      <c r="M1001" s="177"/>
      <c r="N1001" s="164"/>
      <c r="O1001" s="164"/>
      <c r="P1001" s="164"/>
      <c r="Q1001" s="164"/>
      <c r="R1001" s="164"/>
      <c r="S1001" s="164"/>
      <c r="T1001" s="165"/>
      <c r="U1001" s="16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 t="s">
        <v>219</v>
      </c>
      <c r="AF1001" s="154">
        <v>0</v>
      </c>
      <c r="AG1001" s="154"/>
      <c r="AH1001" s="154"/>
      <c r="AI1001" s="154"/>
      <c r="AJ1001" s="154"/>
      <c r="AK1001" s="154"/>
      <c r="AL1001" s="154"/>
      <c r="AM1001" s="154"/>
      <c r="AN1001" s="154"/>
      <c r="AO1001" s="154"/>
      <c r="AP1001" s="154"/>
      <c r="AQ1001" s="154"/>
      <c r="AR1001" s="154"/>
      <c r="AS1001" s="154"/>
      <c r="AT1001" s="154"/>
      <c r="AU1001" s="154"/>
      <c r="AV1001" s="154"/>
      <c r="AW1001" s="154"/>
      <c r="AX1001" s="154"/>
      <c r="AY1001" s="154"/>
      <c r="AZ1001" s="154"/>
      <c r="BA1001" s="154"/>
      <c r="BB1001" s="154"/>
      <c r="BC1001" s="154"/>
      <c r="BD1001" s="154"/>
      <c r="BE1001" s="154"/>
      <c r="BF1001" s="154"/>
      <c r="BG1001" s="154"/>
      <c r="BH1001" s="154"/>
    </row>
    <row r="1002" spans="1:60" outlineLevel="1" x14ac:dyDescent="0.2">
      <c r="A1002" s="155"/>
      <c r="B1002" s="162"/>
      <c r="C1002" s="200" t="s">
        <v>222</v>
      </c>
      <c r="D1002" s="167"/>
      <c r="E1002" s="173">
        <v>11.6685</v>
      </c>
      <c r="F1002" s="177"/>
      <c r="G1002" s="177"/>
      <c r="H1002" s="177"/>
      <c r="I1002" s="177"/>
      <c r="J1002" s="177"/>
      <c r="K1002" s="177"/>
      <c r="L1002" s="177"/>
      <c r="M1002" s="177"/>
      <c r="N1002" s="164"/>
      <c r="O1002" s="164"/>
      <c r="P1002" s="164"/>
      <c r="Q1002" s="164"/>
      <c r="R1002" s="164"/>
      <c r="S1002" s="164"/>
      <c r="T1002" s="165"/>
      <c r="U1002" s="16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 t="s">
        <v>219</v>
      </c>
      <c r="AF1002" s="154">
        <v>1</v>
      </c>
      <c r="AG1002" s="154"/>
      <c r="AH1002" s="154"/>
      <c r="AI1002" s="154"/>
      <c r="AJ1002" s="154"/>
      <c r="AK1002" s="154"/>
      <c r="AL1002" s="154"/>
      <c r="AM1002" s="154"/>
      <c r="AN1002" s="154"/>
      <c r="AO1002" s="154"/>
      <c r="AP1002" s="154"/>
      <c r="AQ1002" s="154"/>
      <c r="AR1002" s="154"/>
      <c r="AS1002" s="154"/>
      <c r="AT1002" s="154"/>
      <c r="AU1002" s="154"/>
      <c r="AV1002" s="154"/>
      <c r="AW1002" s="154"/>
      <c r="AX1002" s="154"/>
      <c r="AY1002" s="154"/>
      <c r="AZ1002" s="154"/>
      <c r="BA1002" s="154"/>
      <c r="BB1002" s="154"/>
      <c r="BC1002" s="154"/>
      <c r="BD1002" s="154"/>
      <c r="BE1002" s="154"/>
      <c r="BF1002" s="154"/>
      <c r="BG1002" s="154"/>
      <c r="BH1002" s="154"/>
    </row>
    <row r="1003" spans="1:60" outlineLevel="1" x14ac:dyDescent="0.2">
      <c r="A1003" s="187"/>
      <c r="B1003" s="188"/>
      <c r="C1003" s="203" t="s">
        <v>1185</v>
      </c>
      <c r="D1003" s="189"/>
      <c r="E1003" s="190">
        <v>0.25750000000000001</v>
      </c>
      <c r="F1003" s="191"/>
      <c r="G1003" s="191"/>
      <c r="H1003" s="191"/>
      <c r="I1003" s="191"/>
      <c r="J1003" s="191"/>
      <c r="K1003" s="191"/>
      <c r="L1003" s="191"/>
      <c r="M1003" s="191"/>
      <c r="N1003" s="192"/>
      <c r="O1003" s="192"/>
      <c r="P1003" s="192"/>
      <c r="Q1003" s="192"/>
      <c r="R1003" s="192"/>
      <c r="S1003" s="192"/>
      <c r="T1003" s="193"/>
      <c r="U1003" s="192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 t="s">
        <v>219</v>
      </c>
      <c r="AF1003" s="154">
        <v>0</v>
      </c>
      <c r="AG1003" s="154"/>
      <c r="AH1003" s="154"/>
      <c r="AI1003" s="154"/>
      <c r="AJ1003" s="154"/>
      <c r="AK1003" s="154"/>
      <c r="AL1003" s="154"/>
      <c r="AM1003" s="154"/>
      <c r="AN1003" s="154"/>
      <c r="AO1003" s="154"/>
      <c r="AP1003" s="154"/>
      <c r="AQ1003" s="154"/>
      <c r="AR1003" s="154"/>
      <c r="AS1003" s="154"/>
      <c r="AT1003" s="154"/>
      <c r="AU1003" s="154"/>
      <c r="AV1003" s="154"/>
      <c r="AW1003" s="154"/>
      <c r="AX1003" s="154"/>
      <c r="AY1003" s="154"/>
      <c r="AZ1003" s="154"/>
      <c r="BA1003" s="154"/>
      <c r="BB1003" s="154"/>
      <c r="BC1003" s="154"/>
      <c r="BD1003" s="154"/>
      <c r="BE1003" s="154"/>
      <c r="BF1003" s="154"/>
      <c r="BG1003" s="154"/>
      <c r="BH1003" s="154"/>
    </row>
    <row r="1004" spans="1:60" x14ac:dyDescent="0.2">
      <c r="A1004" s="6"/>
      <c r="B1004" s="7" t="s">
        <v>860</v>
      </c>
      <c r="C1004" s="204" t="s">
        <v>860</v>
      </c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AC1004">
        <v>15</v>
      </c>
      <c r="AD1004">
        <v>21</v>
      </c>
    </row>
    <row r="1005" spans="1:60" x14ac:dyDescent="0.2">
      <c r="A1005" s="194"/>
      <c r="B1005" s="195">
        <v>26</v>
      </c>
      <c r="C1005" s="205" t="s">
        <v>860</v>
      </c>
      <c r="D1005" s="196"/>
      <c r="E1005" s="196"/>
      <c r="F1005" s="196"/>
      <c r="G1005" s="197">
        <f>G8+G52+G56+G62+G84+G108+G126+G161+G229+G268+G301+G306+G345+G372+G377+G455+G461+G469+G474+G476+G479+G530+G566+G591+G651+G682+G754+G783+G794+G817+G842+G844</f>
        <v>0</v>
      </c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AC1005">
        <f>SUMIF(L7:L1003,AC1004,G7:G1003)</f>
        <v>0</v>
      </c>
      <c r="AD1005">
        <f>SUMIF(L7:L1003,AD1004,G7:G1003)</f>
        <v>0</v>
      </c>
      <c r="AE1005" t="s">
        <v>1192</v>
      </c>
    </row>
    <row r="1006" spans="1:60" x14ac:dyDescent="0.2">
      <c r="A1006" s="6"/>
      <c r="B1006" s="7" t="s">
        <v>860</v>
      </c>
      <c r="C1006" s="204" t="s">
        <v>860</v>
      </c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60" x14ac:dyDescent="0.2">
      <c r="A1007" s="6"/>
      <c r="B1007" s="7" t="s">
        <v>860</v>
      </c>
      <c r="C1007" s="204" t="s">
        <v>860</v>
      </c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60" x14ac:dyDescent="0.2">
      <c r="A1008" s="272">
        <v>33</v>
      </c>
      <c r="B1008" s="272"/>
      <c r="C1008" s="273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31" x14ac:dyDescent="0.2">
      <c r="A1009" s="274"/>
      <c r="B1009" s="275"/>
      <c r="C1009" s="276"/>
      <c r="D1009" s="275"/>
      <c r="E1009" s="275"/>
      <c r="F1009" s="275"/>
      <c r="G1009" s="27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AE1009" t="s">
        <v>1193</v>
      </c>
    </row>
    <row r="1010" spans="1:31" x14ac:dyDescent="0.2">
      <c r="A1010" s="278"/>
      <c r="B1010" s="279"/>
      <c r="C1010" s="280"/>
      <c r="D1010" s="279"/>
      <c r="E1010" s="279"/>
      <c r="F1010" s="279"/>
      <c r="G1010" s="281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31" x14ac:dyDescent="0.2">
      <c r="A1011" s="278"/>
      <c r="B1011" s="279"/>
      <c r="C1011" s="280"/>
      <c r="D1011" s="279"/>
      <c r="E1011" s="279"/>
      <c r="F1011" s="279"/>
      <c r="G1011" s="281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31" x14ac:dyDescent="0.2">
      <c r="A1012" s="278"/>
      <c r="B1012" s="279"/>
      <c r="C1012" s="280"/>
      <c r="D1012" s="279"/>
      <c r="E1012" s="279"/>
      <c r="F1012" s="279"/>
      <c r="G1012" s="281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31" x14ac:dyDescent="0.2">
      <c r="A1013" s="282"/>
      <c r="B1013" s="283"/>
      <c r="C1013" s="284"/>
      <c r="D1013" s="283"/>
      <c r="E1013" s="283"/>
      <c r="F1013" s="283"/>
      <c r="G1013" s="285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31" x14ac:dyDescent="0.2">
      <c r="A1014" s="6"/>
      <c r="B1014" s="7" t="s">
        <v>860</v>
      </c>
      <c r="C1014" s="204" t="s">
        <v>860</v>
      </c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31" x14ac:dyDescent="0.2">
      <c r="C1015" s="206"/>
      <c r="AE1015" t="s">
        <v>1194</v>
      </c>
    </row>
  </sheetData>
  <mergeCells count="227">
    <mergeCell ref="C837:G837"/>
    <mergeCell ref="C839:G839"/>
    <mergeCell ref="C841:G841"/>
    <mergeCell ref="A1008:C1008"/>
    <mergeCell ref="A1009:G1013"/>
    <mergeCell ref="C827:G827"/>
    <mergeCell ref="C828:G828"/>
    <mergeCell ref="C830:G830"/>
    <mergeCell ref="C831:G831"/>
    <mergeCell ref="C833:G833"/>
    <mergeCell ref="C835:G835"/>
    <mergeCell ref="C820:G820"/>
    <mergeCell ref="C821:G821"/>
    <mergeCell ref="C822:G822"/>
    <mergeCell ref="C823:G823"/>
    <mergeCell ref="C824:G824"/>
    <mergeCell ref="C825:G825"/>
    <mergeCell ref="C803:G803"/>
    <mergeCell ref="C804:G804"/>
    <mergeCell ref="C805:G805"/>
    <mergeCell ref="C808:G808"/>
    <mergeCell ref="C809:G809"/>
    <mergeCell ref="C810:G810"/>
    <mergeCell ref="C751:G751"/>
    <mergeCell ref="C756:G756"/>
    <mergeCell ref="C769:G769"/>
    <mergeCell ref="C796:G796"/>
    <mergeCell ref="C797:G797"/>
    <mergeCell ref="C798:G798"/>
    <mergeCell ref="C736:G736"/>
    <mergeCell ref="C737:G737"/>
    <mergeCell ref="C747:G747"/>
    <mergeCell ref="C748:G748"/>
    <mergeCell ref="C749:G749"/>
    <mergeCell ref="C750:G750"/>
    <mergeCell ref="C729:G729"/>
    <mergeCell ref="C730:G730"/>
    <mergeCell ref="C731:G731"/>
    <mergeCell ref="C732:G732"/>
    <mergeCell ref="C734:G734"/>
    <mergeCell ref="C735:G735"/>
    <mergeCell ref="C711:G711"/>
    <mergeCell ref="C712:G712"/>
    <mergeCell ref="C715:G715"/>
    <mergeCell ref="C716:G716"/>
    <mergeCell ref="C717:G717"/>
    <mergeCell ref="C718:G718"/>
    <mergeCell ref="C696:G696"/>
    <mergeCell ref="C697:G697"/>
    <mergeCell ref="C698:G698"/>
    <mergeCell ref="C708:G708"/>
    <mergeCell ref="C709:G709"/>
    <mergeCell ref="C710:G710"/>
    <mergeCell ref="C687:G687"/>
    <mergeCell ref="C689:G689"/>
    <mergeCell ref="C690:G690"/>
    <mergeCell ref="C691:G691"/>
    <mergeCell ref="C692:G692"/>
    <mergeCell ref="C695:G695"/>
    <mergeCell ref="C676:G676"/>
    <mergeCell ref="C677:G677"/>
    <mergeCell ref="C678:G678"/>
    <mergeCell ref="C684:G684"/>
    <mergeCell ref="C685:G685"/>
    <mergeCell ref="C686:G686"/>
    <mergeCell ref="C662:G662"/>
    <mergeCell ref="C668:G668"/>
    <mergeCell ref="C669:G669"/>
    <mergeCell ref="C670:G670"/>
    <mergeCell ref="C674:G674"/>
    <mergeCell ref="C675:G675"/>
    <mergeCell ref="C648:G648"/>
    <mergeCell ref="C649:G649"/>
    <mergeCell ref="C650:G650"/>
    <mergeCell ref="C653:G653"/>
    <mergeCell ref="C654:G654"/>
    <mergeCell ref="C655:G655"/>
    <mergeCell ref="C641:G641"/>
    <mergeCell ref="C642:G642"/>
    <mergeCell ref="C643:G643"/>
    <mergeCell ref="C644:G644"/>
    <mergeCell ref="C646:G646"/>
    <mergeCell ref="C647:G647"/>
    <mergeCell ref="C633:G633"/>
    <mergeCell ref="C635:G635"/>
    <mergeCell ref="C636:G636"/>
    <mergeCell ref="C637:G637"/>
    <mergeCell ref="C638:G638"/>
    <mergeCell ref="C640:G640"/>
    <mergeCell ref="C627:G627"/>
    <mergeCell ref="C628:G628"/>
    <mergeCell ref="C629:G629"/>
    <mergeCell ref="C630:G630"/>
    <mergeCell ref="C631:G631"/>
    <mergeCell ref="C632:G632"/>
    <mergeCell ref="C620:G620"/>
    <mergeCell ref="C621:G621"/>
    <mergeCell ref="C623:G623"/>
    <mergeCell ref="C624:G624"/>
    <mergeCell ref="C625:G625"/>
    <mergeCell ref="C626:G626"/>
    <mergeCell ref="C613:G613"/>
    <mergeCell ref="C615:G615"/>
    <mergeCell ref="C616:G616"/>
    <mergeCell ref="C617:G617"/>
    <mergeCell ref="C618:G618"/>
    <mergeCell ref="C619:G619"/>
    <mergeCell ref="C607:G607"/>
    <mergeCell ref="C608:G608"/>
    <mergeCell ref="C609:G609"/>
    <mergeCell ref="C610:G610"/>
    <mergeCell ref="C611:G611"/>
    <mergeCell ref="C612:G612"/>
    <mergeCell ref="C600:G600"/>
    <mergeCell ref="C601:G601"/>
    <mergeCell ref="C602:G602"/>
    <mergeCell ref="C603:G603"/>
    <mergeCell ref="C604:G604"/>
    <mergeCell ref="C606:G606"/>
    <mergeCell ref="C589:G589"/>
    <mergeCell ref="C593:G593"/>
    <mergeCell ref="C594:G594"/>
    <mergeCell ref="C595:G595"/>
    <mergeCell ref="C596:G596"/>
    <mergeCell ref="C598:G598"/>
    <mergeCell ref="C549:G549"/>
    <mergeCell ref="C550:G550"/>
    <mergeCell ref="C551:G551"/>
    <mergeCell ref="C583:G583"/>
    <mergeCell ref="C587:G587"/>
    <mergeCell ref="C588:G588"/>
    <mergeCell ref="C465:G465"/>
    <mergeCell ref="C492:G492"/>
    <mergeCell ref="C511:G511"/>
    <mergeCell ref="C512:G512"/>
    <mergeCell ref="C513:G513"/>
    <mergeCell ref="C544:G544"/>
    <mergeCell ref="C416:G416"/>
    <mergeCell ref="C417:G417"/>
    <mergeCell ref="C422:G422"/>
    <mergeCell ref="C423:G423"/>
    <mergeCell ref="C463:G463"/>
    <mergeCell ref="C464:G464"/>
    <mergeCell ref="C392:G392"/>
    <mergeCell ref="C398:G398"/>
    <mergeCell ref="C400:G400"/>
    <mergeCell ref="C403:G403"/>
    <mergeCell ref="C404:G404"/>
    <mergeCell ref="C410:G410"/>
    <mergeCell ref="C362:G362"/>
    <mergeCell ref="C366:G366"/>
    <mergeCell ref="C367:G367"/>
    <mergeCell ref="C368:G368"/>
    <mergeCell ref="C369:G369"/>
    <mergeCell ref="C389:G389"/>
    <mergeCell ref="C303:G303"/>
    <mergeCell ref="C350:G350"/>
    <mergeCell ref="C355:G355"/>
    <mergeCell ref="C359:G359"/>
    <mergeCell ref="C360:G360"/>
    <mergeCell ref="C361:G361"/>
    <mergeCell ref="C293:G293"/>
    <mergeCell ref="C294:G294"/>
    <mergeCell ref="C296:G296"/>
    <mergeCell ref="C297:G297"/>
    <mergeCell ref="C298:G298"/>
    <mergeCell ref="C299:G299"/>
    <mergeCell ref="C284:G284"/>
    <mergeCell ref="C285:G285"/>
    <mergeCell ref="C289:G289"/>
    <mergeCell ref="C290:G290"/>
    <mergeCell ref="C291:G291"/>
    <mergeCell ref="C292:G292"/>
    <mergeCell ref="C274:G274"/>
    <mergeCell ref="C275:G275"/>
    <mergeCell ref="C280:G280"/>
    <mergeCell ref="C281:G281"/>
    <mergeCell ref="C282:G282"/>
    <mergeCell ref="C283:G283"/>
    <mergeCell ref="C260:G260"/>
    <mergeCell ref="C264:G264"/>
    <mergeCell ref="C270:G270"/>
    <mergeCell ref="C271:G271"/>
    <mergeCell ref="C272:G272"/>
    <mergeCell ref="C273:G273"/>
    <mergeCell ref="C202:G202"/>
    <mergeCell ref="C203:G203"/>
    <mergeCell ref="C204:G204"/>
    <mergeCell ref="C205:G205"/>
    <mergeCell ref="C214:G214"/>
    <mergeCell ref="C218:G218"/>
    <mergeCell ref="C171:G171"/>
    <mergeCell ref="C172:G172"/>
    <mergeCell ref="C173:G173"/>
    <mergeCell ref="C174:G174"/>
    <mergeCell ref="C175:G175"/>
    <mergeCell ref="C201:G201"/>
    <mergeCell ref="C137:G137"/>
    <mergeCell ref="C138:G138"/>
    <mergeCell ref="C139:G139"/>
    <mergeCell ref="C140:G140"/>
    <mergeCell ref="C158:G158"/>
    <mergeCell ref="C159:G159"/>
    <mergeCell ref="C104:G104"/>
    <mergeCell ref="C105:G105"/>
    <mergeCell ref="C107:G107"/>
    <mergeCell ref="C115:G115"/>
    <mergeCell ref="C118:G118"/>
    <mergeCell ref="C122:G122"/>
    <mergeCell ref="C96:G96"/>
    <mergeCell ref="C97:G97"/>
    <mergeCell ref="C98:G98"/>
    <mergeCell ref="C100:G100"/>
    <mergeCell ref="C101:G101"/>
    <mergeCell ref="C103:G103"/>
    <mergeCell ref="C50:G50"/>
    <mergeCell ref="C51:G51"/>
    <mergeCell ref="C54:G54"/>
    <mergeCell ref="C89:G89"/>
    <mergeCell ref="C90:G90"/>
    <mergeCell ref="C93:G93"/>
    <mergeCell ref="A1:G1"/>
    <mergeCell ref="C2:G2"/>
    <mergeCell ref="C3:G3"/>
    <mergeCell ref="C4:G4"/>
    <mergeCell ref="C29:G29"/>
    <mergeCell ref="C47:G47"/>
  </mergeCells>
  <pageMargins left="0.59055118110236227" right="0.39370078740157483" top="0.78740157480314965" bottom="0.78740157480314965" header="0.31496062992125984" footer="0.31496062992125984"/>
  <pageSetup paperSize="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Franeková Marie</cp:lastModifiedBy>
  <cp:lastPrinted>2017-06-27T10:29:25Z</cp:lastPrinted>
  <dcterms:created xsi:type="dcterms:W3CDTF">2009-04-08T07:15:50Z</dcterms:created>
  <dcterms:modified xsi:type="dcterms:W3CDTF">2025-12-10T09:36:17Z</dcterms:modified>
</cp:coreProperties>
</file>