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roiecturadana.sharepoint.com/sites/ProiecturaDana/Sdilene dokumenty/Projekty/Projekty 2025/25024_BD_Lomnice/07_ODEVZDANE/DPS/260831_25024_FINAL/F_ROZPOČTY/"/>
    </mc:Choice>
  </mc:AlternateContent>
  <xr:revisionPtr revIDLastSave="33" documentId="8_{739AD917-999A-4ED7-B782-65581ECC3FB6}" xr6:coauthVersionLast="47" xr6:coauthVersionMax="47" xr10:uidLastSave="{B65D9A87-C012-4253-B96D-F19AD492F5D4}"/>
  <bookViews>
    <workbookView xWindow="-105" yWindow="0" windowWidth="38610" windowHeight="20985" activeTab="4" xr2:uid="{00000000-000D-0000-FFFF-FFFF00000000}"/>
  </bookViews>
  <sheets>
    <sheet name="Rekapitulace stavby" sheetId="1" r:id="rId1"/>
    <sheet name="01 - Bourací práce a demo..." sheetId="2" r:id="rId2"/>
    <sheet name="02 - ASŘ" sheetId="3" r:id="rId3"/>
    <sheet name="03 - ZTI" sheetId="4" r:id="rId4"/>
    <sheet name="04 - VYTÁPĚNÍ" sheetId="5" r:id="rId5"/>
    <sheet name="05 - NTL ROZVOD PLYNU" sheetId="6" r:id="rId6"/>
    <sheet name="06 - EL" sheetId="7" r:id="rId7"/>
    <sheet name="07 - VRN" sheetId="8" r:id="rId8"/>
    <sheet name="Pokyny pro vyplnění" sheetId="9" r:id="rId9"/>
  </sheets>
  <definedNames>
    <definedName name="_xlnm._FilterDatabase" localSheetId="1" hidden="1">'01 - Bourací práce a demo...'!$C$93:$K$329</definedName>
    <definedName name="_xlnm._FilterDatabase" localSheetId="2" hidden="1">'02 - ASŘ'!$C$94:$K$506</definedName>
    <definedName name="_xlnm._FilterDatabase" localSheetId="3" hidden="1">'03 - ZTI'!$C$85:$K$143</definedName>
    <definedName name="_xlnm._FilterDatabase" localSheetId="4" hidden="1">'04 - VYTÁPĚNÍ'!$C$85:$K$140</definedName>
    <definedName name="_xlnm._FilterDatabase" localSheetId="5" hidden="1">'05 - NTL ROZVOD PLYNU'!$C$82:$K$101</definedName>
    <definedName name="_xlnm._FilterDatabase" localSheetId="6" hidden="1">'06 - EL'!$C$83:$K$181</definedName>
    <definedName name="_xlnm._FilterDatabase" localSheetId="7" hidden="1">'07 - VRN'!$C$85:$K$119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2" l="1"/>
  <c r="BK118" i="8"/>
  <c r="BI118" i="8"/>
  <c r="BH118" i="8"/>
  <c r="BG118" i="8"/>
  <c r="BE118" i="8"/>
  <c r="T118" i="8"/>
  <c r="R118" i="8"/>
  <c r="P118" i="8"/>
  <c r="J118" i="8"/>
  <c r="BF118" i="8" s="1"/>
  <c r="BK116" i="8"/>
  <c r="BI116" i="8"/>
  <c r="BH116" i="8"/>
  <c r="BG116" i="8"/>
  <c r="BE116" i="8"/>
  <c r="T116" i="8"/>
  <c r="R116" i="8"/>
  <c r="P116" i="8"/>
  <c r="J116" i="8"/>
  <c r="BF116" i="8" s="1"/>
  <c r="BK115" i="8"/>
  <c r="BI115" i="8"/>
  <c r="BH115" i="8"/>
  <c r="BG115" i="8"/>
  <c r="BE115" i="8"/>
  <c r="T115" i="8"/>
  <c r="R115" i="8"/>
  <c r="P115" i="8"/>
  <c r="J115" i="8"/>
  <c r="BF115" i="8" s="1"/>
  <c r="BK113" i="8"/>
  <c r="BK112" i="8" s="1"/>
  <c r="BI113" i="8"/>
  <c r="BH113" i="8"/>
  <c r="BG113" i="8"/>
  <c r="BE113" i="8"/>
  <c r="T113" i="8"/>
  <c r="R113" i="8"/>
  <c r="P113" i="8"/>
  <c r="J113" i="8"/>
  <c r="BF113" i="8" s="1"/>
  <c r="T112" i="8"/>
  <c r="R112" i="8"/>
  <c r="P112" i="8"/>
  <c r="BK110" i="8"/>
  <c r="BI110" i="8"/>
  <c r="BH110" i="8"/>
  <c r="BG110" i="8"/>
  <c r="BE110" i="8"/>
  <c r="T110" i="8"/>
  <c r="R110" i="8"/>
  <c r="P110" i="8"/>
  <c r="J110" i="8"/>
  <c r="BF110" i="8" s="1"/>
  <c r="BK109" i="8"/>
  <c r="T109" i="8"/>
  <c r="R109" i="8"/>
  <c r="P109" i="8"/>
  <c r="J109" i="8"/>
  <c r="BK107" i="8"/>
  <c r="BI107" i="8"/>
  <c r="BH107" i="8"/>
  <c r="BG107" i="8"/>
  <c r="BE107" i="8"/>
  <c r="T107" i="8"/>
  <c r="R107" i="8"/>
  <c r="P107" i="8"/>
  <c r="J107" i="8"/>
  <c r="BF107" i="8" s="1"/>
  <c r="BK106" i="8"/>
  <c r="T106" i="8"/>
  <c r="R106" i="8"/>
  <c r="P106" i="8"/>
  <c r="J106" i="8"/>
  <c r="BK104" i="8"/>
  <c r="BI104" i="8"/>
  <c r="BH104" i="8"/>
  <c r="BG104" i="8"/>
  <c r="BE104" i="8"/>
  <c r="T104" i="8"/>
  <c r="R104" i="8"/>
  <c r="P104" i="8"/>
  <c r="J104" i="8"/>
  <c r="BF104" i="8" s="1"/>
  <c r="BK103" i="8"/>
  <c r="T103" i="8"/>
  <c r="R103" i="8"/>
  <c r="P103" i="8"/>
  <c r="J103" i="8"/>
  <c r="BK98" i="8"/>
  <c r="BI98" i="8"/>
  <c r="BH98" i="8"/>
  <c r="BG98" i="8"/>
  <c r="BE98" i="8"/>
  <c r="T98" i="8"/>
  <c r="R98" i="8"/>
  <c r="P98" i="8"/>
  <c r="J98" i="8"/>
  <c r="BF98" i="8" s="1"/>
  <c r="BK97" i="8"/>
  <c r="T97" i="8"/>
  <c r="R97" i="8"/>
  <c r="P97" i="8"/>
  <c r="J97" i="8"/>
  <c r="BK95" i="8"/>
  <c r="BI95" i="8"/>
  <c r="BH95" i="8"/>
  <c r="BG95" i="8"/>
  <c r="BE95" i="8"/>
  <c r="T95" i="8"/>
  <c r="R95" i="8"/>
  <c r="P95" i="8"/>
  <c r="J95" i="8"/>
  <c r="BF95" i="8" s="1"/>
  <c r="BK93" i="8"/>
  <c r="BI93" i="8"/>
  <c r="BH93" i="8"/>
  <c r="BG93" i="8"/>
  <c r="BE93" i="8"/>
  <c r="T93" i="8"/>
  <c r="R93" i="8"/>
  <c r="P93" i="8"/>
  <c r="J93" i="8"/>
  <c r="BF93" i="8" s="1"/>
  <c r="BK91" i="8"/>
  <c r="BI91" i="8"/>
  <c r="BH91" i="8"/>
  <c r="BG91" i="8"/>
  <c r="BE91" i="8"/>
  <c r="T91" i="8"/>
  <c r="R91" i="8"/>
  <c r="P91" i="8"/>
  <c r="J91" i="8"/>
  <c r="BF91" i="8" s="1"/>
  <c r="BK89" i="8"/>
  <c r="BI89" i="8"/>
  <c r="BH89" i="8"/>
  <c r="BG89" i="8"/>
  <c r="BE89" i="8"/>
  <c r="T89" i="8"/>
  <c r="R89" i="8"/>
  <c r="P89" i="8"/>
  <c r="J89" i="8"/>
  <c r="BF89" i="8" s="1"/>
  <c r="BK88" i="8"/>
  <c r="T88" i="8"/>
  <c r="R88" i="8"/>
  <c r="P88" i="8"/>
  <c r="J88" i="8"/>
  <c r="T87" i="8"/>
  <c r="R87" i="8"/>
  <c r="P87" i="8"/>
  <c r="T86" i="8"/>
  <c r="R86" i="8"/>
  <c r="P86" i="8"/>
  <c r="J83" i="8"/>
  <c r="J82" i="8"/>
  <c r="F82" i="8"/>
  <c r="F80" i="8"/>
  <c r="E78" i="8"/>
  <c r="J65" i="8"/>
  <c r="J64" i="8"/>
  <c r="J63" i="8"/>
  <c r="J62" i="8"/>
  <c r="J61" i="8"/>
  <c r="J55" i="8"/>
  <c r="J54" i="8"/>
  <c r="F54" i="8"/>
  <c r="F52" i="8"/>
  <c r="E50" i="8"/>
  <c r="J37" i="8"/>
  <c r="F37" i="8"/>
  <c r="J36" i="8"/>
  <c r="F36" i="8"/>
  <c r="J35" i="8"/>
  <c r="F35" i="8"/>
  <c r="J33" i="8"/>
  <c r="F33" i="8"/>
  <c r="J18" i="8"/>
  <c r="E18" i="8"/>
  <c r="J17" i="8"/>
  <c r="J12" i="8"/>
  <c r="E7" i="8"/>
  <c r="BK181" i="7"/>
  <c r="BI181" i="7"/>
  <c r="BH181" i="7"/>
  <c r="BG181" i="7"/>
  <c r="BE181" i="7"/>
  <c r="T181" i="7"/>
  <c r="R181" i="7"/>
  <c r="P181" i="7"/>
  <c r="J181" i="7"/>
  <c r="BF181" i="7" s="1"/>
  <c r="BK180" i="7"/>
  <c r="T180" i="7"/>
  <c r="R180" i="7"/>
  <c r="P180" i="7"/>
  <c r="J180" i="7"/>
  <c r="J64" i="7" s="1"/>
  <c r="BK179" i="7"/>
  <c r="BI179" i="7"/>
  <c r="BH179" i="7"/>
  <c r="BG179" i="7"/>
  <c r="BE179" i="7"/>
  <c r="T179" i="7"/>
  <c r="R179" i="7"/>
  <c r="P179" i="7"/>
  <c r="J179" i="7"/>
  <c r="BF179" i="7" s="1"/>
  <c r="BK178" i="7"/>
  <c r="BI178" i="7"/>
  <c r="BH178" i="7"/>
  <c r="BG178" i="7"/>
  <c r="BE178" i="7"/>
  <c r="T178" i="7"/>
  <c r="R178" i="7"/>
  <c r="P178" i="7"/>
  <c r="J178" i="7"/>
  <c r="BF178" i="7" s="1"/>
  <c r="BK177" i="7"/>
  <c r="BI177" i="7"/>
  <c r="BH177" i="7"/>
  <c r="BG177" i="7"/>
  <c r="BE177" i="7"/>
  <c r="T177" i="7"/>
  <c r="R177" i="7"/>
  <c r="P177" i="7"/>
  <c r="J177" i="7"/>
  <c r="BF177" i="7" s="1"/>
  <c r="BK176" i="7"/>
  <c r="T176" i="7"/>
  <c r="R176" i="7"/>
  <c r="P176" i="7"/>
  <c r="J176" i="7"/>
  <c r="J63" i="7" s="1"/>
  <c r="BK175" i="7"/>
  <c r="BI175" i="7"/>
  <c r="BH175" i="7"/>
  <c r="BG175" i="7"/>
  <c r="BE175" i="7"/>
  <c r="T175" i="7"/>
  <c r="R175" i="7"/>
  <c r="P175" i="7"/>
  <c r="J175" i="7"/>
  <c r="BF175" i="7" s="1"/>
  <c r="BK174" i="7"/>
  <c r="BI174" i="7"/>
  <c r="BH174" i="7"/>
  <c r="BG174" i="7"/>
  <c r="BE174" i="7"/>
  <c r="T174" i="7"/>
  <c r="R174" i="7"/>
  <c r="P174" i="7"/>
  <c r="J174" i="7"/>
  <c r="BF174" i="7" s="1"/>
  <c r="BK173" i="7"/>
  <c r="BI173" i="7"/>
  <c r="BH173" i="7"/>
  <c r="BG173" i="7"/>
  <c r="BE173" i="7"/>
  <c r="T173" i="7"/>
  <c r="R173" i="7"/>
  <c r="P173" i="7"/>
  <c r="J173" i="7"/>
  <c r="BF173" i="7" s="1"/>
  <c r="BK172" i="7"/>
  <c r="BI172" i="7"/>
  <c r="BH172" i="7"/>
  <c r="BG172" i="7"/>
  <c r="BE172" i="7"/>
  <c r="T172" i="7"/>
  <c r="R172" i="7"/>
  <c r="P172" i="7"/>
  <c r="J172" i="7"/>
  <c r="BF172" i="7" s="1"/>
  <c r="BK171" i="7"/>
  <c r="BI171" i="7"/>
  <c r="BH171" i="7"/>
  <c r="BG171" i="7"/>
  <c r="BF171" i="7"/>
  <c r="BE171" i="7"/>
  <c r="T171" i="7"/>
  <c r="R171" i="7"/>
  <c r="P171" i="7"/>
  <c r="J171" i="7"/>
  <c r="BK170" i="7"/>
  <c r="BI170" i="7"/>
  <c r="BH170" i="7"/>
  <c r="BG170" i="7"/>
  <c r="BE170" i="7"/>
  <c r="T170" i="7"/>
  <c r="R170" i="7"/>
  <c r="P170" i="7"/>
  <c r="J170" i="7"/>
  <c r="BF170" i="7" s="1"/>
  <c r="BK169" i="7"/>
  <c r="BI169" i="7"/>
  <c r="BH169" i="7"/>
  <c r="BG169" i="7"/>
  <c r="BE169" i="7"/>
  <c r="T169" i="7"/>
  <c r="R169" i="7"/>
  <c r="P169" i="7"/>
  <c r="J169" i="7"/>
  <c r="BF169" i="7" s="1"/>
  <c r="BK168" i="7"/>
  <c r="BI168" i="7"/>
  <c r="BH168" i="7"/>
  <c r="BG168" i="7"/>
  <c r="BE168" i="7"/>
  <c r="T168" i="7"/>
  <c r="R168" i="7"/>
  <c r="P168" i="7"/>
  <c r="J168" i="7"/>
  <c r="BF168" i="7" s="1"/>
  <c r="BK167" i="7"/>
  <c r="BI167" i="7"/>
  <c r="BH167" i="7"/>
  <c r="BG167" i="7"/>
  <c r="BE167" i="7"/>
  <c r="T167" i="7"/>
  <c r="R167" i="7"/>
  <c r="P167" i="7"/>
  <c r="J167" i="7"/>
  <c r="BF167" i="7" s="1"/>
  <c r="BK166" i="7"/>
  <c r="BI166" i="7"/>
  <c r="BH166" i="7"/>
  <c r="BG166" i="7"/>
  <c r="BE166" i="7"/>
  <c r="T166" i="7"/>
  <c r="R166" i="7"/>
  <c r="P166" i="7"/>
  <c r="J166" i="7"/>
  <c r="BF166" i="7" s="1"/>
  <c r="BK165" i="7"/>
  <c r="BI165" i="7"/>
  <c r="BH165" i="7"/>
  <c r="BG165" i="7"/>
  <c r="BE165" i="7"/>
  <c r="T165" i="7"/>
  <c r="R165" i="7"/>
  <c r="P165" i="7"/>
  <c r="J165" i="7"/>
  <c r="BF165" i="7" s="1"/>
  <c r="BK164" i="7"/>
  <c r="BI164" i="7"/>
  <c r="BH164" i="7"/>
  <c r="BG164" i="7"/>
  <c r="BE164" i="7"/>
  <c r="T164" i="7"/>
  <c r="R164" i="7"/>
  <c r="P164" i="7"/>
  <c r="J164" i="7"/>
  <c r="BF164" i="7" s="1"/>
  <c r="BK163" i="7"/>
  <c r="BI163" i="7"/>
  <c r="BH163" i="7"/>
  <c r="BG163" i="7"/>
  <c r="BE163" i="7"/>
  <c r="T163" i="7"/>
  <c r="R163" i="7"/>
  <c r="P163" i="7"/>
  <c r="J163" i="7"/>
  <c r="BF163" i="7" s="1"/>
  <c r="BK162" i="7"/>
  <c r="BI162" i="7"/>
  <c r="BH162" i="7"/>
  <c r="BG162" i="7"/>
  <c r="BE162" i="7"/>
  <c r="T162" i="7"/>
  <c r="R162" i="7"/>
  <c r="P162" i="7"/>
  <c r="J162" i="7"/>
  <c r="BF162" i="7" s="1"/>
  <c r="BK161" i="7"/>
  <c r="BI161" i="7"/>
  <c r="BH161" i="7"/>
  <c r="BG161" i="7"/>
  <c r="BE161" i="7"/>
  <c r="T161" i="7"/>
  <c r="R161" i="7"/>
  <c r="P161" i="7"/>
  <c r="J161" i="7"/>
  <c r="BF161" i="7" s="1"/>
  <c r="BK160" i="7"/>
  <c r="BI160" i="7"/>
  <c r="BH160" i="7"/>
  <c r="BG160" i="7"/>
  <c r="BE160" i="7"/>
  <c r="T160" i="7"/>
  <c r="R160" i="7"/>
  <c r="P160" i="7"/>
  <c r="J160" i="7"/>
  <c r="BF160" i="7" s="1"/>
  <c r="BK159" i="7"/>
  <c r="BI159" i="7"/>
  <c r="BH159" i="7"/>
  <c r="BG159" i="7"/>
  <c r="BE159" i="7"/>
  <c r="T159" i="7"/>
  <c r="R159" i="7"/>
  <c r="P159" i="7"/>
  <c r="J159" i="7"/>
  <c r="BF159" i="7" s="1"/>
  <c r="BK158" i="7"/>
  <c r="BI158" i="7"/>
  <c r="BH158" i="7"/>
  <c r="BG158" i="7"/>
  <c r="BE158" i="7"/>
  <c r="T158" i="7"/>
  <c r="R158" i="7"/>
  <c r="P158" i="7"/>
  <c r="J158" i="7"/>
  <c r="BF158" i="7" s="1"/>
  <c r="BK157" i="7"/>
  <c r="BI157" i="7"/>
  <c r="BH157" i="7"/>
  <c r="BG157" i="7"/>
  <c r="BE157" i="7"/>
  <c r="T157" i="7"/>
  <c r="R157" i="7"/>
  <c r="P157" i="7"/>
  <c r="J157" i="7"/>
  <c r="BF157" i="7" s="1"/>
  <c r="BK156" i="7"/>
  <c r="BI156" i="7"/>
  <c r="BH156" i="7"/>
  <c r="BG156" i="7"/>
  <c r="BE156" i="7"/>
  <c r="T156" i="7"/>
  <c r="R156" i="7"/>
  <c r="P156" i="7"/>
  <c r="J156" i="7"/>
  <c r="BF156" i="7" s="1"/>
  <c r="BK155" i="7"/>
  <c r="BI155" i="7"/>
  <c r="BH155" i="7"/>
  <c r="BG155" i="7"/>
  <c r="BE155" i="7"/>
  <c r="T155" i="7"/>
  <c r="R155" i="7"/>
  <c r="P155" i="7"/>
  <c r="J155" i="7"/>
  <c r="BF155" i="7" s="1"/>
  <c r="BK154" i="7"/>
  <c r="BI154" i="7"/>
  <c r="BH154" i="7"/>
  <c r="BG154" i="7"/>
  <c r="BE154" i="7"/>
  <c r="T154" i="7"/>
  <c r="R154" i="7"/>
  <c r="P154" i="7"/>
  <c r="J154" i="7"/>
  <c r="BF154" i="7" s="1"/>
  <c r="BK153" i="7"/>
  <c r="BI153" i="7"/>
  <c r="BH153" i="7"/>
  <c r="BG153" i="7"/>
  <c r="BE153" i="7"/>
  <c r="T153" i="7"/>
  <c r="R153" i="7"/>
  <c r="P153" i="7"/>
  <c r="J153" i="7"/>
  <c r="BF153" i="7" s="1"/>
  <c r="BK152" i="7"/>
  <c r="BI152" i="7"/>
  <c r="BH152" i="7"/>
  <c r="BG152" i="7"/>
  <c r="BF152" i="7"/>
  <c r="BE152" i="7"/>
  <c r="T152" i="7"/>
  <c r="R152" i="7"/>
  <c r="P152" i="7"/>
  <c r="J152" i="7"/>
  <c r="BK151" i="7"/>
  <c r="BI151" i="7"/>
  <c r="BH151" i="7"/>
  <c r="BG151" i="7"/>
  <c r="BF151" i="7"/>
  <c r="BE151" i="7"/>
  <c r="T151" i="7"/>
  <c r="R151" i="7"/>
  <c r="P151" i="7"/>
  <c r="J151" i="7"/>
  <c r="BK150" i="7"/>
  <c r="BI150" i="7"/>
  <c r="BH150" i="7"/>
  <c r="BG150" i="7"/>
  <c r="BE150" i="7"/>
  <c r="T150" i="7"/>
  <c r="R150" i="7"/>
  <c r="P150" i="7"/>
  <c r="J150" i="7"/>
  <c r="BF150" i="7" s="1"/>
  <c r="BK149" i="7"/>
  <c r="BI149" i="7"/>
  <c r="BH149" i="7"/>
  <c r="BG149" i="7"/>
  <c r="BE149" i="7"/>
  <c r="T149" i="7"/>
  <c r="R149" i="7"/>
  <c r="P149" i="7"/>
  <c r="J149" i="7"/>
  <c r="BF149" i="7" s="1"/>
  <c r="BK148" i="7"/>
  <c r="BI148" i="7"/>
  <c r="BH148" i="7"/>
  <c r="BG148" i="7"/>
  <c r="BE148" i="7"/>
  <c r="T148" i="7"/>
  <c r="R148" i="7"/>
  <c r="P148" i="7"/>
  <c r="J148" i="7"/>
  <c r="BF148" i="7" s="1"/>
  <c r="BK147" i="7"/>
  <c r="BI147" i="7"/>
  <c r="BH147" i="7"/>
  <c r="BG147" i="7"/>
  <c r="BE147" i="7"/>
  <c r="T147" i="7"/>
  <c r="R147" i="7"/>
  <c r="P147" i="7"/>
  <c r="J147" i="7"/>
  <c r="BF147" i="7" s="1"/>
  <c r="BK146" i="7"/>
  <c r="BI146" i="7"/>
  <c r="BH146" i="7"/>
  <c r="BG146" i="7"/>
  <c r="BE146" i="7"/>
  <c r="T146" i="7"/>
  <c r="R146" i="7"/>
  <c r="P146" i="7"/>
  <c r="J146" i="7"/>
  <c r="BF146" i="7" s="1"/>
  <c r="BK145" i="7"/>
  <c r="BI145" i="7"/>
  <c r="BH145" i="7"/>
  <c r="BG145" i="7"/>
  <c r="BE145" i="7"/>
  <c r="T145" i="7"/>
  <c r="R145" i="7"/>
  <c r="P145" i="7"/>
  <c r="J145" i="7"/>
  <c r="BF145" i="7" s="1"/>
  <c r="BK144" i="7"/>
  <c r="BI144" i="7"/>
  <c r="BH144" i="7"/>
  <c r="BG144" i="7"/>
  <c r="BE144" i="7"/>
  <c r="T144" i="7"/>
  <c r="R144" i="7"/>
  <c r="P144" i="7"/>
  <c r="J144" i="7"/>
  <c r="BF144" i="7" s="1"/>
  <c r="BK143" i="7"/>
  <c r="BI143" i="7"/>
  <c r="BH143" i="7"/>
  <c r="BG143" i="7"/>
  <c r="BF143" i="7"/>
  <c r="BE143" i="7"/>
  <c r="T143" i="7"/>
  <c r="R143" i="7"/>
  <c r="P143" i="7"/>
  <c r="J143" i="7"/>
  <c r="BK142" i="7"/>
  <c r="BI142" i="7"/>
  <c r="BH142" i="7"/>
  <c r="BG142" i="7"/>
  <c r="BE142" i="7"/>
  <c r="T142" i="7"/>
  <c r="R142" i="7"/>
  <c r="P142" i="7"/>
  <c r="J142" i="7"/>
  <c r="BF142" i="7" s="1"/>
  <c r="BK141" i="7"/>
  <c r="BI141" i="7"/>
  <c r="BH141" i="7"/>
  <c r="BG141" i="7"/>
  <c r="BE141" i="7"/>
  <c r="T141" i="7"/>
  <c r="R141" i="7"/>
  <c r="P141" i="7"/>
  <c r="J141" i="7"/>
  <c r="BF141" i="7" s="1"/>
  <c r="BK140" i="7"/>
  <c r="BI140" i="7"/>
  <c r="BH140" i="7"/>
  <c r="BG140" i="7"/>
  <c r="BE140" i="7"/>
  <c r="T140" i="7"/>
  <c r="R140" i="7"/>
  <c r="P140" i="7"/>
  <c r="J140" i="7"/>
  <c r="BF140" i="7" s="1"/>
  <c r="BK139" i="7"/>
  <c r="BI139" i="7"/>
  <c r="BH139" i="7"/>
  <c r="BG139" i="7"/>
  <c r="BE139" i="7"/>
  <c r="T139" i="7"/>
  <c r="R139" i="7"/>
  <c r="P139" i="7"/>
  <c r="J139" i="7"/>
  <c r="BF139" i="7" s="1"/>
  <c r="BK138" i="7"/>
  <c r="BI138" i="7"/>
  <c r="BH138" i="7"/>
  <c r="BG138" i="7"/>
  <c r="BE138" i="7"/>
  <c r="T138" i="7"/>
  <c r="R138" i="7"/>
  <c r="P138" i="7"/>
  <c r="J138" i="7"/>
  <c r="BF138" i="7" s="1"/>
  <c r="BK137" i="7"/>
  <c r="BI137" i="7"/>
  <c r="BH137" i="7"/>
  <c r="BG137" i="7"/>
  <c r="BE137" i="7"/>
  <c r="T137" i="7"/>
  <c r="R137" i="7"/>
  <c r="P137" i="7"/>
  <c r="J137" i="7"/>
  <c r="BF137" i="7" s="1"/>
  <c r="BK136" i="7"/>
  <c r="BI136" i="7"/>
  <c r="BH136" i="7"/>
  <c r="BG136" i="7"/>
  <c r="BE136" i="7"/>
  <c r="T136" i="7"/>
  <c r="R136" i="7"/>
  <c r="P136" i="7"/>
  <c r="J136" i="7"/>
  <c r="BF136" i="7" s="1"/>
  <c r="BK135" i="7"/>
  <c r="BI135" i="7"/>
  <c r="BH135" i="7"/>
  <c r="BG135" i="7"/>
  <c r="BE135" i="7"/>
  <c r="T135" i="7"/>
  <c r="R135" i="7"/>
  <c r="P135" i="7"/>
  <c r="J135" i="7"/>
  <c r="BF135" i="7" s="1"/>
  <c r="BK134" i="7"/>
  <c r="BI134" i="7"/>
  <c r="BH134" i="7"/>
  <c r="BG134" i="7"/>
  <c r="BE134" i="7"/>
  <c r="T134" i="7"/>
  <c r="R134" i="7"/>
  <c r="P134" i="7"/>
  <c r="J134" i="7"/>
  <c r="BF134" i="7" s="1"/>
  <c r="BK133" i="7"/>
  <c r="BI133" i="7"/>
  <c r="BH133" i="7"/>
  <c r="BG133" i="7"/>
  <c r="BE133" i="7"/>
  <c r="T133" i="7"/>
  <c r="R133" i="7"/>
  <c r="P133" i="7"/>
  <c r="J133" i="7"/>
  <c r="BF133" i="7" s="1"/>
  <c r="BK132" i="7"/>
  <c r="BI132" i="7"/>
  <c r="BH132" i="7"/>
  <c r="BG132" i="7"/>
  <c r="BE132" i="7"/>
  <c r="T132" i="7"/>
  <c r="R132" i="7"/>
  <c r="P132" i="7"/>
  <c r="J132" i="7"/>
  <c r="BF132" i="7" s="1"/>
  <c r="BK131" i="7"/>
  <c r="BI131" i="7"/>
  <c r="BH131" i="7"/>
  <c r="BG131" i="7"/>
  <c r="BE131" i="7"/>
  <c r="T131" i="7"/>
  <c r="R131" i="7"/>
  <c r="P131" i="7"/>
  <c r="J131" i="7"/>
  <c r="BF131" i="7" s="1"/>
  <c r="BK130" i="7"/>
  <c r="J130" i="7" s="1"/>
  <c r="J62" i="7" s="1"/>
  <c r="T130" i="7"/>
  <c r="R130" i="7"/>
  <c r="P130" i="7"/>
  <c r="BK129" i="7"/>
  <c r="BI129" i="7"/>
  <c r="BH129" i="7"/>
  <c r="BG129" i="7"/>
  <c r="BE129" i="7"/>
  <c r="T129" i="7"/>
  <c r="R129" i="7"/>
  <c r="P129" i="7"/>
  <c r="J129" i="7"/>
  <c r="BF129" i="7" s="1"/>
  <c r="BK128" i="7"/>
  <c r="BI128" i="7"/>
  <c r="BH128" i="7"/>
  <c r="BG128" i="7"/>
  <c r="BE128" i="7"/>
  <c r="T128" i="7"/>
  <c r="R128" i="7"/>
  <c r="P128" i="7"/>
  <c r="J128" i="7"/>
  <c r="BF128" i="7" s="1"/>
  <c r="BK127" i="7"/>
  <c r="BI127" i="7"/>
  <c r="BH127" i="7"/>
  <c r="BG127" i="7"/>
  <c r="BE127" i="7"/>
  <c r="T127" i="7"/>
  <c r="R127" i="7"/>
  <c r="P127" i="7"/>
  <c r="J127" i="7"/>
  <c r="BF127" i="7" s="1"/>
  <c r="BK126" i="7"/>
  <c r="BI126" i="7"/>
  <c r="BH126" i="7"/>
  <c r="BG126" i="7"/>
  <c r="BE126" i="7"/>
  <c r="T126" i="7"/>
  <c r="R126" i="7"/>
  <c r="P126" i="7"/>
  <c r="J126" i="7"/>
  <c r="BF126" i="7" s="1"/>
  <c r="BK125" i="7"/>
  <c r="BI125" i="7"/>
  <c r="BH125" i="7"/>
  <c r="BG125" i="7"/>
  <c r="BE125" i="7"/>
  <c r="T125" i="7"/>
  <c r="R125" i="7"/>
  <c r="P125" i="7"/>
  <c r="J125" i="7"/>
  <c r="BF125" i="7" s="1"/>
  <c r="BK124" i="7"/>
  <c r="BI124" i="7"/>
  <c r="BH124" i="7"/>
  <c r="BG124" i="7"/>
  <c r="BE124" i="7"/>
  <c r="T124" i="7"/>
  <c r="R124" i="7"/>
  <c r="P124" i="7"/>
  <c r="J124" i="7"/>
  <c r="BF124" i="7" s="1"/>
  <c r="BK123" i="7"/>
  <c r="BI123" i="7"/>
  <c r="BH123" i="7"/>
  <c r="BG123" i="7"/>
  <c r="BF123" i="7"/>
  <c r="BE123" i="7"/>
  <c r="T123" i="7"/>
  <c r="R123" i="7"/>
  <c r="P123" i="7"/>
  <c r="J123" i="7"/>
  <c r="BK122" i="7"/>
  <c r="BI122" i="7"/>
  <c r="BH122" i="7"/>
  <c r="BG122" i="7"/>
  <c r="BE122" i="7"/>
  <c r="T122" i="7"/>
  <c r="R122" i="7"/>
  <c r="P122" i="7"/>
  <c r="J122" i="7"/>
  <c r="BF122" i="7" s="1"/>
  <c r="BK121" i="7"/>
  <c r="BI121" i="7"/>
  <c r="BH121" i="7"/>
  <c r="BG121" i="7"/>
  <c r="BE121" i="7"/>
  <c r="T121" i="7"/>
  <c r="R121" i="7"/>
  <c r="P121" i="7"/>
  <c r="J121" i="7"/>
  <c r="BF121" i="7" s="1"/>
  <c r="BK120" i="7"/>
  <c r="BI120" i="7"/>
  <c r="BH120" i="7"/>
  <c r="BG120" i="7"/>
  <c r="BE120" i="7"/>
  <c r="T120" i="7"/>
  <c r="R120" i="7"/>
  <c r="P120" i="7"/>
  <c r="J120" i="7"/>
  <c r="BF120" i="7" s="1"/>
  <c r="BK119" i="7"/>
  <c r="BI119" i="7"/>
  <c r="BH119" i="7"/>
  <c r="BG119" i="7"/>
  <c r="BE119" i="7"/>
  <c r="T119" i="7"/>
  <c r="R119" i="7"/>
  <c r="P119" i="7"/>
  <c r="J119" i="7"/>
  <c r="BF119" i="7" s="1"/>
  <c r="BK118" i="7"/>
  <c r="BI118" i="7"/>
  <c r="BH118" i="7"/>
  <c r="BG118" i="7"/>
  <c r="BE118" i="7"/>
  <c r="T118" i="7"/>
  <c r="R118" i="7"/>
  <c r="P118" i="7"/>
  <c r="J118" i="7"/>
  <c r="BF118" i="7" s="1"/>
  <c r="BK117" i="7"/>
  <c r="BI117" i="7"/>
  <c r="BH117" i="7"/>
  <c r="BG117" i="7"/>
  <c r="BE117" i="7"/>
  <c r="T117" i="7"/>
  <c r="R117" i="7"/>
  <c r="P117" i="7"/>
  <c r="J117" i="7"/>
  <c r="BF117" i="7" s="1"/>
  <c r="BK116" i="7"/>
  <c r="BI116" i="7"/>
  <c r="BH116" i="7"/>
  <c r="BG116" i="7"/>
  <c r="BF116" i="7"/>
  <c r="BE116" i="7"/>
  <c r="T116" i="7"/>
  <c r="R116" i="7"/>
  <c r="P116" i="7"/>
  <c r="J116" i="7"/>
  <c r="BK115" i="7"/>
  <c r="BI115" i="7"/>
  <c r="BH115" i="7"/>
  <c r="BG115" i="7"/>
  <c r="BF115" i="7"/>
  <c r="BE115" i="7"/>
  <c r="T115" i="7"/>
  <c r="R115" i="7"/>
  <c r="P115" i="7"/>
  <c r="J115" i="7"/>
  <c r="BK114" i="7"/>
  <c r="BI114" i="7"/>
  <c r="BH114" i="7"/>
  <c r="BG114" i="7"/>
  <c r="BE114" i="7"/>
  <c r="T114" i="7"/>
  <c r="R114" i="7"/>
  <c r="P114" i="7"/>
  <c r="J114" i="7"/>
  <c r="BF114" i="7" s="1"/>
  <c r="BK113" i="7"/>
  <c r="BI113" i="7"/>
  <c r="BH113" i="7"/>
  <c r="BG113" i="7"/>
  <c r="BE113" i="7"/>
  <c r="T113" i="7"/>
  <c r="R113" i="7"/>
  <c r="P113" i="7"/>
  <c r="J113" i="7"/>
  <c r="BF113" i="7" s="1"/>
  <c r="BK112" i="7"/>
  <c r="BI112" i="7"/>
  <c r="BH112" i="7"/>
  <c r="BG112" i="7"/>
  <c r="BE112" i="7"/>
  <c r="T112" i="7"/>
  <c r="R112" i="7"/>
  <c r="P112" i="7"/>
  <c r="J112" i="7"/>
  <c r="BF112" i="7" s="1"/>
  <c r="BK111" i="7"/>
  <c r="BI111" i="7"/>
  <c r="BH111" i="7"/>
  <c r="BG111" i="7"/>
  <c r="BE111" i="7"/>
  <c r="T111" i="7"/>
  <c r="R111" i="7"/>
  <c r="P111" i="7"/>
  <c r="J111" i="7"/>
  <c r="BF111" i="7" s="1"/>
  <c r="BK110" i="7"/>
  <c r="BI110" i="7"/>
  <c r="BH110" i="7"/>
  <c r="BG110" i="7"/>
  <c r="BE110" i="7"/>
  <c r="T110" i="7"/>
  <c r="R110" i="7"/>
  <c r="P110" i="7"/>
  <c r="J110" i="7"/>
  <c r="BF110" i="7" s="1"/>
  <c r="BK109" i="7"/>
  <c r="BI109" i="7"/>
  <c r="BH109" i="7"/>
  <c r="BG109" i="7"/>
  <c r="BF109" i="7"/>
  <c r="BE109" i="7"/>
  <c r="T109" i="7"/>
  <c r="R109" i="7"/>
  <c r="P109" i="7"/>
  <c r="J109" i="7"/>
  <c r="BK108" i="7"/>
  <c r="BI108" i="7"/>
  <c r="BH108" i="7"/>
  <c r="BG108" i="7"/>
  <c r="BE108" i="7"/>
  <c r="T108" i="7"/>
  <c r="R108" i="7"/>
  <c r="P108" i="7"/>
  <c r="J108" i="7"/>
  <c r="BF108" i="7" s="1"/>
  <c r="BK107" i="7"/>
  <c r="BI107" i="7"/>
  <c r="BH107" i="7"/>
  <c r="BG107" i="7"/>
  <c r="BF107" i="7"/>
  <c r="BE107" i="7"/>
  <c r="T107" i="7"/>
  <c r="R107" i="7"/>
  <c r="P107" i="7"/>
  <c r="J107" i="7"/>
  <c r="BK106" i="7"/>
  <c r="BI106" i="7"/>
  <c r="BH106" i="7"/>
  <c r="BG106" i="7"/>
  <c r="BE106" i="7"/>
  <c r="T106" i="7"/>
  <c r="R106" i="7"/>
  <c r="P106" i="7"/>
  <c r="J106" i="7"/>
  <c r="BF106" i="7" s="1"/>
  <c r="BK105" i="7"/>
  <c r="BI105" i="7"/>
  <c r="BH105" i="7"/>
  <c r="BG105" i="7"/>
  <c r="BE105" i="7"/>
  <c r="T105" i="7"/>
  <c r="R105" i="7"/>
  <c r="P105" i="7"/>
  <c r="J105" i="7"/>
  <c r="BF105" i="7" s="1"/>
  <c r="BK104" i="7"/>
  <c r="BI104" i="7"/>
  <c r="BH104" i="7"/>
  <c r="BG104" i="7"/>
  <c r="BE104" i="7"/>
  <c r="T104" i="7"/>
  <c r="R104" i="7"/>
  <c r="P104" i="7"/>
  <c r="J104" i="7"/>
  <c r="BF104" i="7" s="1"/>
  <c r="BK103" i="7"/>
  <c r="BI103" i="7"/>
  <c r="BH103" i="7"/>
  <c r="BG103" i="7"/>
  <c r="BE103" i="7"/>
  <c r="T103" i="7"/>
  <c r="R103" i="7"/>
  <c r="P103" i="7"/>
  <c r="J103" i="7"/>
  <c r="BF103" i="7" s="1"/>
  <c r="BK102" i="7"/>
  <c r="BI102" i="7"/>
  <c r="BH102" i="7"/>
  <c r="BG102" i="7"/>
  <c r="BE102" i="7"/>
  <c r="T102" i="7"/>
  <c r="R102" i="7"/>
  <c r="P102" i="7"/>
  <c r="J102" i="7"/>
  <c r="BF102" i="7" s="1"/>
  <c r="BK101" i="7"/>
  <c r="BI101" i="7"/>
  <c r="BH101" i="7"/>
  <c r="BG101" i="7"/>
  <c r="BE101" i="7"/>
  <c r="T101" i="7"/>
  <c r="R101" i="7"/>
  <c r="P101" i="7"/>
  <c r="J101" i="7"/>
  <c r="BF101" i="7" s="1"/>
  <c r="BK100" i="7"/>
  <c r="BI100" i="7"/>
  <c r="BH100" i="7"/>
  <c r="BG100" i="7"/>
  <c r="BE100" i="7"/>
  <c r="T100" i="7"/>
  <c r="R100" i="7"/>
  <c r="P100" i="7"/>
  <c r="J100" i="7"/>
  <c r="BF100" i="7" s="1"/>
  <c r="BK99" i="7"/>
  <c r="BI99" i="7"/>
  <c r="BH99" i="7"/>
  <c r="BG99" i="7"/>
  <c r="BE99" i="7"/>
  <c r="T99" i="7"/>
  <c r="R99" i="7"/>
  <c r="P99" i="7"/>
  <c r="J99" i="7"/>
  <c r="BF99" i="7" s="1"/>
  <c r="BK98" i="7"/>
  <c r="BI98" i="7"/>
  <c r="BH98" i="7"/>
  <c r="BG98" i="7"/>
  <c r="BE98" i="7"/>
  <c r="T98" i="7"/>
  <c r="R98" i="7"/>
  <c r="P98" i="7"/>
  <c r="J98" i="7"/>
  <c r="BF98" i="7" s="1"/>
  <c r="BK97" i="7"/>
  <c r="BI97" i="7"/>
  <c r="BH97" i="7"/>
  <c r="BG97" i="7"/>
  <c r="BE97" i="7"/>
  <c r="T97" i="7"/>
  <c r="R97" i="7"/>
  <c r="P97" i="7"/>
  <c r="J97" i="7"/>
  <c r="BF97" i="7" s="1"/>
  <c r="BK96" i="7"/>
  <c r="BI96" i="7"/>
  <c r="BH96" i="7"/>
  <c r="BG96" i="7"/>
  <c r="BF96" i="7"/>
  <c r="BE96" i="7"/>
  <c r="T96" i="7"/>
  <c r="R96" i="7"/>
  <c r="P96" i="7"/>
  <c r="J96" i="7"/>
  <c r="BK95" i="7"/>
  <c r="BI95" i="7"/>
  <c r="BH95" i="7"/>
  <c r="BG95" i="7"/>
  <c r="BE95" i="7"/>
  <c r="T95" i="7"/>
  <c r="R95" i="7"/>
  <c r="P95" i="7"/>
  <c r="J95" i="7"/>
  <c r="BF95" i="7" s="1"/>
  <c r="BK94" i="7"/>
  <c r="BI94" i="7"/>
  <c r="BH94" i="7"/>
  <c r="BG94" i="7"/>
  <c r="BE94" i="7"/>
  <c r="T94" i="7"/>
  <c r="R94" i="7"/>
  <c r="P94" i="7"/>
  <c r="J94" i="7"/>
  <c r="BF94" i="7" s="1"/>
  <c r="BK93" i="7"/>
  <c r="BI93" i="7"/>
  <c r="BH93" i="7"/>
  <c r="BG93" i="7"/>
  <c r="BF93" i="7"/>
  <c r="BE93" i="7"/>
  <c r="T93" i="7"/>
  <c r="R93" i="7"/>
  <c r="P93" i="7"/>
  <c r="J93" i="7"/>
  <c r="BK92" i="7"/>
  <c r="BI92" i="7"/>
  <c r="BH92" i="7"/>
  <c r="BG92" i="7"/>
  <c r="BE92" i="7"/>
  <c r="T92" i="7"/>
  <c r="R92" i="7"/>
  <c r="P92" i="7"/>
  <c r="J92" i="7"/>
  <c r="BF92" i="7" s="1"/>
  <c r="BK91" i="7"/>
  <c r="BI91" i="7"/>
  <c r="BH91" i="7"/>
  <c r="BG91" i="7"/>
  <c r="BE91" i="7"/>
  <c r="T91" i="7"/>
  <c r="R91" i="7"/>
  <c r="P91" i="7"/>
  <c r="J91" i="7"/>
  <c r="BF91" i="7" s="1"/>
  <c r="BK90" i="7"/>
  <c r="J90" i="7" s="1"/>
  <c r="J61" i="7" s="1"/>
  <c r="T90" i="7"/>
  <c r="T84" i="7" s="1"/>
  <c r="R90" i="7"/>
  <c r="R84" i="7" s="1"/>
  <c r="P90" i="7"/>
  <c r="P84" i="7" s="1"/>
  <c r="AU60" i="1" s="1"/>
  <c r="BK89" i="7"/>
  <c r="BI89" i="7"/>
  <c r="BH89" i="7"/>
  <c r="BG89" i="7"/>
  <c r="BE89" i="7"/>
  <c r="T89" i="7"/>
  <c r="R89" i="7"/>
  <c r="P89" i="7"/>
  <c r="J89" i="7"/>
  <c r="BF89" i="7" s="1"/>
  <c r="BK88" i="7"/>
  <c r="BI88" i="7"/>
  <c r="BH88" i="7"/>
  <c r="BG88" i="7"/>
  <c r="BE88" i="7"/>
  <c r="T88" i="7"/>
  <c r="R88" i="7"/>
  <c r="P88" i="7"/>
  <c r="J88" i="7"/>
  <c r="BF88" i="7" s="1"/>
  <c r="BK87" i="7"/>
  <c r="BI87" i="7"/>
  <c r="BH87" i="7"/>
  <c r="BG87" i="7"/>
  <c r="BE87" i="7"/>
  <c r="T87" i="7"/>
  <c r="R87" i="7"/>
  <c r="P87" i="7"/>
  <c r="J87" i="7"/>
  <c r="BF87" i="7" s="1"/>
  <c r="BK86" i="7"/>
  <c r="BI86" i="7"/>
  <c r="F37" i="7" s="1"/>
  <c r="BD60" i="1" s="1"/>
  <c r="BH86" i="7"/>
  <c r="F36" i="7" s="1"/>
  <c r="BC60" i="1" s="1"/>
  <c r="BG86" i="7"/>
  <c r="F35" i="7" s="1"/>
  <c r="BB60" i="1" s="1"/>
  <c r="BE86" i="7"/>
  <c r="T86" i="7"/>
  <c r="R86" i="7"/>
  <c r="P86" i="7"/>
  <c r="J86" i="7"/>
  <c r="BF86" i="7" s="1"/>
  <c r="BK85" i="7"/>
  <c r="T85" i="7"/>
  <c r="R85" i="7"/>
  <c r="P85" i="7"/>
  <c r="J81" i="7"/>
  <c r="J80" i="7"/>
  <c r="F80" i="7"/>
  <c r="F78" i="7"/>
  <c r="E76" i="7"/>
  <c r="J55" i="7"/>
  <c r="J54" i="7"/>
  <c r="F54" i="7"/>
  <c r="F52" i="7"/>
  <c r="E50" i="7"/>
  <c r="J37" i="7"/>
  <c r="J36" i="7"/>
  <c r="J35" i="7"/>
  <c r="J18" i="7"/>
  <c r="E18" i="7"/>
  <c r="J17" i="7"/>
  <c r="J12" i="7"/>
  <c r="E7" i="7"/>
  <c r="BK101" i="6"/>
  <c r="BI101" i="6"/>
  <c r="BH101" i="6"/>
  <c r="BG101" i="6"/>
  <c r="BE101" i="6"/>
  <c r="T101" i="6"/>
  <c r="R101" i="6"/>
  <c r="P101" i="6"/>
  <c r="J101" i="6"/>
  <c r="BF101" i="6" s="1"/>
  <c r="BK100" i="6"/>
  <c r="BI100" i="6"/>
  <c r="BH100" i="6"/>
  <c r="BG100" i="6"/>
  <c r="BE100" i="6"/>
  <c r="T100" i="6"/>
  <c r="R100" i="6"/>
  <c r="P100" i="6"/>
  <c r="J100" i="6"/>
  <c r="BF100" i="6" s="1"/>
  <c r="BK99" i="6"/>
  <c r="BI99" i="6"/>
  <c r="BH99" i="6"/>
  <c r="BG99" i="6"/>
  <c r="BE99" i="6"/>
  <c r="T99" i="6"/>
  <c r="R99" i="6"/>
  <c r="P99" i="6"/>
  <c r="J99" i="6"/>
  <c r="BF99" i="6" s="1"/>
  <c r="BK98" i="6"/>
  <c r="BI98" i="6"/>
  <c r="BH98" i="6"/>
  <c r="BG98" i="6"/>
  <c r="BE98" i="6"/>
  <c r="T98" i="6"/>
  <c r="R98" i="6"/>
  <c r="P98" i="6"/>
  <c r="J98" i="6"/>
  <c r="BF98" i="6" s="1"/>
  <c r="BK97" i="6"/>
  <c r="BI97" i="6"/>
  <c r="BH97" i="6"/>
  <c r="BG97" i="6"/>
  <c r="BE97" i="6"/>
  <c r="T97" i="6"/>
  <c r="R97" i="6"/>
  <c r="P97" i="6"/>
  <c r="J97" i="6"/>
  <c r="BF97" i="6" s="1"/>
  <c r="BK96" i="6"/>
  <c r="BI96" i="6"/>
  <c r="BH96" i="6"/>
  <c r="BG96" i="6"/>
  <c r="BE96" i="6"/>
  <c r="T96" i="6"/>
  <c r="R96" i="6"/>
  <c r="P96" i="6"/>
  <c r="J96" i="6"/>
  <c r="BF96" i="6" s="1"/>
  <c r="BK95" i="6"/>
  <c r="T95" i="6"/>
  <c r="R95" i="6"/>
  <c r="P95" i="6"/>
  <c r="J95" i="6"/>
  <c r="BK94" i="6"/>
  <c r="BI94" i="6"/>
  <c r="BH94" i="6"/>
  <c r="BG94" i="6"/>
  <c r="BE94" i="6"/>
  <c r="T94" i="6"/>
  <c r="R94" i="6"/>
  <c r="P94" i="6"/>
  <c r="J94" i="6"/>
  <c r="BF94" i="6" s="1"/>
  <c r="BK93" i="6"/>
  <c r="BI93" i="6"/>
  <c r="BH93" i="6"/>
  <c r="BG93" i="6"/>
  <c r="BE93" i="6"/>
  <c r="T93" i="6"/>
  <c r="R93" i="6"/>
  <c r="P93" i="6"/>
  <c r="J93" i="6"/>
  <c r="BF93" i="6" s="1"/>
  <c r="BK92" i="6"/>
  <c r="BI92" i="6"/>
  <c r="BH92" i="6"/>
  <c r="BG92" i="6"/>
  <c r="BE92" i="6"/>
  <c r="T92" i="6"/>
  <c r="R92" i="6"/>
  <c r="P92" i="6"/>
  <c r="J92" i="6"/>
  <c r="BF92" i="6" s="1"/>
  <c r="BK91" i="6"/>
  <c r="BI91" i="6"/>
  <c r="BH91" i="6"/>
  <c r="BG91" i="6"/>
  <c r="BE91" i="6"/>
  <c r="T91" i="6"/>
  <c r="R91" i="6"/>
  <c r="P91" i="6"/>
  <c r="J91" i="6"/>
  <c r="BF91" i="6" s="1"/>
  <c r="BK90" i="6"/>
  <c r="T90" i="6"/>
  <c r="R90" i="6"/>
  <c r="P90" i="6"/>
  <c r="J90" i="6"/>
  <c r="BK89" i="6"/>
  <c r="BI89" i="6"/>
  <c r="BH89" i="6"/>
  <c r="BG89" i="6"/>
  <c r="BE89" i="6"/>
  <c r="T89" i="6"/>
  <c r="R89" i="6"/>
  <c r="P89" i="6"/>
  <c r="J89" i="6"/>
  <c r="BF89" i="6" s="1"/>
  <c r="BK88" i="6"/>
  <c r="T88" i="6"/>
  <c r="R88" i="6"/>
  <c r="P88" i="6"/>
  <c r="J88" i="6"/>
  <c r="BK87" i="6"/>
  <c r="BI87" i="6"/>
  <c r="BH87" i="6"/>
  <c r="BG87" i="6"/>
  <c r="BE87" i="6"/>
  <c r="T87" i="6"/>
  <c r="R87" i="6"/>
  <c r="P87" i="6"/>
  <c r="J87" i="6"/>
  <c r="BF87" i="6" s="1"/>
  <c r="BK86" i="6"/>
  <c r="BI86" i="6"/>
  <c r="BH86" i="6"/>
  <c r="BG86" i="6"/>
  <c r="BE86" i="6"/>
  <c r="T86" i="6"/>
  <c r="R86" i="6"/>
  <c r="P86" i="6"/>
  <c r="J86" i="6"/>
  <c r="BF86" i="6" s="1"/>
  <c r="BK85" i="6"/>
  <c r="BI85" i="6"/>
  <c r="BH85" i="6"/>
  <c r="BG85" i="6"/>
  <c r="BE85" i="6"/>
  <c r="T85" i="6"/>
  <c r="R85" i="6"/>
  <c r="P85" i="6"/>
  <c r="J85" i="6"/>
  <c r="BF85" i="6" s="1"/>
  <c r="BK84" i="6"/>
  <c r="T84" i="6"/>
  <c r="R84" i="6"/>
  <c r="P84" i="6"/>
  <c r="J84" i="6"/>
  <c r="BK83" i="6"/>
  <c r="T83" i="6"/>
  <c r="R83" i="6"/>
  <c r="P83" i="6"/>
  <c r="J83" i="6"/>
  <c r="J80" i="6"/>
  <c r="J79" i="6"/>
  <c r="F79" i="6"/>
  <c r="F77" i="6"/>
  <c r="E75" i="6"/>
  <c r="J63" i="6"/>
  <c r="J62" i="6"/>
  <c r="J61" i="6"/>
  <c r="J60" i="6"/>
  <c r="J59" i="6"/>
  <c r="J55" i="6"/>
  <c r="J54" i="6"/>
  <c r="F54" i="6"/>
  <c r="F52" i="6"/>
  <c r="E50" i="6"/>
  <c r="J37" i="6"/>
  <c r="F37" i="6"/>
  <c r="J36" i="6"/>
  <c r="F36" i="6"/>
  <c r="J35" i="6"/>
  <c r="F35" i="6"/>
  <c r="J33" i="6"/>
  <c r="F33" i="6"/>
  <c r="J30" i="6"/>
  <c r="J18" i="6"/>
  <c r="E18" i="6"/>
  <c r="J17" i="6"/>
  <c r="J12" i="6"/>
  <c r="E7" i="6"/>
  <c r="BK140" i="5"/>
  <c r="BI140" i="5"/>
  <c r="BH140" i="5"/>
  <c r="BG140" i="5"/>
  <c r="BE140" i="5"/>
  <c r="T140" i="5"/>
  <c r="R140" i="5"/>
  <c r="P140" i="5"/>
  <c r="J140" i="5"/>
  <c r="BF140" i="5" s="1"/>
  <c r="BK139" i="5"/>
  <c r="BI139" i="5"/>
  <c r="BH139" i="5"/>
  <c r="BG139" i="5"/>
  <c r="BF139" i="5"/>
  <c r="BE139" i="5"/>
  <c r="T139" i="5"/>
  <c r="R139" i="5"/>
  <c r="P139" i="5"/>
  <c r="J139" i="5"/>
  <c r="BK138" i="5"/>
  <c r="BI138" i="5"/>
  <c r="BH138" i="5"/>
  <c r="BG138" i="5"/>
  <c r="BE138" i="5"/>
  <c r="T138" i="5"/>
  <c r="R138" i="5"/>
  <c r="P138" i="5"/>
  <c r="J138" i="5"/>
  <c r="BF138" i="5" s="1"/>
  <c r="BK137" i="5"/>
  <c r="BI137" i="5"/>
  <c r="BH137" i="5"/>
  <c r="BG137" i="5"/>
  <c r="BE137" i="5"/>
  <c r="T137" i="5"/>
  <c r="R137" i="5"/>
  <c r="P137" i="5"/>
  <c r="J137" i="5"/>
  <c r="BF137" i="5" s="1"/>
  <c r="BK136" i="5"/>
  <c r="BI136" i="5"/>
  <c r="BH136" i="5"/>
  <c r="BG136" i="5"/>
  <c r="BE136" i="5"/>
  <c r="T136" i="5"/>
  <c r="R136" i="5"/>
  <c r="P136" i="5"/>
  <c r="J136" i="5"/>
  <c r="BF136" i="5" s="1"/>
  <c r="BK135" i="5"/>
  <c r="BI135" i="5"/>
  <c r="BH135" i="5"/>
  <c r="BG135" i="5"/>
  <c r="BE135" i="5"/>
  <c r="T135" i="5"/>
  <c r="R135" i="5"/>
  <c r="P135" i="5"/>
  <c r="J135" i="5"/>
  <c r="BF135" i="5" s="1"/>
  <c r="BK134" i="5"/>
  <c r="BI134" i="5"/>
  <c r="BH134" i="5"/>
  <c r="BG134" i="5"/>
  <c r="BF134" i="5"/>
  <c r="BE134" i="5"/>
  <c r="T134" i="5"/>
  <c r="R134" i="5"/>
  <c r="P134" i="5"/>
  <c r="J134" i="5"/>
  <c r="BK133" i="5"/>
  <c r="T133" i="5"/>
  <c r="R133" i="5"/>
  <c r="P133" i="5"/>
  <c r="BK132" i="5"/>
  <c r="BI132" i="5"/>
  <c r="BH132" i="5"/>
  <c r="BG132" i="5"/>
  <c r="BE132" i="5"/>
  <c r="T132" i="5"/>
  <c r="R132" i="5"/>
  <c r="P132" i="5"/>
  <c r="J132" i="5"/>
  <c r="BF132" i="5" s="1"/>
  <c r="BK131" i="5"/>
  <c r="BI131" i="5"/>
  <c r="BH131" i="5"/>
  <c r="BG131" i="5"/>
  <c r="BE131" i="5"/>
  <c r="T131" i="5"/>
  <c r="R131" i="5"/>
  <c r="P131" i="5"/>
  <c r="J131" i="5"/>
  <c r="BF131" i="5" s="1"/>
  <c r="BK130" i="5"/>
  <c r="BI130" i="5"/>
  <c r="BH130" i="5"/>
  <c r="BG130" i="5"/>
  <c r="BF130" i="5"/>
  <c r="BE130" i="5"/>
  <c r="T130" i="5"/>
  <c r="R130" i="5"/>
  <c r="P130" i="5"/>
  <c r="J130" i="5"/>
  <c r="BK129" i="5"/>
  <c r="BI129" i="5"/>
  <c r="BH129" i="5"/>
  <c r="BG129" i="5"/>
  <c r="BE129" i="5"/>
  <c r="T129" i="5"/>
  <c r="R129" i="5"/>
  <c r="P129" i="5"/>
  <c r="J129" i="5"/>
  <c r="BF129" i="5" s="1"/>
  <c r="BK128" i="5"/>
  <c r="BI128" i="5"/>
  <c r="BH128" i="5"/>
  <c r="BG128" i="5"/>
  <c r="BE128" i="5"/>
  <c r="T128" i="5"/>
  <c r="R128" i="5"/>
  <c r="P128" i="5"/>
  <c r="J128" i="5"/>
  <c r="BF128" i="5" s="1"/>
  <c r="BK127" i="5"/>
  <c r="BI127" i="5"/>
  <c r="BH127" i="5"/>
  <c r="BG127" i="5"/>
  <c r="BE127" i="5"/>
  <c r="T127" i="5"/>
  <c r="R127" i="5"/>
  <c r="P127" i="5"/>
  <c r="J127" i="5"/>
  <c r="BF127" i="5" s="1"/>
  <c r="BK126" i="5"/>
  <c r="BI126" i="5"/>
  <c r="BH126" i="5"/>
  <c r="BG126" i="5"/>
  <c r="BE126" i="5"/>
  <c r="T126" i="5"/>
  <c r="R126" i="5"/>
  <c r="P126" i="5"/>
  <c r="J126" i="5"/>
  <c r="BF126" i="5" s="1"/>
  <c r="BK125" i="5"/>
  <c r="BI125" i="5"/>
  <c r="BH125" i="5"/>
  <c r="BG125" i="5"/>
  <c r="BF125" i="5"/>
  <c r="BE125" i="5"/>
  <c r="T125" i="5"/>
  <c r="R125" i="5"/>
  <c r="P125" i="5"/>
  <c r="J125" i="5"/>
  <c r="BK124" i="5"/>
  <c r="BI124" i="5"/>
  <c r="BH124" i="5"/>
  <c r="BG124" i="5"/>
  <c r="BF124" i="5"/>
  <c r="BE124" i="5"/>
  <c r="T124" i="5"/>
  <c r="R124" i="5"/>
  <c r="P124" i="5"/>
  <c r="J124" i="5"/>
  <c r="BK123" i="5"/>
  <c r="BI123" i="5"/>
  <c r="BH123" i="5"/>
  <c r="BG123" i="5"/>
  <c r="BF123" i="5"/>
  <c r="BE123" i="5"/>
  <c r="T123" i="5"/>
  <c r="R123" i="5"/>
  <c r="P123" i="5"/>
  <c r="J123" i="5"/>
  <c r="BK122" i="5"/>
  <c r="BI122" i="5"/>
  <c r="BH122" i="5"/>
  <c r="BG122" i="5"/>
  <c r="BE122" i="5"/>
  <c r="T122" i="5"/>
  <c r="R122" i="5"/>
  <c r="P122" i="5"/>
  <c r="J122" i="5"/>
  <c r="BF122" i="5" s="1"/>
  <c r="BK121" i="5"/>
  <c r="BI121" i="5"/>
  <c r="BH121" i="5"/>
  <c r="BG121" i="5"/>
  <c r="BE121" i="5"/>
  <c r="T121" i="5"/>
  <c r="R121" i="5"/>
  <c r="P121" i="5"/>
  <c r="J121" i="5"/>
  <c r="BF121" i="5" s="1"/>
  <c r="BK120" i="5"/>
  <c r="BI120" i="5"/>
  <c r="BH120" i="5"/>
  <c r="BG120" i="5"/>
  <c r="BE120" i="5"/>
  <c r="T120" i="5"/>
  <c r="R120" i="5"/>
  <c r="P120" i="5"/>
  <c r="J120" i="5"/>
  <c r="BF120" i="5" s="1"/>
  <c r="BK119" i="5"/>
  <c r="BI119" i="5"/>
  <c r="BH119" i="5"/>
  <c r="BG119" i="5"/>
  <c r="BE119" i="5"/>
  <c r="T119" i="5"/>
  <c r="R119" i="5"/>
  <c r="P119" i="5"/>
  <c r="J119" i="5"/>
  <c r="BF119" i="5" s="1"/>
  <c r="BK118" i="5"/>
  <c r="BI118" i="5"/>
  <c r="BH118" i="5"/>
  <c r="BG118" i="5"/>
  <c r="BF118" i="5"/>
  <c r="BE118" i="5"/>
  <c r="T118" i="5"/>
  <c r="R118" i="5"/>
  <c r="P118" i="5"/>
  <c r="J118" i="5"/>
  <c r="BK117" i="5"/>
  <c r="BI117" i="5"/>
  <c r="BH117" i="5"/>
  <c r="BG117" i="5"/>
  <c r="BE117" i="5"/>
  <c r="T117" i="5"/>
  <c r="R117" i="5"/>
  <c r="P117" i="5"/>
  <c r="J117" i="5"/>
  <c r="BF117" i="5" s="1"/>
  <c r="BK116" i="5"/>
  <c r="BI116" i="5"/>
  <c r="BH116" i="5"/>
  <c r="BG116" i="5"/>
  <c r="BE116" i="5"/>
  <c r="T116" i="5"/>
  <c r="R116" i="5"/>
  <c r="P116" i="5"/>
  <c r="J116" i="5"/>
  <c r="BF116" i="5" s="1"/>
  <c r="T115" i="5"/>
  <c r="R115" i="5"/>
  <c r="P115" i="5"/>
  <c r="BK114" i="5"/>
  <c r="BI114" i="5"/>
  <c r="BH114" i="5"/>
  <c r="BG114" i="5"/>
  <c r="BE114" i="5"/>
  <c r="T114" i="5"/>
  <c r="R114" i="5"/>
  <c r="P114" i="5"/>
  <c r="J114" i="5"/>
  <c r="BF114" i="5" s="1"/>
  <c r="BK113" i="5"/>
  <c r="BI113" i="5"/>
  <c r="BH113" i="5"/>
  <c r="BG113" i="5"/>
  <c r="BE113" i="5"/>
  <c r="T113" i="5"/>
  <c r="R113" i="5"/>
  <c r="P113" i="5"/>
  <c r="J113" i="5"/>
  <c r="BF113" i="5" s="1"/>
  <c r="BK112" i="5"/>
  <c r="BI112" i="5"/>
  <c r="BH112" i="5"/>
  <c r="BG112" i="5"/>
  <c r="BE112" i="5"/>
  <c r="T112" i="5"/>
  <c r="R112" i="5"/>
  <c r="P112" i="5"/>
  <c r="J112" i="5"/>
  <c r="BF112" i="5" s="1"/>
  <c r="BK111" i="5"/>
  <c r="BI111" i="5"/>
  <c r="BH111" i="5"/>
  <c r="BG111" i="5"/>
  <c r="BF111" i="5"/>
  <c r="BE111" i="5"/>
  <c r="T111" i="5"/>
  <c r="R111" i="5"/>
  <c r="P111" i="5"/>
  <c r="J111" i="5"/>
  <c r="BK110" i="5"/>
  <c r="BI110" i="5"/>
  <c r="BH110" i="5"/>
  <c r="BG110" i="5"/>
  <c r="BE110" i="5"/>
  <c r="T110" i="5"/>
  <c r="R110" i="5"/>
  <c r="P110" i="5"/>
  <c r="J110" i="5"/>
  <c r="BF110" i="5" s="1"/>
  <c r="BK109" i="5"/>
  <c r="BI109" i="5"/>
  <c r="BH109" i="5"/>
  <c r="BG109" i="5"/>
  <c r="BE109" i="5"/>
  <c r="T109" i="5"/>
  <c r="R109" i="5"/>
  <c r="P109" i="5"/>
  <c r="J109" i="5"/>
  <c r="BF109" i="5" s="1"/>
  <c r="BK108" i="5"/>
  <c r="BI108" i="5"/>
  <c r="BH108" i="5"/>
  <c r="BG108" i="5"/>
  <c r="BF108" i="5"/>
  <c r="BE108" i="5"/>
  <c r="T108" i="5"/>
  <c r="R108" i="5"/>
  <c r="P108" i="5"/>
  <c r="J108" i="5"/>
  <c r="BK107" i="5"/>
  <c r="BI107" i="5"/>
  <c r="BH107" i="5"/>
  <c r="BG107" i="5"/>
  <c r="BE107" i="5"/>
  <c r="T107" i="5"/>
  <c r="R107" i="5"/>
  <c r="P107" i="5"/>
  <c r="J107" i="5"/>
  <c r="BF107" i="5" s="1"/>
  <c r="BK106" i="5"/>
  <c r="J106" i="5" s="1"/>
  <c r="J64" i="5" s="1"/>
  <c r="T106" i="5"/>
  <c r="R106" i="5"/>
  <c r="P106" i="5"/>
  <c r="BK105" i="5"/>
  <c r="BK99" i="5" s="1"/>
  <c r="BI105" i="5"/>
  <c r="BH105" i="5"/>
  <c r="BG105" i="5"/>
  <c r="BE105" i="5"/>
  <c r="T105" i="5"/>
  <c r="R105" i="5"/>
  <c r="P105" i="5"/>
  <c r="J105" i="5"/>
  <c r="BF105" i="5" s="1"/>
  <c r="BK104" i="5"/>
  <c r="BI104" i="5"/>
  <c r="BH104" i="5"/>
  <c r="BG104" i="5"/>
  <c r="BE104" i="5"/>
  <c r="T104" i="5"/>
  <c r="R104" i="5"/>
  <c r="P104" i="5"/>
  <c r="J104" i="5"/>
  <c r="BF104" i="5" s="1"/>
  <c r="BK103" i="5"/>
  <c r="BI103" i="5"/>
  <c r="BH103" i="5"/>
  <c r="BG103" i="5"/>
  <c r="BE103" i="5"/>
  <c r="T103" i="5"/>
  <c r="R103" i="5"/>
  <c r="P103" i="5"/>
  <c r="J103" i="5"/>
  <c r="BF103" i="5" s="1"/>
  <c r="BK102" i="5"/>
  <c r="BI102" i="5"/>
  <c r="BH102" i="5"/>
  <c r="BG102" i="5"/>
  <c r="BF102" i="5"/>
  <c r="BE102" i="5"/>
  <c r="T102" i="5"/>
  <c r="R102" i="5"/>
  <c r="P102" i="5"/>
  <c r="J102" i="5"/>
  <c r="BK101" i="5"/>
  <c r="BI101" i="5"/>
  <c r="BH101" i="5"/>
  <c r="BG101" i="5"/>
  <c r="BE101" i="5"/>
  <c r="T101" i="5"/>
  <c r="R101" i="5"/>
  <c r="P101" i="5"/>
  <c r="J101" i="5"/>
  <c r="BF101" i="5" s="1"/>
  <c r="BK100" i="5"/>
  <c r="BI100" i="5"/>
  <c r="BH100" i="5"/>
  <c r="BG100" i="5"/>
  <c r="BE100" i="5"/>
  <c r="T100" i="5"/>
  <c r="R100" i="5"/>
  <c r="P100" i="5"/>
  <c r="J100" i="5"/>
  <c r="BF100" i="5" s="1"/>
  <c r="T99" i="5"/>
  <c r="R99" i="5"/>
  <c r="P99" i="5"/>
  <c r="BK98" i="5"/>
  <c r="BI98" i="5"/>
  <c r="BH98" i="5"/>
  <c r="BG98" i="5"/>
  <c r="BE98" i="5"/>
  <c r="T98" i="5"/>
  <c r="R98" i="5"/>
  <c r="P98" i="5"/>
  <c r="J98" i="5"/>
  <c r="BF98" i="5" s="1"/>
  <c r="BK97" i="5"/>
  <c r="BI97" i="5"/>
  <c r="BH97" i="5"/>
  <c r="BG97" i="5"/>
  <c r="BE97" i="5"/>
  <c r="T97" i="5"/>
  <c r="R97" i="5"/>
  <c r="P97" i="5"/>
  <c r="J97" i="5"/>
  <c r="BF97" i="5" s="1"/>
  <c r="BK96" i="5"/>
  <c r="BI96" i="5"/>
  <c r="BH96" i="5"/>
  <c r="BG96" i="5"/>
  <c r="BE96" i="5"/>
  <c r="T96" i="5"/>
  <c r="R96" i="5"/>
  <c r="P96" i="5"/>
  <c r="J96" i="5"/>
  <c r="BF96" i="5" s="1"/>
  <c r="BK95" i="5"/>
  <c r="BI95" i="5"/>
  <c r="BH95" i="5"/>
  <c r="BG95" i="5"/>
  <c r="BF95" i="5"/>
  <c r="BE95" i="5"/>
  <c r="T95" i="5"/>
  <c r="R95" i="5"/>
  <c r="P95" i="5"/>
  <c r="J95" i="5"/>
  <c r="BK94" i="5"/>
  <c r="BI94" i="5"/>
  <c r="BH94" i="5"/>
  <c r="BG94" i="5"/>
  <c r="BF94" i="5"/>
  <c r="BE94" i="5"/>
  <c r="T94" i="5"/>
  <c r="R94" i="5"/>
  <c r="P94" i="5"/>
  <c r="J94" i="5"/>
  <c r="BK93" i="5"/>
  <c r="BI93" i="5"/>
  <c r="BH93" i="5"/>
  <c r="BG93" i="5"/>
  <c r="BE93" i="5"/>
  <c r="T93" i="5"/>
  <c r="R93" i="5"/>
  <c r="P93" i="5"/>
  <c r="J93" i="5"/>
  <c r="BF93" i="5" s="1"/>
  <c r="BK92" i="5"/>
  <c r="J92" i="5" s="1"/>
  <c r="J62" i="5" s="1"/>
  <c r="T92" i="5"/>
  <c r="R92" i="5"/>
  <c r="P92" i="5"/>
  <c r="BK91" i="5"/>
  <c r="BI91" i="5"/>
  <c r="BH91" i="5"/>
  <c r="BG91" i="5"/>
  <c r="BE91" i="5"/>
  <c r="T91" i="5"/>
  <c r="R91" i="5"/>
  <c r="P91" i="5"/>
  <c r="J91" i="5"/>
  <c r="BF91" i="5" s="1"/>
  <c r="BK90" i="5"/>
  <c r="BI90" i="5"/>
  <c r="BH90" i="5"/>
  <c r="BG90" i="5"/>
  <c r="BE90" i="5"/>
  <c r="T90" i="5"/>
  <c r="R90" i="5"/>
  <c r="P90" i="5"/>
  <c r="J90" i="5"/>
  <c r="BF90" i="5" s="1"/>
  <c r="BK89" i="5"/>
  <c r="BI89" i="5"/>
  <c r="BH89" i="5"/>
  <c r="BG89" i="5"/>
  <c r="BE89" i="5"/>
  <c r="T89" i="5"/>
  <c r="R89" i="5"/>
  <c r="P89" i="5"/>
  <c r="J89" i="5"/>
  <c r="BF89" i="5" s="1"/>
  <c r="BK88" i="5"/>
  <c r="J88" i="5" s="1"/>
  <c r="J61" i="5" s="1"/>
  <c r="T88" i="5"/>
  <c r="R88" i="5"/>
  <c r="P88" i="5"/>
  <c r="T87" i="5"/>
  <c r="T86" i="5" s="1"/>
  <c r="R87" i="5"/>
  <c r="R86" i="5" s="1"/>
  <c r="P87" i="5"/>
  <c r="P86" i="5" s="1"/>
  <c r="AU58" i="1" s="1"/>
  <c r="J83" i="5"/>
  <c r="J82" i="5"/>
  <c r="F82" i="5"/>
  <c r="F80" i="5"/>
  <c r="E78" i="5"/>
  <c r="J55" i="5"/>
  <c r="J54" i="5"/>
  <c r="F54" i="5"/>
  <c r="F52" i="5"/>
  <c r="E50" i="5"/>
  <c r="J37" i="5"/>
  <c r="F37" i="5"/>
  <c r="BD58" i="1" s="1"/>
  <c r="J36" i="5"/>
  <c r="F36" i="5"/>
  <c r="BC58" i="1" s="1"/>
  <c r="J35" i="5"/>
  <c r="F35" i="5"/>
  <c r="BB58" i="1" s="1"/>
  <c r="J33" i="5"/>
  <c r="AV58" i="1" s="1"/>
  <c r="F33" i="5"/>
  <c r="AZ58" i="1" s="1"/>
  <c r="J18" i="5"/>
  <c r="E18" i="5"/>
  <c r="J17" i="5"/>
  <c r="J12" i="5"/>
  <c r="E7" i="5"/>
  <c r="BK143" i="4"/>
  <c r="BI143" i="4"/>
  <c r="BH143" i="4"/>
  <c r="BG143" i="4"/>
  <c r="BE143" i="4"/>
  <c r="T143" i="4"/>
  <c r="R143" i="4"/>
  <c r="P143" i="4"/>
  <c r="J143" i="4"/>
  <c r="BF143" i="4" s="1"/>
  <c r="BK142" i="4"/>
  <c r="BI142" i="4"/>
  <c r="BH142" i="4"/>
  <c r="BG142" i="4"/>
  <c r="BE142" i="4"/>
  <c r="T142" i="4"/>
  <c r="R142" i="4"/>
  <c r="P142" i="4"/>
  <c r="J142" i="4"/>
  <c r="BF142" i="4" s="1"/>
  <c r="BK141" i="4"/>
  <c r="BI141" i="4"/>
  <c r="BH141" i="4"/>
  <c r="BG141" i="4"/>
  <c r="BE141" i="4"/>
  <c r="T141" i="4"/>
  <c r="R141" i="4"/>
  <c r="P141" i="4"/>
  <c r="J141" i="4"/>
  <c r="BF141" i="4" s="1"/>
  <c r="BK140" i="4"/>
  <c r="BI140" i="4"/>
  <c r="BH140" i="4"/>
  <c r="BG140" i="4"/>
  <c r="BE140" i="4"/>
  <c r="T140" i="4"/>
  <c r="R140" i="4"/>
  <c r="P140" i="4"/>
  <c r="J140" i="4"/>
  <c r="BF140" i="4" s="1"/>
  <c r="BK139" i="4"/>
  <c r="BI139" i="4"/>
  <c r="BH139" i="4"/>
  <c r="BG139" i="4"/>
  <c r="BE139" i="4"/>
  <c r="T139" i="4"/>
  <c r="R139" i="4"/>
  <c r="P139" i="4"/>
  <c r="J139" i="4"/>
  <c r="BF139" i="4" s="1"/>
  <c r="BK138" i="4"/>
  <c r="BI138" i="4"/>
  <c r="BH138" i="4"/>
  <c r="BG138" i="4"/>
  <c r="BE138" i="4"/>
  <c r="T138" i="4"/>
  <c r="R138" i="4"/>
  <c r="P138" i="4"/>
  <c r="J138" i="4"/>
  <c r="BF138" i="4" s="1"/>
  <c r="BK137" i="4"/>
  <c r="BI137" i="4"/>
  <c r="BH137" i="4"/>
  <c r="BG137" i="4"/>
  <c r="BE137" i="4"/>
  <c r="T137" i="4"/>
  <c r="R137" i="4"/>
  <c r="P137" i="4"/>
  <c r="J137" i="4"/>
  <c r="BF137" i="4" s="1"/>
  <c r="BK136" i="4"/>
  <c r="BI136" i="4"/>
  <c r="BH136" i="4"/>
  <c r="BG136" i="4"/>
  <c r="BE136" i="4"/>
  <c r="T136" i="4"/>
  <c r="R136" i="4"/>
  <c r="P136" i="4"/>
  <c r="J136" i="4"/>
  <c r="BF136" i="4" s="1"/>
  <c r="BK135" i="4"/>
  <c r="BI135" i="4"/>
  <c r="BH135" i="4"/>
  <c r="BG135" i="4"/>
  <c r="BE135" i="4"/>
  <c r="T135" i="4"/>
  <c r="R135" i="4"/>
  <c r="P135" i="4"/>
  <c r="J135" i="4"/>
  <c r="BF135" i="4" s="1"/>
  <c r="BK134" i="4"/>
  <c r="BI134" i="4"/>
  <c r="BH134" i="4"/>
  <c r="BG134" i="4"/>
  <c r="BE134" i="4"/>
  <c r="T134" i="4"/>
  <c r="R134" i="4"/>
  <c r="P134" i="4"/>
  <c r="J134" i="4"/>
  <c r="BF134" i="4" s="1"/>
  <c r="BK133" i="4"/>
  <c r="BI133" i="4"/>
  <c r="BH133" i="4"/>
  <c r="BG133" i="4"/>
  <c r="BE133" i="4"/>
  <c r="T133" i="4"/>
  <c r="R133" i="4"/>
  <c r="P133" i="4"/>
  <c r="J133" i="4"/>
  <c r="BF133" i="4" s="1"/>
  <c r="BK132" i="4"/>
  <c r="J132" i="4" s="1"/>
  <c r="J66" i="4" s="1"/>
  <c r="T132" i="4"/>
  <c r="R132" i="4"/>
  <c r="P132" i="4"/>
  <c r="BK131" i="4"/>
  <c r="BI131" i="4"/>
  <c r="BH131" i="4"/>
  <c r="BG131" i="4"/>
  <c r="BE131" i="4"/>
  <c r="T131" i="4"/>
  <c r="R131" i="4"/>
  <c r="P131" i="4"/>
  <c r="J131" i="4"/>
  <c r="BF131" i="4" s="1"/>
  <c r="BK130" i="4"/>
  <c r="BI130" i="4"/>
  <c r="BH130" i="4"/>
  <c r="BG130" i="4"/>
  <c r="BE130" i="4"/>
  <c r="T130" i="4"/>
  <c r="R130" i="4"/>
  <c r="P130" i="4"/>
  <c r="J130" i="4"/>
  <c r="BF130" i="4" s="1"/>
  <c r="BK129" i="4"/>
  <c r="BI129" i="4"/>
  <c r="BH129" i="4"/>
  <c r="BG129" i="4"/>
  <c r="BE129" i="4"/>
  <c r="T129" i="4"/>
  <c r="R129" i="4"/>
  <c r="P129" i="4"/>
  <c r="J129" i="4"/>
  <c r="BF129" i="4" s="1"/>
  <c r="BK128" i="4"/>
  <c r="BI128" i="4"/>
  <c r="BH128" i="4"/>
  <c r="BG128" i="4"/>
  <c r="BE128" i="4"/>
  <c r="T128" i="4"/>
  <c r="R128" i="4"/>
  <c r="P128" i="4"/>
  <c r="J128" i="4"/>
  <c r="BF128" i="4" s="1"/>
  <c r="BK127" i="4"/>
  <c r="BI127" i="4"/>
  <c r="BH127" i="4"/>
  <c r="BG127" i="4"/>
  <c r="BE127" i="4"/>
  <c r="T127" i="4"/>
  <c r="R127" i="4"/>
  <c r="P127" i="4"/>
  <c r="J127" i="4"/>
  <c r="BF127" i="4" s="1"/>
  <c r="BK126" i="4"/>
  <c r="T126" i="4"/>
  <c r="R126" i="4"/>
  <c r="P126" i="4"/>
  <c r="T125" i="4"/>
  <c r="R125" i="4"/>
  <c r="P125" i="4"/>
  <c r="BK124" i="4"/>
  <c r="BI124" i="4"/>
  <c r="BH124" i="4"/>
  <c r="BG124" i="4"/>
  <c r="BE124" i="4"/>
  <c r="T124" i="4"/>
  <c r="R124" i="4"/>
  <c r="P124" i="4"/>
  <c r="J124" i="4"/>
  <c r="BF124" i="4" s="1"/>
  <c r="BK123" i="4"/>
  <c r="BI123" i="4"/>
  <c r="BH123" i="4"/>
  <c r="BG123" i="4"/>
  <c r="BE123" i="4"/>
  <c r="T123" i="4"/>
  <c r="R123" i="4"/>
  <c r="P123" i="4"/>
  <c r="J123" i="4"/>
  <c r="BF123" i="4" s="1"/>
  <c r="BK122" i="4"/>
  <c r="BI122" i="4"/>
  <c r="BH122" i="4"/>
  <c r="BG122" i="4"/>
  <c r="BE122" i="4"/>
  <c r="T122" i="4"/>
  <c r="R122" i="4"/>
  <c r="P122" i="4"/>
  <c r="J122" i="4"/>
  <c r="BF122" i="4" s="1"/>
  <c r="BK121" i="4"/>
  <c r="BI121" i="4"/>
  <c r="BH121" i="4"/>
  <c r="BG121" i="4"/>
  <c r="BE121" i="4"/>
  <c r="T121" i="4"/>
  <c r="R121" i="4"/>
  <c r="P121" i="4"/>
  <c r="J121" i="4"/>
  <c r="BF121" i="4" s="1"/>
  <c r="BK120" i="4"/>
  <c r="BI120" i="4"/>
  <c r="BH120" i="4"/>
  <c r="BG120" i="4"/>
  <c r="BE120" i="4"/>
  <c r="T120" i="4"/>
  <c r="R120" i="4"/>
  <c r="P120" i="4"/>
  <c r="J120" i="4"/>
  <c r="BF120" i="4" s="1"/>
  <c r="BK119" i="4"/>
  <c r="BI119" i="4"/>
  <c r="BH119" i="4"/>
  <c r="BG119" i="4"/>
  <c r="BE119" i="4"/>
  <c r="T119" i="4"/>
  <c r="R119" i="4"/>
  <c r="P119" i="4"/>
  <c r="J119" i="4"/>
  <c r="BF119" i="4" s="1"/>
  <c r="BK118" i="4"/>
  <c r="BI118" i="4"/>
  <c r="BH118" i="4"/>
  <c r="BG118" i="4"/>
  <c r="BE118" i="4"/>
  <c r="T118" i="4"/>
  <c r="R118" i="4"/>
  <c r="P118" i="4"/>
  <c r="J118" i="4"/>
  <c r="BF118" i="4" s="1"/>
  <c r="BK117" i="4"/>
  <c r="BI117" i="4"/>
  <c r="BH117" i="4"/>
  <c r="BG117" i="4"/>
  <c r="BE117" i="4"/>
  <c r="T117" i="4"/>
  <c r="R117" i="4"/>
  <c r="P117" i="4"/>
  <c r="J117" i="4"/>
  <c r="BF117" i="4" s="1"/>
  <c r="BK116" i="4"/>
  <c r="BI116" i="4"/>
  <c r="BH116" i="4"/>
  <c r="BG116" i="4"/>
  <c r="BF116" i="4"/>
  <c r="BE116" i="4"/>
  <c r="T116" i="4"/>
  <c r="R116" i="4"/>
  <c r="P116" i="4"/>
  <c r="J116" i="4"/>
  <c r="BK115" i="4"/>
  <c r="BI115" i="4"/>
  <c r="BH115" i="4"/>
  <c r="BG115" i="4"/>
  <c r="BE115" i="4"/>
  <c r="T115" i="4"/>
  <c r="R115" i="4"/>
  <c r="P115" i="4"/>
  <c r="J115" i="4"/>
  <c r="BF115" i="4" s="1"/>
  <c r="BK114" i="4"/>
  <c r="BI114" i="4"/>
  <c r="BH114" i="4"/>
  <c r="BG114" i="4"/>
  <c r="BE114" i="4"/>
  <c r="T114" i="4"/>
  <c r="R114" i="4"/>
  <c r="P114" i="4"/>
  <c r="J114" i="4"/>
  <c r="BF114" i="4" s="1"/>
  <c r="BK113" i="4"/>
  <c r="BI113" i="4"/>
  <c r="BH113" i="4"/>
  <c r="BG113" i="4"/>
  <c r="BE113" i="4"/>
  <c r="T113" i="4"/>
  <c r="R113" i="4"/>
  <c r="P113" i="4"/>
  <c r="J113" i="4"/>
  <c r="BF113" i="4" s="1"/>
  <c r="BK112" i="4"/>
  <c r="BI112" i="4"/>
  <c r="BH112" i="4"/>
  <c r="BG112" i="4"/>
  <c r="BE112" i="4"/>
  <c r="T112" i="4"/>
  <c r="R112" i="4"/>
  <c r="P112" i="4"/>
  <c r="J112" i="4"/>
  <c r="BF112" i="4" s="1"/>
  <c r="BK111" i="4"/>
  <c r="BI111" i="4"/>
  <c r="BH111" i="4"/>
  <c r="BG111" i="4"/>
  <c r="BE111" i="4"/>
  <c r="T111" i="4"/>
  <c r="R111" i="4"/>
  <c r="P111" i="4"/>
  <c r="J111" i="4"/>
  <c r="BF111" i="4" s="1"/>
  <c r="BK110" i="4"/>
  <c r="BI110" i="4"/>
  <c r="BH110" i="4"/>
  <c r="BG110" i="4"/>
  <c r="BE110" i="4"/>
  <c r="T110" i="4"/>
  <c r="R110" i="4"/>
  <c r="P110" i="4"/>
  <c r="J110" i="4"/>
  <c r="BF110" i="4" s="1"/>
  <c r="BK109" i="4"/>
  <c r="BI109" i="4"/>
  <c r="BH109" i="4"/>
  <c r="BG109" i="4"/>
  <c r="BE109" i="4"/>
  <c r="T109" i="4"/>
  <c r="R109" i="4"/>
  <c r="P109" i="4"/>
  <c r="J109" i="4"/>
  <c r="BF109" i="4" s="1"/>
  <c r="BK108" i="4"/>
  <c r="J108" i="4" s="1"/>
  <c r="J63" i="4" s="1"/>
  <c r="T108" i="4"/>
  <c r="R108" i="4"/>
  <c r="P108" i="4"/>
  <c r="BK107" i="4"/>
  <c r="BI107" i="4"/>
  <c r="BH107" i="4"/>
  <c r="BG107" i="4"/>
  <c r="BE107" i="4"/>
  <c r="T107" i="4"/>
  <c r="R107" i="4"/>
  <c r="P107" i="4"/>
  <c r="P103" i="4" s="1"/>
  <c r="P102" i="4" s="1"/>
  <c r="P86" i="4" s="1"/>
  <c r="AU57" i="1" s="1"/>
  <c r="J107" i="4"/>
  <c r="BF107" i="4" s="1"/>
  <c r="BK106" i="4"/>
  <c r="BK103" i="4" s="1"/>
  <c r="BI106" i="4"/>
  <c r="F37" i="4" s="1"/>
  <c r="BD57" i="1" s="1"/>
  <c r="BH106" i="4"/>
  <c r="F36" i="4" s="1"/>
  <c r="BC57" i="1" s="1"/>
  <c r="BG106" i="4"/>
  <c r="F35" i="4" s="1"/>
  <c r="BB57" i="1" s="1"/>
  <c r="BF106" i="4"/>
  <c r="BE106" i="4"/>
  <c r="T106" i="4"/>
  <c r="T103" i="4" s="1"/>
  <c r="T102" i="4" s="1"/>
  <c r="T86" i="4" s="1"/>
  <c r="R106" i="4"/>
  <c r="R103" i="4" s="1"/>
  <c r="R102" i="4" s="1"/>
  <c r="R86" i="4" s="1"/>
  <c r="P106" i="4"/>
  <c r="J106" i="4"/>
  <c r="BK105" i="4"/>
  <c r="BI105" i="4"/>
  <c r="BH105" i="4"/>
  <c r="BG105" i="4"/>
  <c r="BE105" i="4"/>
  <c r="T105" i="4"/>
  <c r="R105" i="4"/>
  <c r="P105" i="4"/>
  <c r="J105" i="4"/>
  <c r="BF105" i="4" s="1"/>
  <c r="BK104" i="4"/>
  <c r="BI104" i="4"/>
  <c r="BH104" i="4"/>
  <c r="BG104" i="4"/>
  <c r="BE104" i="4"/>
  <c r="T104" i="4"/>
  <c r="R104" i="4"/>
  <c r="P104" i="4"/>
  <c r="J104" i="4"/>
  <c r="BF104" i="4" s="1"/>
  <c r="BK101" i="4"/>
  <c r="BI101" i="4"/>
  <c r="BH101" i="4"/>
  <c r="BG101" i="4"/>
  <c r="BE101" i="4"/>
  <c r="T101" i="4"/>
  <c r="R101" i="4"/>
  <c r="P101" i="4"/>
  <c r="J101" i="4"/>
  <c r="BF101" i="4" s="1"/>
  <c r="BK100" i="4"/>
  <c r="BI100" i="4"/>
  <c r="BH100" i="4"/>
  <c r="BG100" i="4"/>
  <c r="BE100" i="4"/>
  <c r="T100" i="4"/>
  <c r="R100" i="4"/>
  <c r="P100" i="4"/>
  <c r="J100" i="4"/>
  <c r="BF100" i="4" s="1"/>
  <c r="BK99" i="4"/>
  <c r="BI99" i="4"/>
  <c r="BH99" i="4"/>
  <c r="BG99" i="4"/>
  <c r="BE99" i="4"/>
  <c r="T99" i="4"/>
  <c r="R99" i="4"/>
  <c r="P99" i="4"/>
  <c r="J99" i="4"/>
  <c r="BF99" i="4" s="1"/>
  <c r="BK98" i="4"/>
  <c r="BI98" i="4"/>
  <c r="BH98" i="4"/>
  <c r="BG98" i="4"/>
  <c r="BE98" i="4"/>
  <c r="T98" i="4"/>
  <c r="R98" i="4"/>
  <c r="P98" i="4"/>
  <c r="J98" i="4"/>
  <c r="BF98" i="4" s="1"/>
  <c r="BK97" i="4"/>
  <c r="BI97" i="4"/>
  <c r="BH97" i="4"/>
  <c r="BG97" i="4"/>
  <c r="BE97" i="4"/>
  <c r="T97" i="4"/>
  <c r="R97" i="4"/>
  <c r="P97" i="4"/>
  <c r="J97" i="4"/>
  <c r="BF97" i="4" s="1"/>
  <c r="BK96" i="4"/>
  <c r="BI96" i="4"/>
  <c r="BH96" i="4"/>
  <c r="BG96" i="4"/>
  <c r="BE96" i="4"/>
  <c r="T96" i="4"/>
  <c r="R96" i="4"/>
  <c r="P96" i="4"/>
  <c r="J96" i="4"/>
  <c r="BF96" i="4" s="1"/>
  <c r="BK95" i="4"/>
  <c r="BI95" i="4"/>
  <c r="BH95" i="4"/>
  <c r="BG95" i="4"/>
  <c r="BE95" i="4"/>
  <c r="T95" i="4"/>
  <c r="R95" i="4"/>
  <c r="P95" i="4"/>
  <c r="J95" i="4"/>
  <c r="BF95" i="4" s="1"/>
  <c r="BK94" i="4"/>
  <c r="BI94" i="4"/>
  <c r="BH94" i="4"/>
  <c r="BG94" i="4"/>
  <c r="BE94" i="4"/>
  <c r="T94" i="4"/>
  <c r="R94" i="4"/>
  <c r="P94" i="4"/>
  <c r="J94" i="4"/>
  <c r="BF94" i="4" s="1"/>
  <c r="BK93" i="4"/>
  <c r="BI93" i="4"/>
  <c r="BH93" i="4"/>
  <c r="BG93" i="4"/>
  <c r="BE93" i="4"/>
  <c r="T93" i="4"/>
  <c r="R93" i="4"/>
  <c r="P93" i="4"/>
  <c r="J93" i="4"/>
  <c r="BF93" i="4" s="1"/>
  <c r="BK92" i="4"/>
  <c r="BI92" i="4"/>
  <c r="BH92" i="4"/>
  <c r="BG92" i="4"/>
  <c r="BE92" i="4"/>
  <c r="T92" i="4"/>
  <c r="R92" i="4"/>
  <c r="P92" i="4"/>
  <c r="J92" i="4"/>
  <c r="BF92" i="4" s="1"/>
  <c r="BK91" i="4"/>
  <c r="BI91" i="4"/>
  <c r="BH91" i="4"/>
  <c r="BG91" i="4"/>
  <c r="BE91" i="4"/>
  <c r="T91" i="4"/>
  <c r="R91" i="4"/>
  <c r="P91" i="4"/>
  <c r="J91" i="4"/>
  <c r="BF91" i="4" s="1"/>
  <c r="BK90" i="4"/>
  <c r="BI90" i="4"/>
  <c r="BH90" i="4"/>
  <c r="BG90" i="4"/>
  <c r="BE90" i="4"/>
  <c r="T90" i="4"/>
  <c r="R90" i="4"/>
  <c r="P90" i="4"/>
  <c r="J90" i="4"/>
  <c r="BF90" i="4" s="1"/>
  <c r="BK89" i="4"/>
  <c r="BI89" i="4"/>
  <c r="BH89" i="4"/>
  <c r="BG89" i="4"/>
  <c r="BE89" i="4"/>
  <c r="T89" i="4"/>
  <c r="R89" i="4"/>
  <c r="P89" i="4"/>
  <c r="J89" i="4"/>
  <c r="BF89" i="4" s="1"/>
  <c r="BK88" i="4"/>
  <c r="BI88" i="4"/>
  <c r="BH88" i="4"/>
  <c r="BG88" i="4"/>
  <c r="BE88" i="4"/>
  <c r="T88" i="4"/>
  <c r="R88" i="4"/>
  <c r="P88" i="4"/>
  <c r="J88" i="4"/>
  <c r="BF88" i="4" s="1"/>
  <c r="BK87" i="4"/>
  <c r="T87" i="4"/>
  <c r="R87" i="4"/>
  <c r="P87" i="4"/>
  <c r="J87" i="4"/>
  <c r="J83" i="4"/>
  <c r="J82" i="4"/>
  <c r="F82" i="4"/>
  <c r="F80" i="4"/>
  <c r="E78" i="4"/>
  <c r="J60" i="4"/>
  <c r="J55" i="4"/>
  <c r="J54" i="4"/>
  <c r="F54" i="4"/>
  <c r="F52" i="4"/>
  <c r="E50" i="4"/>
  <c r="J37" i="4"/>
  <c r="J36" i="4"/>
  <c r="J35" i="4"/>
  <c r="J18" i="4"/>
  <c r="E18" i="4"/>
  <c r="J17" i="4"/>
  <c r="J12" i="4"/>
  <c r="E7" i="4"/>
  <c r="BK505" i="3"/>
  <c r="BI505" i="3"/>
  <c r="BH505" i="3"/>
  <c r="BG505" i="3"/>
  <c r="BE505" i="3"/>
  <c r="T505" i="3"/>
  <c r="R505" i="3"/>
  <c r="P505" i="3"/>
  <c r="J505" i="3"/>
  <c r="BF505" i="3" s="1"/>
  <c r="BK504" i="3"/>
  <c r="T504" i="3"/>
  <c r="R504" i="3"/>
  <c r="P504" i="3"/>
  <c r="J504" i="3"/>
  <c r="J75" i="3" s="1"/>
  <c r="BK502" i="3"/>
  <c r="BI502" i="3"/>
  <c r="BH502" i="3"/>
  <c r="BG502" i="3"/>
  <c r="BE502" i="3"/>
  <c r="T502" i="3"/>
  <c r="R502" i="3"/>
  <c r="P502" i="3"/>
  <c r="J502" i="3"/>
  <c r="BF502" i="3" s="1"/>
  <c r="BK500" i="3"/>
  <c r="BI500" i="3"/>
  <c r="BH500" i="3"/>
  <c r="BG500" i="3"/>
  <c r="BE500" i="3"/>
  <c r="T500" i="3"/>
  <c r="R500" i="3"/>
  <c r="P500" i="3"/>
  <c r="J500" i="3"/>
  <c r="BF500" i="3" s="1"/>
  <c r="BK441" i="3"/>
  <c r="BI441" i="3"/>
  <c r="BH441" i="3"/>
  <c r="BG441" i="3"/>
  <c r="BE441" i="3"/>
  <c r="T441" i="3"/>
  <c r="R441" i="3"/>
  <c r="P441" i="3"/>
  <c r="J441" i="3"/>
  <c r="BF441" i="3" s="1"/>
  <c r="BK440" i="3"/>
  <c r="T440" i="3"/>
  <c r="R440" i="3"/>
  <c r="P440" i="3"/>
  <c r="J440" i="3"/>
  <c r="J74" i="3" s="1"/>
  <c r="BK438" i="3"/>
  <c r="BI438" i="3"/>
  <c r="BH438" i="3"/>
  <c r="BG438" i="3"/>
  <c r="BE438" i="3"/>
  <c r="T438" i="3"/>
  <c r="R438" i="3"/>
  <c r="P438" i="3"/>
  <c r="J438" i="3"/>
  <c r="BF438" i="3" s="1"/>
  <c r="BK436" i="3"/>
  <c r="BI436" i="3"/>
  <c r="BH436" i="3"/>
  <c r="BG436" i="3"/>
  <c r="BE436" i="3"/>
  <c r="T436" i="3"/>
  <c r="R436" i="3"/>
  <c r="P436" i="3"/>
  <c r="J436" i="3"/>
  <c r="BF436" i="3" s="1"/>
  <c r="BK425" i="3"/>
  <c r="BI425" i="3"/>
  <c r="BH425" i="3"/>
  <c r="BG425" i="3"/>
  <c r="BE425" i="3"/>
  <c r="T425" i="3"/>
  <c r="R425" i="3"/>
  <c r="P425" i="3"/>
  <c r="J425" i="3"/>
  <c r="BF425" i="3" s="1"/>
  <c r="BK423" i="3"/>
  <c r="BI423" i="3"/>
  <c r="BH423" i="3"/>
  <c r="BG423" i="3"/>
  <c r="BE423" i="3"/>
  <c r="T423" i="3"/>
  <c r="R423" i="3"/>
  <c r="P423" i="3"/>
  <c r="J423" i="3"/>
  <c r="BF423" i="3" s="1"/>
  <c r="BK420" i="3"/>
  <c r="BI420" i="3"/>
  <c r="BH420" i="3"/>
  <c r="BG420" i="3"/>
  <c r="BF420" i="3"/>
  <c r="BE420" i="3"/>
  <c r="T420" i="3"/>
  <c r="R420" i="3"/>
  <c r="P420" i="3"/>
  <c r="J420" i="3"/>
  <c r="BK418" i="3"/>
  <c r="BI418" i="3"/>
  <c r="BH418" i="3"/>
  <c r="BG418" i="3"/>
  <c r="BE418" i="3"/>
  <c r="T418" i="3"/>
  <c r="R418" i="3"/>
  <c r="P418" i="3"/>
  <c r="J418" i="3"/>
  <c r="BF418" i="3" s="1"/>
  <c r="BK416" i="3"/>
  <c r="BI416" i="3"/>
  <c r="BH416" i="3"/>
  <c r="BG416" i="3"/>
  <c r="BE416" i="3"/>
  <c r="T416" i="3"/>
  <c r="R416" i="3"/>
  <c r="P416" i="3"/>
  <c r="J416" i="3"/>
  <c r="BF416" i="3" s="1"/>
  <c r="BK414" i="3"/>
  <c r="BI414" i="3"/>
  <c r="BH414" i="3"/>
  <c r="BG414" i="3"/>
  <c r="BF414" i="3"/>
  <c r="BE414" i="3"/>
  <c r="T414" i="3"/>
  <c r="R414" i="3"/>
  <c r="P414" i="3"/>
  <c r="J414" i="3"/>
  <c r="BK412" i="3"/>
  <c r="BI412" i="3"/>
  <c r="BH412" i="3"/>
  <c r="BG412" i="3"/>
  <c r="BE412" i="3"/>
  <c r="T412" i="3"/>
  <c r="R412" i="3"/>
  <c r="P412" i="3"/>
  <c r="J412" i="3"/>
  <c r="BF412" i="3" s="1"/>
  <c r="BK397" i="3"/>
  <c r="BI397" i="3"/>
  <c r="BH397" i="3"/>
  <c r="BG397" i="3"/>
  <c r="BE397" i="3"/>
  <c r="T397" i="3"/>
  <c r="R397" i="3"/>
  <c r="P397" i="3"/>
  <c r="J397" i="3"/>
  <c r="BF397" i="3" s="1"/>
  <c r="BK396" i="3"/>
  <c r="J396" i="3" s="1"/>
  <c r="J73" i="3" s="1"/>
  <c r="T396" i="3"/>
  <c r="R396" i="3"/>
  <c r="P396" i="3"/>
  <c r="BK394" i="3"/>
  <c r="BI394" i="3"/>
  <c r="BH394" i="3"/>
  <c r="BG394" i="3"/>
  <c r="BE394" i="3"/>
  <c r="T394" i="3"/>
  <c r="R394" i="3"/>
  <c r="P394" i="3"/>
  <c r="J394" i="3"/>
  <c r="BF394" i="3" s="1"/>
  <c r="BK392" i="3"/>
  <c r="BI392" i="3"/>
  <c r="BH392" i="3"/>
  <c r="BG392" i="3"/>
  <c r="BE392" i="3"/>
  <c r="T392" i="3"/>
  <c r="R392" i="3"/>
  <c r="P392" i="3"/>
  <c r="J392" i="3"/>
  <c r="BF392" i="3" s="1"/>
  <c r="BK390" i="3"/>
  <c r="BI390" i="3"/>
  <c r="BH390" i="3"/>
  <c r="BG390" i="3"/>
  <c r="BE390" i="3"/>
  <c r="T390" i="3"/>
  <c r="R390" i="3"/>
  <c r="P390" i="3"/>
  <c r="J390" i="3"/>
  <c r="BF390" i="3" s="1"/>
  <c r="BK388" i="3"/>
  <c r="BI388" i="3"/>
  <c r="BH388" i="3"/>
  <c r="BG388" i="3"/>
  <c r="BE388" i="3"/>
  <c r="T388" i="3"/>
  <c r="R388" i="3"/>
  <c r="P388" i="3"/>
  <c r="J388" i="3"/>
  <c r="BF388" i="3" s="1"/>
  <c r="BK375" i="3"/>
  <c r="BI375" i="3"/>
  <c r="BH375" i="3"/>
  <c r="BG375" i="3"/>
  <c r="BE375" i="3"/>
  <c r="T375" i="3"/>
  <c r="R375" i="3"/>
  <c r="P375" i="3"/>
  <c r="J375" i="3"/>
  <c r="BF375" i="3" s="1"/>
  <c r="BK373" i="3"/>
  <c r="BI373" i="3"/>
  <c r="BH373" i="3"/>
  <c r="BG373" i="3"/>
  <c r="BE373" i="3"/>
  <c r="T373" i="3"/>
  <c r="R373" i="3"/>
  <c r="P373" i="3"/>
  <c r="J373" i="3"/>
  <c r="BF373" i="3" s="1"/>
  <c r="BK371" i="3"/>
  <c r="BI371" i="3"/>
  <c r="BH371" i="3"/>
  <c r="BG371" i="3"/>
  <c r="BE371" i="3"/>
  <c r="T371" i="3"/>
  <c r="R371" i="3"/>
  <c r="P371" i="3"/>
  <c r="J371" i="3"/>
  <c r="BF371" i="3" s="1"/>
  <c r="BK369" i="3"/>
  <c r="BI369" i="3"/>
  <c r="BH369" i="3"/>
  <c r="BG369" i="3"/>
  <c r="BE369" i="3"/>
  <c r="T369" i="3"/>
  <c r="R369" i="3"/>
  <c r="P369" i="3"/>
  <c r="J369" i="3"/>
  <c r="BF369" i="3" s="1"/>
  <c r="BK356" i="3"/>
  <c r="BI356" i="3"/>
  <c r="BH356" i="3"/>
  <c r="BG356" i="3"/>
  <c r="BE356" i="3"/>
  <c r="T356" i="3"/>
  <c r="R356" i="3"/>
  <c r="P356" i="3"/>
  <c r="J356" i="3"/>
  <c r="BF356" i="3" s="1"/>
  <c r="BK355" i="3"/>
  <c r="J355" i="3" s="1"/>
  <c r="J72" i="3" s="1"/>
  <c r="T355" i="3"/>
  <c r="R355" i="3"/>
  <c r="P355" i="3"/>
  <c r="BK353" i="3"/>
  <c r="BI353" i="3"/>
  <c r="BH353" i="3"/>
  <c r="BG353" i="3"/>
  <c r="BE353" i="3"/>
  <c r="T353" i="3"/>
  <c r="R353" i="3"/>
  <c r="P353" i="3"/>
  <c r="J353" i="3"/>
  <c r="BF353" i="3" s="1"/>
  <c r="BK349" i="3"/>
  <c r="BI349" i="3"/>
  <c r="BH349" i="3"/>
  <c r="BG349" i="3"/>
  <c r="BE349" i="3"/>
  <c r="T349" i="3"/>
  <c r="R349" i="3"/>
  <c r="P349" i="3"/>
  <c r="J349" i="3"/>
  <c r="BF349" i="3" s="1"/>
  <c r="BK347" i="3"/>
  <c r="BI347" i="3"/>
  <c r="BH347" i="3"/>
  <c r="BG347" i="3"/>
  <c r="BE347" i="3"/>
  <c r="T347" i="3"/>
  <c r="R347" i="3"/>
  <c r="P347" i="3"/>
  <c r="J347" i="3"/>
  <c r="BF347" i="3" s="1"/>
  <c r="BK345" i="3"/>
  <c r="BI345" i="3"/>
  <c r="BH345" i="3"/>
  <c r="BG345" i="3"/>
  <c r="BE345" i="3"/>
  <c r="T345" i="3"/>
  <c r="R345" i="3"/>
  <c r="P345" i="3"/>
  <c r="J345" i="3"/>
  <c r="BF345" i="3" s="1"/>
  <c r="BK343" i="3"/>
  <c r="BI343" i="3"/>
  <c r="BH343" i="3"/>
  <c r="BG343" i="3"/>
  <c r="BE343" i="3"/>
  <c r="T343" i="3"/>
  <c r="R343" i="3"/>
  <c r="P343" i="3"/>
  <c r="J343" i="3"/>
  <c r="BF343" i="3" s="1"/>
  <c r="BK328" i="3"/>
  <c r="BI328" i="3"/>
  <c r="BH328" i="3"/>
  <c r="BG328" i="3"/>
  <c r="BE328" i="3"/>
  <c r="T328" i="3"/>
  <c r="R328" i="3"/>
  <c r="P328" i="3"/>
  <c r="J328" i="3"/>
  <c r="BF328" i="3" s="1"/>
  <c r="BK326" i="3"/>
  <c r="BI326" i="3"/>
  <c r="BH326" i="3"/>
  <c r="BG326" i="3"/>
  <c r="BE326" i="3"/>
  <c r="T326" i="3"/>
  <c r="R326" i="3"/>
  <c r="P326" i="3"/>
  <c r="J326" i="3"/>
  <c r="BF326" i="3" s="1"/>
  <c r="BK324" i="3"/>
  <c r="BI324" i="3"/>
  <c r="BH324" i="3"/>
  <c r="BG324" i="3"/>
  <c r="BF324" i="3"/>
  <c r="BE324" i="3"/>
  <c r="T324" i="3"/>
  <c r="R324" i="3"/>
  <c r="P324" i="3"/>
  <c r="J324" i="3"/>
  <c r="BK299" i="3"/>
  <c r="BI299" i="3"/>
  <c r="BH299" i="3"/>
  <c r="BG299" i="3"/>
  <c r="BE299" i="3"/>
  <c r="T299" i="3"/>
  <c r="R299" i="3"/>
  <c r="P299" i="3"/>
  <c r="J299" i="3"/>
  <c r="BF299" i="3" s="1"/>
  <c r="BK298" i="3"/>
  <c r="J298" i="3" s="1"/>
  <c r="J71" i="3" s="1"/>
  <c r="T298" i="3"/>
  <c r="R298" i="3"/>
  <c r="P298" i="3"/>
  <c r="BK297" i="3"/>
  <c r="BI297" i="3"/>
  <c r="BH297" i="3"/>
  <c r="BG297" i="3"/>
  <c r="BE297" i="3"/>
  <c r="T297" i="3"/>
  <c r="R297" i="3"/>
  <c r="P297" i="3"/>
  <c r="J297" i="3"/>
  <c r="BF297" i="3" s="1"/>
  <c r="BK296" i="3"/>
  <c r="BI296" i="3"/>
  <c r="BH296" i="3"/>
  <c r="BG296" i="3"/>
  <c r="BE296" i="3"/>
  <c r="T296" i="3"/>
  <c r="R296" i="3"/>
  <c r="P296" i="3"/>
  <c r="J296" i="3"/>
  <c r="BF296" i="3" s="1"/>
  <c r="BK295" i="3"/>
  <c r="J295" i="3" s="1"/>
  <c r="J70" i="3" s="1"/>
  <c r="T295" i="3"/>
  <c r="R295" i="3"/>
  <c r="P295" i="3"/>
  <c r="BK293" i="3"/>
  <c r="BI293" i="3"/>
  <c r="BH293" i="3"/>
  <c r="BG293" i="3"/>
  <c r="BE293" i="3"/>
  <c r="T293" i="3"/>
  <c r="R293" i="3"/>
  <c r="P293" i="3"/>
  <c r="J293" i="3"/>
  <c r="BF293" i="3" s="1"/>
  <c r="BK292" i="3"/>
  <c r="BI292" i="3"/>
  <c r="BH292" i="3"/>
  <c r="BG292" i="3"/>
  <c r="BE292" i="3"/>
  <c r="T292" i="3"/>
  <c r="R292" i="3"/>
  <c r="P292" i="3"/>
  <c r="J292" i="3"/>
  <c r="BF292" i="3" s="1"/>
  <c r="BK288" i="3"/>
  <c r="BI288" i="3"/>
  <c r="BH288" i="3"/>
  <c r="BG288" i="3"/>
  <c r="BE288" i="3"/>
  <c r="T288" i="3"/>
  <c r="R288" i="3"/>
  <c r="P288" i="3"/>
  <c r="J288" i="3"/>
  <c r="BF288" i="3" s="1"/>
  <c r="BK287" i="3"/>
  <c r="BI287" i="3"/>
  <c r="BH287" i="3"/>
  <c r="BG287" i="3"/>
  <c r="BE287" i="3"/>
  <c r="T287" i="3"/>
  <c r="R287" i="3"/>
  <c r="P287" i="3"/>
  <c r="J287" i="3"/>
  <c r="BF287" i="3" s="1"/>
  <c r="BK285" i="3"/>
  <c r="BI285" i="3"/>
  <c r="BH285" i="3"/>
  <c r="BG285" i="3"/>
  <c r="BE285" i="3"/>
  <c r="T285" i="3"/>
  <c r="R285" i="3"/>
  <c r="P285" i="3"/>
  <c r="J285" i="3"/>
  <c r="BF285" i="3" s="1"/>
  <c r="BK284" i="3"/>
  <c r="BI284" i="3"/>
  <c r="BH284" i="3"/>
  <c r="BG284" i="3"/>
  <c r="BE284" i="3"/>
  <c r="T284" i="3"/>
  <c r="R284" i="3"/>
  <c r="P284" i="3"/>
  <c r="J284" i="3"/>
  <c r="BF284" i="3" s="1"/>
  <c r="BK283" i="3"/>
  <c r="BI283" i="3"/>
  <c r="BH283" i="3"/>
  <c r="BG283" i="3"/>
  <c r="BE283" i="3"/>
  <c r="T283" i="3"/>
  <c r="R283" i="3"/>
  <c r="P283" i="3"/>
  <c r="J283" i="3"/>
  <c r="BF283" i="3" s="1"/>
  <c r="BK281" i="3"/>
  <c r="BI281" i="3"/>
  <c r="BH281" i="3"/>
  <c r="BG281" i="3"/>
  <c r="BE281" i="3"/>
  <c r="T281" i="3"/>
  <c r="R281" i="3"/>
  <c r="P281" i="3"/>
  <c r="J281" i="3"/>
  <c r="BF281" i="3" s="1"/>
  <c r="BK280" i="3"/>
  <c r="BI280" i="3"/>
  <c r="BH280" i="3"/>
  <c r="BG280" i="3"/>
  <c r="BE280" i="3"/>
  <c r="T280" i="3"/>
  <c r="R280" i="3"/>
  <c r="P280" i="3"/>
  <c r="J280" i="3"/>
  <c r="BF280" i="3" s="1"/>
  <c r="BK278" i="3"/>
  <c r="BI278" i="3"/>
  <c r="BH278" i="3"/>
  <c r="BG278" i="3"/>
  <c r="BE278" i="3"/>
  <c r="T278" i="3"/>
  <c r="R278" i="3"/>
  <c r="P278" i="3"/>
  <c r="J278" i="3"/>
  <c r="BF278" i="3" s="1"/>
  <c r="BK275" i="3"/>
  <c r="BI275" i="3"/>
  <c r="BH275" i="3"/>
  <c r="BG275" i="3"/>
  <c r="BE275" i="3"/>
  <c r="T275" i="3"/>
  <c r="R275" i="3"/>
  <c r="P275" i="3"/>
  <c r="J275" i="3"/>
  <c r="BF275" i="3" s="1"/>
  <c r="BK272" i="3"/>
  <c r="BI272" i="3"/>
  <c r="BH272" i="3"/>
  <c r="BG272" i="3"/>
  <c r="BE272" i="3"/>
  <c r="T272" i="3"/>
  <c r="R272" i="3"/>
  <c r="P272" i="3"/>
  <c r="J272" i="3"/>
  <c r="BF272" i="3" s="1"/>
  <c r="BK270" i="3"/>
  <c r="BI270" i="3"/>
  <c r="BH270" i="3"/>
  <c r="BG270" i="3"/>
  <c r="BE270" i="3"/>
  <c r="T270" i="3"/>
  <c r="R270" i="3"/>
  <c r="P270" i="3"/>
  <c r="J270" i="3"/>
  <c r="BF270" i="3" s="1"/>
  <c r="BK269" i="3"/>
  <c r="BI269" i="3"/>
  <c r="BH269" i="3"/>
  <c r="BG269" i="3"/>
  <c r="BE269" i="3"/>
  <c r="T269" i="3"/>
  <c r="R269" i="3"/>
  <c r="P269" i="3"/>
  <c r="J269" i="3"/>
  <c r="BF269" i="3" s="1"/>
  <c r="BK267" i="3"/>
  <c r="BI267" i="3"/>
  <c r="BH267" i="3"/>
  <c r="BG267" i="3"/>
  <c r="BE267" i="3"/>
  <c r="T267" i="3"/>
  <c r="R267" i="3"/>
  <c r="P267" i="3"/>
  <c r="J267" i="3"/>
  <c r="BF267" i="3" s="1"/>
  <c r="BK262" i="3"/>
  <c r="BI262" i="3"/>
  <c r="BH262" i="3"/>
  <c r="BG262" i="3"/>
  <c r="BE262" i="3"/>
  <c r="T262" i="3"/>
  <c r="R262" i="3"/>
  <c r="P262" i="3"/>
  <c r="J262" i="3"/>
  <c r="BF262" i="3" s="1"/>
  <c r="BK257" i="3"/>
  <c r="BI257" i="3"/>
  <c r="BH257" i="3"/>
  <c r="BG257" i="3"/>
  <c r="BE257" i="3"/>
  <c r="T257" i="3"/>
  <c r="R257" i="3"/>
  <c r="P257" i="3"/>
  <c r="J257" i="3"/>
  <c r="BF257" i="3" s="1"/>
  <c r="BK255" i="3"/>
  <c r="BI255" i="3"/>
  <c r="BH255" i="3"/>
  <c r="BG255" i="3"/>
  <c r="BE255" i="3"/>
  <c r="T255" i="3"/>
  <c r="R255" i="3"/>
  <c r="P255" i="3"/>
  <c r="J255" i="3"/>
  <c r="BF255" i="3" s="1"/>
  <c r="BK254" i="3"/>
  <c r="BI254" i="3"/>
  <c r="BH254" i="3"/>
  <c r="BG254" i="3"/>
  <c r="BE254" i="3"/>
  <c r="T254" i="3"/>
  <c r="R254" i="3"/>
  <c r="P254" i="3"/>
  <c r="J254" i="3"/>
  <c r="BF254" i="3" s="1"/>
  <c r="BK250" i="3"/>
  <c r="BI250" i="3"/>
  <c r="BH250" i="3"/>
  <c r="BG250" i="3"/>
  <c r="BE250" i="3"/>
  <c r="T250" i="3"/>
  <c r="R250" i="3"/>
  <c r="P250" i="3"/>
  <c r="J250" i="3"/>
  <c r="BF250" i="3" s="1"/>
  <c r="BK248" i="3"/>
  <c r="BI248" i="3"/>
  <c r="BH248" i="3"/>
  <c r="BG248" i="3"/>
  <c r="BE248" i="3"/>
  <c r="T248" i="3"/>
  <c r="R248" i="3"/>
  <c r="P248" i="3"/>
  <c r="J248" i="3"/>
  <c r="BF248" i="3" s="1"/>
  <c r="BK244" i="3"/>
  <c r="BI244" i="3"/>
  <c r="BH244" i="3"/>
  <c r="BG244" i="3"/>
  <c r="BE244" i="3"/>
  <c r="T244" i="3"/>
  <c r="R244" i="3"/>
  <c r="P244" i="3"/>
  <c r="J244" i="3"/>
  <c r="BF244" i="3" s="1"/>
  <c r="BK243" i="3"/>
  <c r="BI243" i="3"/>
  <c r="BH243" i="3"/>
  <c r="BG243" i="3"/>
  <c r="BE243" i="3"/>
  <c r="T243" i="3"/>
  <c r="R243" i="3"/>
  <c r="P243" i="3"/>
  <c r="J243" i="3"/>
  <c r="BF243" i="3" s="1"/>
  <c r="BK242" i="3"/>
  <c r="BI242" i="3"/>
  <c r="BH242" i="3"/>
  <c r="BG242" i="3"/>
  <c r="BE242" i="3"/>
  <c r="T242" i="3"/>
  <c r="R242" i="3"/>
  <c r="P242" i="3"/>
  <c r="J242" i="3"/>
  <c r="BF242" i="3" s="1"/>
  <c r="BK241" i="3"/>
  <c r="J241" i="3" s="1"/>
  <c r="J69" i="3" s="1"/>
  <c r="T241" i="3"/>
  <c r="R241" i="3"/>
  <c r="P241" i="3"/>
  <c r="BK239" i="3"/>
  <c r="BI239" i="3"/>
  <c r="BH239" i="3"/>
  <c r="BG239" i="3"/>
  <c r="BE239" i="3"/>
  <c r="T239" i="3"/>
  <c r="R239" i="3"/>
  <c r="P239" i="3"/>
  <c r="J239" i="3"/>
  <c r="BF239" i="3" s="1"/>
  <c r="BK237" i="3"/>
  <c r="BI237" i="3"/>
  <c r="BH237" i="3"/>
  <c r="BG237" i="3"/>
  <c r="BE237" i="3"/>
  <c r="T237" i="3"/>
  <c r="R237" i="3"/>
  <c r="P237" i="3"/>
  <c r="J237" i="3"/>
  <c r="BF237" i="3" s="1"/>
  <c r="BK233" i="3"/>
  <c r="BI233" i="3"/>
  <c r="BH233" i="3"/>
  <c r="BG233" i="3"/>
  <c r="BE233" i="3"/>
  <c r="T233" i="3"/>
  <c r="R233" i="3"/>
  <c r="P233" i="3"/>
  <c r="J233" i="3"/>
  <c r="BF233" i="3" s="1"/>
  <c r="BK232" i="3"/>
  <c r="J232" i="3" s="1"/>
  <c r="J68" i="3" s="1"/>
  <c r="T232" i="3"/>
  <c r="R232" i="3"/>
  <c r="P232" i="3"/>
  <c r="BK230" i="3"/>
  <c r="BI230" i="3"/>
  <c r="BH230" i="3"/>
  <c r="BG230" i="3"/>
  <c r="BE230" i="3"/>
  <c r="T230" i="3"/>
  <c r="R230" i="3"/>
  <c r="P230" i="3"/>
  <c r="J230" i="3"/>
  <c r="BF230" i="3" s="1"/>
  <c r="BK228" i="3"/>
  <c r="BI228" i="3"/>
  <c r="BH228" i="3"/>
  <c r="BG228" i="3"/>
  <c r="BE228" i="3"/>
  <c r="T228" i="3"/>
  <c r="R228" i="3"/>
  <c r="P228" i="3"/>
  <c r="J228" i="3"/>
  <c r="BF228" i="3" s="1"/>
  <c r="BK225" i="3"/>
  <c r="BI225" i="3"/>
  <c r="BH225" i="3"/>
  <c r="BG225" i="3"/>
  <c r="BE225" i="3"/>
  <c r="T225" i="3"/>
  <c r="R225" i="3"/>
  <c r="P225" i="3"/>
  <c r="J225" i="3"/>
  <c r="BF225" i="3" s="1"/>
  <c r="BK212" i="3"/>
  <c r="BI212" i="3"/>
  <c r="BH212" i="3"/>
  <c r="BG212" i="3"/>
  <c r="BE212" i="3"/>
  <c r="T212" i="3"/>
  <c r="R212" i="3"/>
  <c r="P212" i="3"/>
  <c r="J212" i="3"/>
  <c r="BF212" i="3" s="1"/>
  <c r="BK187" i="3"/>
  <c r="BI187" i="3"/>
  <c r="BH187" i="3"/>
  <c r="BG187" i="3"/>
  <c r="BE187" i="3"/>
  <c r="T187" i="3"/>
  <c r="R187" i="3"/>
  <c r="P187" i="3"/>
  <c r="J187" i="3"/>
  <c r="BF187" i="3" s="1"/>
  <c r="BK182" i="3"/>
  <c r="BI182" i="3"/>
  <c r="BH182" i="3"/>
  <c r="BG182" i="3"/>
  <c r="BE182" i="3"/>
  <c r="T182" i="3"/>
  <c r="R182" i="3"/>
  <c r="P182" i="3"/>
  <c r="J182" i="3"/>
  <c r="BF182" i="3" s="1"/>
  <c r="BK181" i="3"/>
  <c r="J181" i="3" s="1"/>
  <c r="J67" i="3" s="1"/>
  <c r="T181" i="3"/>
  <c r="R181" i="3"/>
  <c r="P181" i="3"/>
  <c r="BK179" i="3"/>
  <c r="BI179" i="3"/>
  <c r="BH179" i="3"/>
  <c r="BG179" i="3"/>
  <c r="BE179" i="3"/>
  <c r="T179" i="3"/>
  <c r="R179" i="3"/>
  <c r="P179" i="3"/>
  <c r="J179" i="3"/>
  <c r="BF179" i="3" s="1"/>
  <c r="BK178" i="3"/>
  <c r="T178" i="3"/>
  <c r="R178" i="3"/>
  <c r="P178" i="3"/>
  <c r="J178" i="3"/>
  <c r="J66" i="3" s="1"/>
  <c r="BK177" i="3"/>
  <c r="J177" i="3" s="1"/>
  <c r="J65" i="3" s="1"/>
  <c r="T177" i="3"/>
  <c r="R177" i="3"/>
  <c r="P177" i="3"/>
  <c r="BK175" i="3"/>
  <c r="BI175" i="3"/>
  <c r="BH175" i="3"/>
  <c r="BG175" i="3"/>
  <c r="BE175" i="3"/>
  <c r="T175" i="3"/>
  <c r="R175" i="3"/>
  <c r="P175" i="3"/>
  <c r="J175" i="3"/>
  <c r="BF175" i="3" s="1"/>
  <c r="BK174" i="3"/>
  <c r="J174" i="3" s="1"/>
  <c r="J64" i="3" s="1"/>
  <c r="T174" i="3"/>
  <c r="R174" i="3"/>
  <c r="P174" i="3"/>
  <c r="BK173" i="3"/>
  <c r="BI173" i="3"/>
  <c r="BH173" i="3"/>
  <c r="BG173" i="3"/>
  <c r="BE173" i="3"/>
  <c r="T173" i="3"/>
  <c r="R173" i="3"/>
  <c r="P173" i="3"/>
  <c r="J173" i="3"/>
  <c r="BF173" i="3" s="1"/>
  <c r="BK171" i="3"/>
  <c r="BI171" i="3"/>
  <c r="BH171" i="3"/>
  <c r="BG171" i="3"/>
  <c r="BE171" i="3"/>
  <c r="T171" i="3"/>
  <c r="R171" i="3"/>
  <c r="P171" i="3"/>
  <c r="J171" i="3"/>
  <c r="BF171" i="3" s="1"/>
  <c r="BK169" i="3"/>
  <c r="BI169" i="3"/>
  <c r="BH169" i="3"/>
  <c r="BG169" i="3"/>
  <c r="BE169" i="3"/>
  <c r="T169" i="3"/>
  <c r="R169" i="3"/>
  <c r="P169" i="3"/>
  <c r="J169" i="3"/>
  <c r="BF169" i="3" s="1"/>
  <c r="BK167" i="3"/>
  <c r="BI167" i="3"/>
  <c r="BH167" i="3"/>
  <c r="BG167" i="3"/>
  <c r="BE167" i="3"/>
  <c r="T167" i="3"/>
  <c r="R167" i="3"/>
  <c r="P167" i="3"/>
  <c r="J167" i="3"/>
  <c r="BF167" i="3" s="1"/>
  <c r="BK166" i="3"/>
  <c r="BI166" i="3"/>
  <c r="BH166" i="3"/>
  <c r="BG166" i="3"/>
  <c r="BE166" i="3"/>
  <c r="T166" i="3"/>
  <c r="R166" i="3"/>
  <c r="P166" i="3"/>
  <c r="J166" i="3"/>
  <c r="BF166" i="3" s="1"/>
  <c r="BK165" i="3"/>
  <c r="BI165" i="3"/>
  <c r="BH165" i="3"/>
  <c r="BG165" i="3"/>
  <c r="BE165" i="3"/>
  <c r="T165" i="3"/>
  <c r="R165" i="3"/>
  <c r="P165" i="3"/>
  <c r="J165" i="3"/>
  <c r="BF165" i="3" s="1"/>
  <c r="BK164" i="3"/>
  <c r="BI164" i="3"/>
  <c r="BH164" i="3"/>
  <c r="BG164" i="3"/>
  <c r="BE164" i="3"/>
  <c r="T164" i="3"/>
  <c r="R164" i="3"/>
  <c r="P164" i="3"/>
  <c r="J164" i="3"/>
  <c r="BF164" i="3" s="1"/>
  <c r="BK163" i="3"/>
  <c r="J163" i="3" s="1"/>
  <c r="J63" i="3" s="1"/>
  <c r="T163" i="3"/>
  <c r="R163" i="3"/>
  <c r="P163" i="3"/>
  <c r="BK161" i="3"/>
  <c r="BI161" i="3"/>
  <c r="BH161" i="3"/>
  <c r="BG161" i="3"/>
  <c r="BE161" i="3"/>
  <c r="T161" i="3"/>
  <c r="R161" i="3"/>
  <c r="P161" i="3"/>
  <c r="J161" i="3"/>
  <c r="BF161" i="3" s="1"/>
  <c r="BK156" i="3"/>
  <c r="BI156" i="3"/>
  <c r="BH156" i="3"/>
  <c r="BG156" i="3"/>
  <c r="BE156" i="3"/>
  <c r="T156" i="3"/>
  <c r="R156" i="3"/>
  <c r="P156" i="3"/>
  <c r="J156" i="3"/>
  <c r="BF156" i="3" s="1"/>
  <c r="BK153" i="3"/>
  <c r="BI153" i="3"/>
  <c r="BH153" i="3"/>
  <c r="BG153" i="3"/>
  <c r="BE153" i="3"/>
  <c r="T153" i="3"/>
  <c r="R153" i="3"/>
  <c r="P153" i="3"/>
  <c r="J153" i="3"/>
  <c r="BF153" i="3" s="1"/>
  <c r="BK149" i="3"/>
  <c r="BI149" i="3"/>
  <c r="BH149" i="3"/>
  <c r="BG149" i="3"/>
  <c r="BE149" i="3"/>
  <c r="T149" i="3"/>
  <c r="R149" i="3"/>
  <c r="P149" i="3"/>
  <c r="J149" i="3"/>
  <c r="BF149" i="3" s="1"/>
  <c r="BK144" i="3"/>
  <c r="BI144" i="3"/>
  <c r="BH144" i="3"/>
  <c r="BG144" i="3"/>
  <c r="BE144" i="3"/>
  <c r="T144" i="3"/>
  <c r="R144" i="3"/>
  <c r="P144" i="3"/>
  <c r="J144" i="3"/>
  <c r="BF144" i="3" s="1"/>
  <c r="BK139" i="3"/>
  <c r="BI139" i="3"/>
  <c r="BH139" i="3"/>
  <c r="BG139" i="3"/>
  <c r="BE139" i="3"/>
  <c r="T139" i="3"/>
  <c r="R139" i="3"/>
  <c r="P139" i="3"/>
  <c r="J139" i="3"/>
  <c r="BF139" i="3" s="1"/>
  <c r="BK137" i="3"/>
  <c r="BI137" i="3"/>
  <c r="BH137" i="3"/>
  <c r="BG137" i="3"/>
  <c r="BE137" i="3"/>
  <c r="T137" i="3"/>
  <c r="R137" i="3"/>
  <c r="P137" i="3"/>
  <c r="J137" i="3"/>
  <c r="BF137" i="3" s="1"/>
  <c r="BK132" i="3"/>
  <c r="BI132" i="3"/>
  <c r="BH132" i="3"/>
  <c r="BG132" i="3"/>
  <c r="BE132" i="3"/>
  <c r="T132" i="3"/>
  <c r="R132" i="3"/>
  <c r="P132" i="3"/>
  <c r="J132" i="3"/>
  <c r="BF132" i="3" s="1"/>
  <c r="BK128" i="3"/>
  <c r="BI128" i="3"/>
  <c r="BH128" i="3"/>
  <c r="BG128" i="3"/>
  <c r="BE128" i="3"/>
  <c r="T128" i="3"/>
  <c r="R128" i="3"/>
  <c r="P128" i="3"/>
  <c r="J128" i="3"/>
  <c r="BF128" i="3" s="1"/>
  <c r="BK127" i="3"/>
  <c r="J127" i="3" s="1"/>
  <c r="J62" i="3" s="1"/>
  <c r="T127" i="3"/>
  <c r="R127" i="3"/>
  <c r="P127" i="3"/>
  <c r="BK124" i="3"/>
  <c r="BK97" i="3" s="1"/>
  <c r="BI124" i="3"/>
  <c r="F37" i="3" s="1"/>
  <c r="BD56" i="1" s="1"/>
  <c r="BH124" i="3"/>
  <c r="F36" i="3" s="1"/>
  <c r="BC56" i="1" s="1"/>
  <c r="BG124" i="3"/>
  <c r="F35" i="3" s="1"/>
  <c r="BB56" i="1" s="1"/>
  <c r="BF124" i="3"/>
  <c r="BE124" i="3"/>
  <c r="T124" i="3"/>
  <c r="T97" i="3" s="1"/>
  <c r="T96" i="3" s="1"/>
  <c r="T95" i="3" s="1"/>
  <c r="R124" i="3"/>
  <c r="R97" i="3" s="1"/>
  <c r="R96" i="3" s="1"/>
  <c r="R95" i="3" s="1"/>
  <c r="P124" i="3"/>
  <c r="P97" i="3" s="1"/>
  <c r="P96" i="3" s="1"/>
  <c r="P95" i="3" s="1"/>
  <c r="AU56" i="1" s="1"/>
  <c r="J124" i="3"/>
  <c r="BK120" i="3"/>
  <c r="BI120" i="3"/>
  <c r="BH120" i="3"/>
  <c r="BG120" i="3"/>
  <c r="BE120" i="3"/>
  <c r="T120" i="3"/>
  <c r="R120" i="3"/>
  <c r="P120" i="3"/>
  <c r="J120" i="3"/>
  <c r="BF120" i="3" s="1"/>
  <c r="BK111" i="3"/>
  <c r="BI111" i="3"/>
  <c r="BH111" i="3"/>
  <c r="BG111" i="3"/>
  <c r="BE111" i="3"/>
  <c r="T111" i="3"/>
  <c r="R111" i="3"/>
  <c r="P111" i="3"/>
  <c r="J111" i="3"/>
  <c r="BF111" i="3" s="1"/>
  <c r="BK105" i="3"/>
  <c r="BI105" i="3"/>
  <c r="BH105" i="3"/>
  <c r="BG105" i="3"/>
  <c r="BE105" i="3"/>
  <c r="T105" i="3"/>
  <c r="R105" i="3"/>
  <c r="P105" i="3"/>
  <c r="J105" i="3"/>
  <c r="BF105" i="3" s="1"/>
  <c r="BK102" i="3"/>
  <c r="BI102" i="3"/>
  <c r="BH102" i="3"/>
  <c r="BG102" i="3"/>
  <c r="BE102" i="3"/>
  <c r="T102" i="3"/>
  <c r="R102" i="3"/>
  <c r="P102" i="3"/>
  <c r="J102" i="3"/>
  <c r="BF102" i="3" s="1"/>
  <c r="BK98" i="3"/>
  <c r="BI98" i="3"/>
  <c r="BH98" i="3"/>
  <c r="BG98" i="3"/>
  <c r="BE98" i="3"/>
  <c r="T98" i="3"/>
  <c r="R98" i="3"/>
  <c r="P98" i="3"/>
  <c r="J98" i="3"/>
  <c r="BF98" i="3" s="1"/>
  <c r="J92" i="3"/>
  <c r="J91" i="3"/>
  <c r="F91" i="3"/>
  <c r="F89" i="3"/>
  <c r="E87" i="3"/>
  <c r="J55" i="3"/>
  <c r="J54" i="3"/>
  <c r="F54" i="3"/>
  <c r="F52" i="3"/>
  <c r="E50" i="3"/>
  <c r="J37" i="3"/>
  <c r="J36" i="3"/>
  <c r="J35" i="3"/>
  <c r="J18" i="3"/>
  <c r="E18" i="3"/>
  <c r="J17" i="3"/>
  <c r="J12" i="3"/>
  <c r="E7" i="3"/>
  <c r="BK325" i="2"/>
  <c r="BI325" i="2"/>
  <c r="BH325" i="2"/>
  <c r="BG325" i="2"/>
  <c r="BE325" i="2"/>
  <c r="T325" i="2"/>
  <c r="R325" i="2"/>
  <c r="P325" i="2"/>
  <c r="J325" i="2"/>
  <c r="BF325" i="2" s="1"/>
  <c r="BK324" i="2"/>
  <c r="T324" i="2"/>
  <c r="R324" i="2"/>
  <c r="P324" i="2"/>
  <c r="J324" i="2"/>
  <c r="BK311" i="2"/>
  <c r="BI311" i="2"/>
  <c r="BH311" i="2"/>
  <c r="BG311" i="2"/>
  <c r="BE311" i="2"/>
  <c r="T311" i="2"/>
  <c r="R311" i="2"/>
  <c r="P311" i="2"/>
  <c r="J311" i="2"/>
  <c r="BF311" i="2" s="1"/>
  <c r="BK310" i="2"/>
  <c r="T310" i="2"/>
  <c r="R310" i="2"/>
  <c r="P310" i="2"/>
  <c r="J310" i="2"/>
  <c r="BK281" i="2"/>
  <c r="BI281" i="2"/>
  <c r="BH281" i="2"/>
  <c r="BG281" i="2"/>
  <c r="BE281" i="2"/>
  <c r="T281" i="2"/>
  <c r="R281" i="2"/>
  <c r="P281" i="2"/>
  <c r="J281" i="2"/>
  <c r="BF281" i="2" s="1"/>
  <c r="BK278" i="2"/>
  <c r="BI278" i="2"/>
  <c r="BH278" i="2"/>
  <c r="BG278" i="2"/>
  <c r="BE278" i="2"/>
  <c r="T278" i="2"/>
  <c r="R278" i="2"/>
  <c r="P278" i="2"/>
  <c r="J278" i="2"/>
  <c r="BF278" i="2" s="1"/>
  <c r="BK277" i="2"/>
  <c r="T277" i="2"/>
  <c r="R277" i="2"/>
  <c r="P277" i="2"/>
  <c r="J277" i="2"/>
  <c r="BK276" i="2"/>
  <c r="BI276" i="2"/>
  <c r="BH276" i="2"/>
  <c r="BG276" i="2"/>
  <c r="BE276" i="2"/>
  <c r="T276" i="2"/>
  <c r="R276" i="2"/>
  <c r="P276" i="2"/>
  <c r="J276" i="2"/>
  <c r="BF276" i="2" s="1"/>
  <c r="BK274" i="2"/>
  <c r="BI274" i="2"/>
  <c r="BH274" i="2"/>
  <c r="BG274" i="2"/>
  <c r="BE274" i="2"/>
  <c r="T274" i="2"/>
  <c r="R274" i="2"/>
  <c r="P274" i="2"/>
  <c r="J274" i="2"/>
  <c r="BF274" i="2" s="1"/>
  <c r="BK270" i="2"/>
  <c r="BI270" i="2"/>
  <c r="BH270" i="2"/>
  <c r="BG270" i="2"/>
  <c r="BE270" i="2"/>
  <c r="T270" i="2"/>
  <c r="R270" i="2"/>
  <c r="P270" i="2"/>
  <c r="J270" i="2"/>
  <c r="BF270" i="2" s="1"/>
  <c r="BK269" i="2"/>
  <c r="T269" i="2"/>
  <c r="R269" i="2"/>
  <c r="P269" i="2"/>
  <c r="J269" i="2"/>
  <c r="BK268" i="2"/>
  <c r="BI268" i="2"/>
  <c r="BH268" i="2"/>
  <c r="BG268" i="2"/>
  <c r="BE268" i="2"/>
  <c r="T268" i="2"/>
  <c r="R268" i="2"/>
  <c r="P268" i="2"/>
  <c r="J268" i="2"/>
  <c r="BF268" i="2" s="1"/>
  <c r="BK267" i="2"/>
  <c r="BI267" i="2"/>
  <c r="BH267" i="2"/>
  <c r="BG267" i="2"/>
  <c r="BE267" i="2"/>
  <c r="T267" i="2"/>
  <c r="R267" i="2"/>
  <c r="P267" i="2"/>
  <c r="J267" i="2"/>
  <c r="BF267" i="2" s="1"/>
  <c r="BK266" i="2"/>
  <c r="T266" i="2"/>
  <c r="R266" i="2"/>
  <c r="P266" i="2"/>
  <c r="J266" i="2"/>
  <c r="BK265" i="2"/>
  <c r="BI265" i="2"/>
  <c r="BH265" i="2"/>
  <c r="BG265" i="2"/>
  <c r="BE265" i="2"/>
  <c r="T265" i="2"/>
  <c r="R265" i="2"/>
  <c r="P265" i="2"/>
  <c r="J265" i="2"/>
  <c r="BF265" i="2" s="1"/>
  <c r="BK264" i="2"/>
  <c r="BI264" i="2"/>
  <c r="BH264" i="2"/>
  <c r="BG264" i="2"/>
  <c r="BE264" i="2"/>
  <c r="T264" i="2"/>
  <c r="R264" i="2"/>
  <c r="P264" i="2"/>
  <c r="J264" i="2"/>
  <c r="BF264" i="2" s="1"/>
  <c r="BK263" i="2"/>
  <c r="T263" i="2"/>
  <c r="R263" i="2"/>
  <c r="P263" i="2"/>
  <c r="J263" i="2"/>
  <c r="BK261" i="2"/>
  <c r="BI261" i="2"/>
  <c r="BH261" i="2"/>
  <c r="BG261" i="2"/>
  <c r="BE261" i="2"/>
  <c r="T261" i="2"/>
  <c r="R261" i="2"/>
  <c r="P261" i="2"/>
  <c r="J261" i="2"/>
  <c r="BF261" i="2" s="1"/>
  <c r="BK260" i="2"/>
  <c r="T260" i="2"/>
  <c r="R260" i="2"/>
  <c r="P260" i="2"/>
  <c r="J260" i="2"/>
  <c r="BK259" i="2"/>
  <c r="BI259" i="2"/>
  <c r="BH259" i="2"/>
  <c r="BG259" i="2"/>
  <c r="BE259" i="2"/>
  <c r="T259" i="2"/>
  <c r="R259" i="2"/>
  <c r="P259" i="2"/>
  <c r="J259" i="2"/>
  <c r="BF259" i="2" s="1"/>
  <c r="BK258" i="2"/>
  <c r="BI258" i="2"/>
  <c r="BH258" i="2"/>
  <c r="BG258" i="2"/>
  <c r="BE258" i="2"/>
  <c r="T258" i="2"/>
  <c r="R258" i="2"/>
  <c r="P258" i="2"/>
  <c r="J258" i="2"/>
  <c r="BF258" i="2" s="1"/>
  <c r="BK257" i="2"/>
  <c r="T257" i="2"/>
  <c r="R257" i="2"/>
  <c r="P257" i="2"/>
  <c r="J257" i="2"/>
  <c r="BK255" i="2"/>
  <c r="BI255" i="2"/>
  <c r="BH255" i="2"/>
  <c r="BG255" i="2"/>
  <c r="BE255" i="2"/>
  <c r="T255" i="2"/>
  <c r="R255" i="2"/>
  <c r="P255" i="2"/>
  <c r="J255" i="2"/>
  <c r="BF255" i="2" s="1"/>
  <c r="BK253" i="2"/>
  <c r="BI253" i="2"/>
  <c r="BH253" i="2"/>
  <c r="BG253" i="2"/>
  <c r="BE253" i="2"/>
  <c r="T253" i="2"/>
  <c r="R253" i="2"/>
  <c r="P253" i="2"/>
  <c r="J253" i="2"/>
  <c r="BF253" i="2" s="1"/>
  <c r="BK251" i="2"/>
  <c r="BI251" i="2"/>
  <c r="BH251" i="2"/>
  <c r="BG251" i="2"/>
  <c r="BE251" i="2"/>
  <c r="T251" i="2"/>
  <c r="R251" i="2"/>
  <c r="P251" i="2"/>
  <c r="J251" i="2"/>
  <c r="BF251" i="2" s="1"/>
  <c r="BK249" i="2"/>
  <c r="BI249" i="2"/>
  <c r="BH249" i="2"/>
  <c r="BG249" i="2"/>
  <c r="BE249" i="2"/>
  <c r="T249" i="2"/>
  <c r="R249" i="2"/>
  <c r="P249" i="2"/>
  <c r="J249" i="2"/>
  <c r="BF249" i="2" s="1"/>
  <c r="BK248" i="2"/>
  <c r="T248" i="2"/>
  <c r="R248" i="2"/>
  <c r="P248" i="2"/>
  <c r="J248" i="2"/>
  <c r="BK247" i="2"/>
  <c r="BI247" i="2"/>
  <c r="BH247" i="2"/>
  <c r="BG247" i="2"/>
  <c r="BE247" i="2"/>
  <c r="T247" i="2"/>
  <c r="R247" i="2"/>
  <c r="P247" i="2"/>
  <c r="J247" i="2"/>
  <c r="BF247" i="2" s="1"/>
  <c r="BK244" i="2"/>
  <c r="BI244" i="2"/>
  <c r="BH244" i="2"/>
  <c r="BG244" i="2"/>
  <c r="BE244" i="2"/>
  <c r="T244" i="2"/>
  <c r="R244" i="2"/>
  <c r="P244" i="2"/>
  <c r="J244" i="2"/>
  <c r="BF244" i="2" s="1"/>
  <c r="BK243" i="2"/>
  <c r="T243" i="2"/>
  <c r="R243" i="2"/>
  <c r="P243" i="2"/>
  <c r="J243" i="2"/>
  <c r="BK242" i="2"/>
  <c r="BI242" i="2"/>
  <c r="BH242" i="2"/>
  <c r="BG242" i="2"/>
  <c r="BE242" i="2"/>
  <c r="T242" i="2"/>
  <c r="R242" i="2"/>
  <c r="P242" i="2"/>
  <c r="J242" i="2"/>
  <c r="BF242" i="2" s="1"/>
  <c r="BK239" i="2"/>
  <c r="BI239" i="2"/>
  <c r="BH239" i="2"/>
  <c r="BG239" i="2"/>
  <c r="BE239" i="2"/>
  <c r="T239" i="2"/>
  <c r="R239" i="2"/>
  <c r="P239" i="2"/>
  <c r="J239" i="2"/>
  <c r="BF239" i="2" s="1"/>
  <c r="BK238" i="2"/>
  <c r="T238" i="2"/>
  <c r="R238" i="2"/>
  <c r="P238" i="2"/>
  <c r="J238" i="2"/>
  <c r="BK237" i="2"/>
  <c r="T237" i="2"/>
  <c r="R237" i="2"/>
  <c r="P237" i="2"/>
  <c r="J237" i="2"/>
  <c r="BK235" i="2"/>
  <c r="BI235" i="2"/>
  <c r="BH235" i="2"/>
  <c r="BG235" i="2"/>
  <c r="BE235" i="2"/>
  <c r="T235" i="2"/>
  <c r="R235" i="2"/>
  <c r="P235" i="2"/>
  <c r="J235" i="2"/>
  <c r="BF235" i="2" s="1"/>
  <c r="BK231" i="2"/>
  <c r="BI231" i="2"/>
  <c r="BH231" i="2"/>
  <c r="BG231" i="2"/>
  <c r="BE231" i="2"/>
  <c r="T231" i="2"/>
  <c r="R231" i="2"/>
  <c r="P231" i="2"/>
  <c r="J231" i="2"/>
  <c r="BF231" i="2" s="1"/>
  <c r="BK228" i="2"/>
  <c r="BI228" i="2"/>
  <c r="BH228" i="2"/>
  <c r="BG228" i="2"/>
  <c r="BE228" i="2"/>
  <c r="T228" i="2"/>
  <c r="R228" i="2"/>
  <c r="P228" i="2"/>
  <c r="J228" i="2"/>
  <c r="BF228" i="2" s="1"/>
  <c r="BK226" i="2"/>
  <c r="BI226" i="2"/>
  <c r="BH226" i="2"/>
  <c r="BG226" i="2"/>
  <c r="BE226" i="2"/>
  <c r="T226" i="2"/>
  <c r="R226" i="2"/>
  <c r="P226" i="2"/>
  <c r="J226" i="2"/>
  <c r="BF226" i="2" s="1"/>
  <c r="BK224" i="2"/>
  <c r="BI224" i="2"/>
  <c r="BH224" i="2"/>
  <c r="BG224" i="2"/>
  <c r="BE224" i="2"/>
  <c r="T224" i="2"/>
  <c r="R224" i="2"/>
  <c r="P224" i="2"/>
  <c r="J224" i="2"/>
  <c r="BF224" i="2" s="1"/>
  <c r="BK222" i="2"/>
  <c r="BI222" i="2"/>
  <c r="BH222" i="2"/>
  <c r="BG222" i="2"/>
  <c r="BE222" i="2"/>
  <c r="T222" i="2"/>
  <c r="R222" i="2"/>
  <c r="P222" i="2"/>
  <c r="J222" i="2"/>
  <c r="BF222" i="2" s="1"/>
  <c r="BK220" i="2"/>
  <c r="BI220" i="2"/>
  <c r="BH220" i="2"/>
  <c r="BG220" i="2"/>
  <c r="BE220" i="2"/>
  <c r="T220" i="2"/>
  <c r="R220" i="2"/>
  <c r="P220" i="2"/>
  <c r="J220" i="2"/>
  <c r="BF220" i="2" s="1"/>
  <c r="BK219" i="2"/>
  <c r="T219" i="2"/>
  <c r="R219" i="2"/>
  <c r="P219" i="2"/>
  <c r="J219" i="2"/>
  <c r="BK210" i="2"/>
  <c r="BI210" i="2"/>
  <c r="BH210" i="2"/>
  <c r="BG210" i="2"/>
  <c r="BE210" i="2"/>
  <c r="T210" i="2"/>
  <c r="R210" i="2"/>
  <c r="P210" i="2"/>
  <c r="J210" i="2"/>
  <c r="BF210" i="2" s="1"/>
  <c r="BK208" i="2"/>
  <c r="BI208" i="2"/>
  <c r="BH208" i="2"/>
  <c r="BG208" i="2"/>
  <c r="BE208" i="2"/>
  <c r="T208" i="2"/>
  <c r="R208" i="2"/>
  <c r="P208" i="2"/>
  <c r="J208" i="2"/>
  <c r="BF208" i="2" s="1"/>
  <c r="BK203" i="2"/>
  <c r="BI203" i="2"/>
  <c r="BH203" i="2"/>
  <c r="BG203" i="2"/>
  <c r="BE203" i="2"/>
  <c r="T203" i="2"/>
  <c r="R203" i="2"/>
  <c r="P203" i="2"/>
  <c r="J203" i="2"/>
  <c r="BF203" i="2" s="1"/>
  <c r="BK201" i="2"/>
  <c r="BI201" i="2"/>
  <c r="BH201" i="2"/>
  <c r="BG201" i="2"/>
  <c r="BE201" i="2"/>
  <c r="T201" i="2"/>
  <c r="R201" i="2"/>
  <c r="P201" i="2"/>
  <c r="J201" i="2"/>
  <c r="BF201" i="2" s="1"/>
  <c r="BK197" i="2"/>
  <c r="BI197" i="2"/>
  <c r="BH197" i="2"/>
  <c r="BG197" i="2"/>
  <c r="BE197" i="2"/>
  <c r="T197" i="2"/>
  <c r="R197" i="2"/>
  <c r="P197" i="2"/>
  <c r="J197" i="2"/>
  <c r="BF197" i="2" s="1"/>
  <c r="BK192" i="2"/>
  <c r="BI192" i="2"/>
  <c r="BH192" i="2"/>
  <c r="BG192" i="2"/>
  <c r="BE192" i="2"/>
  <c r="T192" i="2"/>
  <c r="R192" i="2"/>
  <c r="P192" i="2"/>
  <c r="J192" i="2"/>
  <c r="BF192" i="2" s="1"/>
  <c r="BK187" i="2"/>
  <c r="BI187" i="2"/>
  <c r="BH187" i="2"/>
  <c r="BG187" i="2"/>
  <c r="BE187" i="2"/>
  <c r="T187" i="2"/>
  <c r="R187" i="2"/>
  <c r="P187" i="2"/>
  <c r="J187" i="2"/>
  <c r="BF187" i="2" s="1"/>
  <c r="BK179" i="2"/>
  <c r="BI179" i="2"/>
  <c r="BH179" i="2"/>
  <c r="BG179" i="2"/>
  <c r="BE179" i="2"/>
  <c r="T179" i="2"/>
  <c r="R179" i="2"/>
  <c r="P179" i="2"/>
  <c r="J179" i="2"/>
  <c r="BF179" i="2" s="1"/>
  <c r="BK174" i="2"/>
  <c r="BI174" i="2"/>
  <c r="BH174" i="2"/>
  <c r="BG174" i="2"/>
  <c r="BE174" i="2"/>
  <c r="T174" i="2"/>
  <c r="R174" i="2"/>
  <c r="P174" i="2"/>
  <c r="J174" i="2"/>
  <c r="BF174" i="2" s="1"/>
  <c r="BK143" i="2"/>
  <c r="BI143" i="2"/>
  <c r="BH143" i="2"/>
  <c r="BG143" i="2"/>
  <c r="BE143" i="2"/>
  <c r="T143" i="2"/>
  <c r="R143" i="2"/>
  <c r="P143" i="2"/>
  <c r="J143" i="2"/>
  <c r="BF143" i="2" s="1"/>
  <c r="BK113" i="2"/>
  <c r="BI113" i="2"/>
  <c r="BH113" i="2"/>
  <c r="BG113" i="2"/>
  <c r="BE113" i="2"/>
  <c r="T113" i="2"/>
  <c r="R113" i="2"/>
  <c r="P113" i="2"/>
  <c r="J113" i="2"/>
  <c r="BF113" i="2" s="1"/>
  <c r="BK108" i="2"/>
  <c r="BI108" i="2"/>
  <c r="BH108" i="2"/>
  <c r="BG108" i="2"/>
  <c r="BE108" i="2"/>
  <c r="T108" i="2"/>
  <c r="R108" i="2"/>
  <c r="P108" i="2"/>
  <c r="J108" i="2"/>
  <c r="BF108" i="2" s="1"/>
  <c r="BK104" i="2"/>
  <c r="BI104" i="2"/>
  <c r="BH104" i="2"/>
  <c r="BG104" i="2"/>
  <c r="BE104" i="2"/>
  <c r="T104" i="2"/>
  <c r="R104" i="2"/>
  <c r="P104" i="2"/>
  <c r="J104" i="2"/>
  <c r="BF104" i="2" s="1"/>
  <c r="BK99" i="2"/>
  <c r="BI99" i="2"/>
  <c r="BH99" i="2"/>
  <c r="BG99" i="2"/>
  <c r="BE99" i="2"/>
  <c r="T99" i="2"/>
  <c r="R99" i="2"/>
  <c r="P99" i="2"/>
  <c r="J99" i="2"/>
  <c r="BF99" i="2" s="1"/>
  <c r="BK97" i="2"/>
  <c r="BI97" i="2"/>
  <c r="BH97" i="2"/>
  <c r="BG97" i="2"/>
  <c r="BE97" i="2"/>
  <c r="T97" i="2"/>
  <c r="R97" i="2"/>
  <c r="P97" i="2"/>
  <c r="J97" i="2"/>
  <c r="BF97" i="2" s="1"/>
  <c r="BK96" i="2"/>
  <c r="T96" i="2"/>
  <c r="R96" i="2"/>
  <c r="P96" i="2"/>
  <c r="J96" i="2"/>
  <c r="BK95" i="2"/>
  <c r="T95" i="2"/>
  <c r="R95" i="2"/>
  <c r="P95" i="2"/>
  <c r="J95" i="2"/>
  <c r="BK94" i="2"/>
  <c r="T94" i="2"/>
  <c r="R94" i="2"/>
  <c r="P94" i="2"/>
  <c r="J94" i="2"/>
  <c r="J91" i="2"/>
  <c r="J90" i="2"/>
  <c r="F90" i="2"/>
  <c r="F88" i="2"/>
  <c r="E86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5" i="2"/>
  <c r="J54" i="2"/>
  <c r="F54" i="2"/>
  <c r="F52" i="2"/>
  <c r="E50" i="2"/>
  <c r="J37" i="2"/>
  <c r="F37" i="2"/>
  <c r="J36" i="2"/>
  <c r="F36" i="2"/>
  <c r="J35" i="2"/>
  <c r="F35" i="2"/>
  <c r="J33" i="2"/>
  <c r="F33" i="2"/>
  <c r="J30" i="2"/>
  <c r="E18" i="2"/>
  <c r="J17" i="2"/>
  <c r="J12" i="2"/>
  <c r="E7" i="2"/>
  <c r="BD61" i="1"/>
  <c r="BC61" i="1"/>
  <c r="BB61" i="1"/>
  <c r="AZ61" i="1"/>
  <c r="AY61" i="1"/>
  <c r="AX61" i="1"/>
  <c r="AV61" i="1"/>
  <c r="AU61" i="1"/>
  <c r="AY60" i="1"/>
  <c r="AX60" i="1"/>
  <c r="BD59" i="1"/>
  <c r="BC59" i="1"/>
  <c r="BB59" i="1"/>
  <c r="AZ59" i="1"/>
  <c r="AY59" i="1"/>
  <c r="AX59" i="1"/>
  <c r="AV59" i="1"/>
  <c r="AU59" i="1"/>
  <c r="AG59" i="1"/>
  <c r="AY58" i="1"/>
  <c r="AX58" i="1"/>
  <c r="AY57" i="1"/>
  <c r="AX57" i="1"/>
  <c r="AY56" i="1"/>
  <c r="AX56" i="1"/>
  <c r="BD55" i="1"/>
  <c r="BC55" i="1"/>
  <c r="BB55" i="1"/>
  <c r="AZ55" i="1"/>
  <c r="AY55" i="1"/>
  <c r="AX55" i="1"/>
  <c r="AV55" i="1"/>
  <c r="AU55" i="1"/>
  <c r="AG55" i="1"/>
  <c r="AS54" i="1"/>
  <c r="AM50" i="1"/>
  <c r="L50" i="1"/>
  <c r="AM49" i="1"/>
  <c r="L49" i="1"/>
  <c r="AM47" i="1"/>
  <c r="L47" i="1"/>
  <c r="L45" i="1"/>
  <c r="L44" i="1"/>
  <c r="AU54" i="1" l="1"/>
  <c r="BK87" i="5"/>
  <c r="J99" i="5"/>
  <c r="J63" i="5" s="1"/>
  <c r="BD54" i="1"/>
  <c r="W33" i="1" s="1"/>
  <c r="BC54" i="1"/>
  <c r="BB54" i="1"/>
  <c r="J133" i="5"/>
  <c r="J66" i="5" s="1"/>
  <c r="BK115" i="5"/>
  <c r="BK87" i="8"/>
  <c r="J112" i="8"/>
  <c r="J66" i="8" s="1"/>
  <c r="F34" i="8"/>
  <c r="BA61" i="1" s="1"/>
  <c r="J34" i="8"/>
  <c r="AW61" i="1" s="1"/>
  <c r="AT61" i="1" s="1"/>
  <c r="F83" i="8"/>
  <c r="F55" i="8"/>
  <c r="J52" i="8"/>
  <c r="J80" i="8"/>
  <c r="E48" i="8"/>
  <c r="E76" i="8"/>
  <c r="J33" i="7"/>
  <c r="AV60" i="1" s="1"/>
  <c r="F33" i="7"/>
  <c r="AZ60" i="1" s="1"/>
  <c r="F34" i="7"/>
  <c r="BA60" i="1" s="1"/>
  <c r="J34" i="7"/>
  <c r="AW60" i="1" s="1"/>
  <c r="J85" i="7"/>
  <c r="J60" i="7" s="1"/>
  <c r="BK84" i="7"/>
  <c r="J84" i="7" s="1"/>
  <c r="F55" i="7"/>
  <c r="F81" i="7"/>
  <c r="J52" i="7"/>
  <c r="J78" i="7"/>
  <c r="E48" i="7"/>
  <c r="E74" i="7"/>
  <c r="F34" i="6"/>
  <c r="BA59" i="1" s="1"/>
  <c r="J34" i="6"/>
  <c r="F80" i="6"/>
  <c r="F55" i="6"/>
  <c r="J77" i="6"/>
  <c r="J52" i="6"/>
  <c r="E73" i="6"/>
  <c r="E48" i="6"/>
  <c r="F34" i="5"/>
  <c r="BA58" i="1" s="1"/>
  <c r="J34" i="5"/>
  <c r="AW58" i="1" s="1"/>
  <c r="AT58" i="1" s="1"/>
  <c r="J87" i="5"/>
  <c r="J60" i="5" s="1"/>
  <c r="F55" i="5"/>
  <c r="F83" i="5"/>
  <c r="J52" i="5"/>
  <c r="J80" i="5"/>
  <c r="E48" i="5"/>
  <c r="E76" i="5"/>
  <c r="BK125" i="4"/>
  <c r="J125" i="4" s="1"/>
  <c r="J64" i="4" s="1"/>
  <c r="J126" i="4"/>
  <c r="J65" i="4" s="1"/>
  <c r="BK102" i="4"/>
  <c r="J103" i="4"/>
  <c r="J62" i="4" s="1"/>
  <c r="F33" i="4"/>
  <c r="AZ57" i="1" s="1"/>
  <c r="J33" i="4"/>
  <c r="AV57" i="1" s="1"/>
  <c r="F34" i="4"/>
  <c r="BA57" i="1" s="1"/>
  <c r="J34" i="4"/>
  <c r="AW57" i="1" s="1"/>
  <c r="F83" i="4"/>
  <c r="F55" i="4"/>
  <c r="J80" i="4"/>
  <c r="J52" i="4"/>
  <c r="E48" i="4"/>
  <c r="E76" i="4"/>
  <c r="BK96" i="3"/>
  <c r="J97" i="3"/>
  <c r="J61" i="3" s="1"/>
  <c r="W32" i="1"/>
  <c r="AY54" i="1"/>
  <c r="W31" i="1"/>
  <c r="AX54" i="1"/>
  <c r="J33" i="3"/>
  <c r="AV56" i="1" s="1"/>
  <c r="AT56" i="1" s="1"/>
  <c r="F33" i="3"/>
  <c r="AZ56" i="1" s="1"/>
  <c r="AZ54" i="1" s="1"/>
  <c r="F34" i="3"/>
  <c r="BA56" i="1" s="1"/>
  <c r="J34" i="3"/>
  <c r="AW56" i="1" s="1"/>
  <c r="F55" i="3"/>
  <c r="F92" i="3"/>
  <c r="J52" i="3"/>
  <c r="J89" i="3"/>
  <c r="E85" i="3"/>
  <c r="E48" i="3"/>
  <c r="J34" i="2"/>
  <c r="F34" i="2"/>
  <c r="BA55" i="1" s="1"/>
  <c r="BA54" i="1" s="1"/>
  <c r="F91" i="2"/>
  <c r="F55" i="2"/>
  <c r="J88" i="2"/>
  <c r="J52" i="2"/>
  <c r="E48" i="2"/>
  <c r="E84" i="2"/>
  <c r="AT60" i="1" l="1"/>
  <c r="J115" i="5"/>
  <c r="J65" i="5" s="1"/>
  <c r="BK86" i="5"/>
  <c r="J86" i="5" s="1"/>
  <c r="BK86" i="8"/>
  <c r="J86" i="8" s="1"/>
  <c r="J87" i="8"/>
  <c r="J60" i="8" s="1"/>
  <c r="J30" i="7"/>
  <c r="J59" i="7"/>
  <c r="J39" i="6"/>
  <c r="AW59" i="1"/>
  <c r="AT59" i="1" s="1"/>
  <c r="AN59" i="1" s="1"/>
  <c r="BK86" i="4"/>
  <c r="J86" i="4" s="1"/>
  <c r="J102" i="4"/>
  <c r="J61" i="4" s="1"/>
  <c r="BK95" i="3"/>
  <c r="J95" i="3" s="1"/>
  <c r="J96" i="3"/>
  <c r="J60" i="3" s="1"/>
  <c r="W29" i="1"/>
  <c r="AV54" i="1"/>
  <c r="J39" i="2"/>
  <c r="AW55" i="1"/>
  <c r="AT55" i="1" s="1"/>
  <c r="AN55" i="1" s="1"/>
  <c r="W30" i="1"/>
  <c r="AW54" i="1"/>
  <c r="AK30" i="1" s="1"/>
  <c r="AT57" i="1"/>
  <c r="J30" i="5" l="1"/>
  <c r="J59" i="5"/>
  <c r="J30" i="8"/>
  <c r="J59" i="8"/>
  <c r="J39" i="7"/>
  <c r="AG60" i="1"/>
  <c r="AN60" i="1" s="1"/>
  <c r="J39" i="5"/>
  <c r="AG58" i="1"/>
  <c r="AN58" i="1" s="1"/>
  <c r="J30" i="4"/>
  <c r="J59" i="4"/>
  <c r="J30" i="3"/>
  <c r="J59" i="3"/>
  <c r="AK29" i="1"/>
  <c r="AT54" i="1"/>
  <c r="J39" i="8" l="1"/>
  <c r="AG61" i="1"/>
  <c r="AN61" i="1" s="1"/>
  <c r="J39" i="4"/>
  <c r="AG57" i="1"/>
  <c r="AN57" i="1" s="1"/>
  <c r="J39" i="3"/>
  <c r="AG56" i="1"/>
  <c r="AN56" i="1" l="1"/>
  <c r="AG54" i="1"/>
  <c r="AN54" i="1" l="1"/>
  <c r="AK26" i="1"/>
  <c r="AK35" i="1" s="1"/>
</calcChain>
</file>

<file path=xl/sharedStrings.xml><?xml version="1.0" encoding="utf-8"?>
<sst xmlns="http://schemas.openxmlformats.org/spreadsheetml/2006/main" count="11123" uniqueCount="1716">
  <si>
    <t>Export Komplet</t>
  </si>
  <si>
    <t>{86ada23b-5a26-4d80-b017-447d016a15aa}</t>
  </si>
  <si>
    <t>{f99b2da6-cb98-4d1a-a454-584d7e75a968}</t>
  </si>
  <si>
    <t>{cc0b9bb4-1890-4c5c-b79f-0b0310a556d4}</t>
  </si>
  <si>
    <t>VZ</t>
  </si>
  <si>
    <t>2.0</t>
  </si>
  <si>
    <t>ZAMOK</t>
  </si>
  <si>
    <t>False</t>
  </si>
  <si>
    <t>{cef2862a-85ca-49ef-8965-32da2b117aa5}</t>
  </si>
  <si>
    <t>1</t>
  </si>
  <si>
    <t>KRYCÍ LIST SOUPISU PRACÍ</t>
  </si>
  <si>
    <t>0,01</t>
  </si>
  <si>
    <t>21</t>
  </si>
  <si>
    <t>v ---  níže se nacházejí doplnkové a pomocné údaje k sestavám  --- v</t>
  </si>
  <si>
    <t>Stavba:</t>
  </si>
  <si>
    <t>12</t>
  </si>
  <si>
    <t>REKAPITULACE STAVBY</t>
  </si>
  <si>
    <t>Návod na vyplnění</t>
  </si>
  <si>
    <t>0,001</t>
  </si>
  <si>
    <t>Kód:</t>
  </si>
  <si>
    <t>2026/12_1</t>
  </si>
  <si>
    <t>Měnit lze pouze buňky se žlutým podbarvením!
1) v Rekapitulaci stavby vyplňte údaje o Účastníkovi (přenesou se do ostatních sestav i v jiných listech)
2) na vybraných listech vyplňte v sestavě Soupis prací ceny u položek</t>
  </si>
  <si>
    <t>Rekonstrukce dvou bytových jednotek</t>
  </si>
  <si>
    <t>Objekt:</t>
  </si>
  <si>
    <t>KSO:</t>
  </si>
  <si>
    <t/>
  </si>
  <si>
    <t>CC-CZ:</t>
  </si>
  <si>
    <t>Místo:</t>
  </si>
  <si>
    <t>Dlouhá 126</t>
  </si>
  <si>
    <t>Datum:</t>
  </si>
  <si>
    <t>31. 7. 2026</t>
  </si>
  <si>
    <t>01 - Bourací práce a demontáže</t>
  </si>
  <si>
    <t>02 - ASŘ</t>
  </si>
  <si>
    <t>03 - ZTI</t>
  </si>
  <si>
    <t>Zadavatel:</t>
  </si>
  <si>
    <t>IČ:</t>
  </si>
  <si>
    <t>Městys Lomnice</t>
  </si>
  <si>
    <t>DIČ:</t>
  </si>
  <si>
    <t>Účastník:</t>
  </si>
  <si>
    <t>Vyplň údaj</t>
  </si>
  <si>
    <t>Projektant:</t>
  </si>
  <si>
    <t>17219787</t>
  </si>
  <si>
    <t>Proiectura Dana s.r.o.</t>
  </si>
  <si>
    <t>CZ17219787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</si>
  <si>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</si>
  <si>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</si>
  <si>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</si>
  <si>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</si>
  <si>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</si>
  <si>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</si>
  <si>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</si>
  <si>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</si>
  <si>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</si>
  <si>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</si>
  <si>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</si>
  <si>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</si>
  <si>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</si>
  <si>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</si>
  <si>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</si>
  <si>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</si>
  <si>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</si>
  <si>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</si>
  <si>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REKAPITULACE ČLENĚNÍ SOUPISU PRACÍ</t>
  </si>
  <si>
    <t>Informatívní údaje z listů zakázek</t>
  </si>
  <si>
    <t>Kód dílu - Popis</t>
  </si>
  <si>
    <t>Cena celkem [CZK]</t>
  </si>
  <si>
    <t>Náklady stavby celkem</t>
  </si>
  <si>
    <t>Kód</t>
  </si>
  <si>
    <t>-1</t>
  </si>
  <si>
    <t>Popis</t>
  </si>
  <si>
    <t>201 - ZAŘIZOVACÍ PŘEDMĚTY</t>
  </si>
  <si>
    <t>HSV - Práce a dodávky HSV</t>
  </si>
  <si>
    <t>Cena bez DPH [CZK]</t>
  </si>
  <si>
    <t>Cena s DPH [CZK]</t>
  </si>
  <si>
    <t>D1 - Vnitřní rozvod vody</t>
  </si>
  <si>
    <t>Typ</t>
  </si>
  <si>
    <t xml:space="preserve">    3 - Svislé a kompletní konstrukce</t>
  </si>
  <si>
    <t xml:space="preserve">    9 - Ostatní konstrukce a práce, bourání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</si>
  <si>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</si>
  <si>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</si>
  <si>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</si>
  <si>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</si>
  <si>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</si>
  <si>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</si>
  <si>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</si>
  <si>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</si>
  <si>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</si>
  <si>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</si>
  <si>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 xml:space="preserve">    1 - PPR porubí pro rozvody pitné a teplé vody PN16 - 95C</t>
  </si>
  <si>
    <t>Základna
DPH sníž. přenesená</t>
  </si>
  <si>
    <t>Základna
DPH nulová</t>
  </si>
  <si>
    <t xml:space="preserve">    997 - Doprava suti a vybouraných hmot</t>
  </si>
  <si>
    <t xml:space="preserve">    6 - Úpravy povrchů, podlahy a osazování výplní</t>
  </si>
  <si>
    <t xml:space="preserve">    D2 - Ostatní</t>
  </si>
  <si>
    <t>PSV - Práce a dodávky PSV</t>
  </si>
  <si>
    <t>203 - Kanalizace vnitřní</t>
  </si>
  <si>
    <t xml:space="preserve">    721 - Zdravotechnika - vnitřní kanalizace</t>
  </si>
  <si>
    <t xml:space="preserve">    D3 - Kanalizační potrubí a tvarovky HT - systém</t>
  </si>
  <si>
    <t xml:space="preserve">    722 - Zdravotechnika - vnitřní vodovod</t>
  </si>
  <si>
    <t xml:space="preserve">    998 - Přesun hmot</t>
  </si>
  <si>
    <t xml:space="preserve">    725 - Zdravotechnika - zařizovací předměty</t>
  </si>
  <si>
    <t xml:space="preserve">    731 - Ústřední vytápění - kotelny</t>
  </si>
  <si>
    <t xml:space="preserve">    762 - Konstrukce tesařské</t>
  </si>
  <si>
    <t>SOUPIS PRACÍ</t>
  </si>
  <si>
    <t xml:space="preserve">    735 - Ústřední vytápění - otopná tělesa</t>
  </si>
  <si>
    <t xml:space="preserve">    763 - Konstrukce suché výstavby</t>
  </si>
  <si>
    <t>D</t>
  </si>
  <si>
    <t>0</t>
  </si>
  <si>
    <t>###NOIMPORT###</t>
  </si>
  <si>
    <t xml:space="preserve">    741 - Elektroinstalace</t>
  </si>
  <si>
    <t>IMPORT</t>
  </si>
  <si>
    <t>{00000000-0000-0000-0000-000000000000}</t>
  </si>
  <si>
    <t xml:space="preserve">    764 - Konstrukce klempířské</t>
  </si>
  <si>
    <t>/</t>
  </si>
  <si>
    <t xml:space="preserve">    751 - Vzduchotechnika</t>
  </si>
  <si>
    <t xml:space="preserve">    766 - Konstrukce truhlářské</t>
  </si>
  <si>
    <t>01</t>
  </si>
  <si>
    <t>Bourací práce a demontáže</t>
  </si>
  <si>
    <t xml:space="preserve">    771 - Podlahy z dlaždic</t>
  </si>
  <si>
    <t>STA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</si>
  <si>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</si>
  <si>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</si>
  <si>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</si>
  <si>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784 - Dokončovací práce - malby a tapety</t>
  </si>
  <si>
    <t>02</t>
  </si>
  <si>
    <t>ASŘ</t>
  </si>
  <si>
    <t>HZS - Hodinové zúčtovací sazby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</si>
  <si>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</si>
  <si>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</si>
  <si>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</si>
  <si>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</si>
  <si>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</si>
  <si>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</si>
  <si>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</si>
  <si>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</si>
  <si>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</si>
  <si>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</si>
  <si>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</si>
  <si>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</si>
  <si>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03</t>
  </si>
  <si>
    <t>ZTI</t>
  </si>
  <si>
    <t>201</t>
  </si>
  <si>
    <t>ZAŘIZOVACÍ PŘEDMĚTY</t>
  </si>
  <si>
    <t>04</t>
  </si>
  <si>
    <t>VYTÁPĚNÍ</t>
  </si>
  <si>
    <t>ROZPOCET</t>
  </si>
  <si>
    <t>K</t>
  </si>
  <si>
    <t>Umyvadlo keramické připevněné na stěnu šrouby bílé bez krytu na sifon 550 mm</t>
  </si>
  <si>
    <t>ks</t>
  </si>
  <si>
    <t>{0dd39b8a-2eb3-4e6a-9f13-4f069723706a}</t>
  </si>
  <si>
    <t>05</t>
  </si>
  <si>
    <t>NTL ROZVOD PLYNU</t>
  </si>
  <si>
    <t>4</t>
  </si>
  <si>
    <t>2</t>
  </si>
  <si>
    <t>Pol1</t>
  </si>
  <si>
    <t>Kryt na sifon - bílý</t>
  </si>
  <si>
    <t>HSV</t>
  </si>
  <si>
    <t>Práce a dodávky HSV</t>
  </si>
  <si>
    <t>{f4aa16df-7e00-4744-8131-419283491cd4}</t>
  </si>
  <si>
    <t>06</t>
  </si>
  <si>
    <t>EL</t>
  </si>
  <si>
    <t>3</t>
  </si>
  <si>
    <t>Pol2</t>
  </si>
  <si>
    <t>Umývátko keramické připevněné na stěnu šrouby bílé bez krytu na sifon 350 mm, otvor pro baterii vpravo</t>
  </si>
  <si>
    <t>9</t>
  </si>
  <si>
    <t>Ostatní konstrukce a práce, bourání</t>
  </si>
  <si>
    <t>6</t>
  </si>
  <si>
    <t>Pol3</t>
  </si>
  <si>
    <t>Instalační sada pro umyvadlo</t>
  </si>
  <si>
    <t>8</t>
  </si>
  <si>
    <t>5</t>
  </si>
  <si>
    <t>Pol4</t>
  </si>
  <si>
    <t>Podomítkový modul pro závěsné WC - samonosný rám (uchycení do podlahy), pro zabudování do vyzdívky předstěnové konstrukce</t>
  </si>
  <si>
    <t>{955a54f4-1e7f-460b-ad75-1f6e3b662d50}</t>
  </si>
  <si>
    <t>949101111</t>
  </si>
  <si>
    <t>Lešení pomocné pracovní pro objekty pozemních staveb pro zatížení do 150 kg/m2, o výšce lešeňové podlahy do 1,9 m</t>
  </si>
  <si>
    <t>m2</t>
  </si>
  <si>
    <t>10</t>
  </si>
  <si>
    <t>Pol5</t>
  </si>
  <si>
    <t>Svislé a kompletní konstrukce</t>
  </si>
  <si>
    <t>Klozet závěsný + sedátko tvrzené antibakteriální</t>
  </si>
  <si>
    <t>07</t>
  </si>
  <si>
    <t>VRN</t>
  </si>
  <si>
    <t>CS ÚRS 2026 02</t>
  </si>
  <si>
    <t>7</t>
  </si>
  <si>
    <t>Pol6</t>
  </si>
  <si>
    <t>Ovládací tlačítko - dvounožstevní</t>
  </si>
  <si>
    <t>317142422</t>
  </si>
  <si>
    <t>14</t>
  </si>
  <si>
    <t>Pol7</t>
  </si>
  <si>
    <t>Rohový ventil</t>
  </si>
  <si>
    <t>Překlady nenosné z pórobetonu osazené do tenkého maltového lože, výšky do 250 mm, šířky překladu 100 mm, délky překladu přes 1000 do 1250 mm</t>
  </si>
  <si>
    <t>kus</t>
  </si>
  <si>
    <t>16</t>
  </si>
  <si>
    <t>Pol8</t>
  </si>
  <si>
    <t>Baterie umyvadlové stojánkové pákové bez výpusti</t>
  </si>
  <si>
    <t>{a891242b-c744-408b-9065-cfe65f99bc05}</t>
  </si>
  <si>
    <t>18</t>
  </si>
  <si>
    <t>Pol9</t>
  </si>
  <si>
    <t>Baterie stojánková dřezová s horním výtokem</t>
  </si>
  <si>
    <t>1056020129</t>
  </si>
  <si>
    <t>Online PSC</t>
  </si>
  <si>
    <t>https://podminky.urs.cz/item/CS_URS_2026_02/949101111</t>
  </si>
  <si>
    <t>20</t>
  </si>
  <si>
    <t>11</t>
  </si>
  <si>
    <t>Pol10</t>
  </si>
  <si>
    <t>Baterie sprchové nástěnné pákové ozteč 150mm, úsporný průtok 5 l/min.</t>
  </si>
  <si>
    <t>22</t>
  </si>
  <si>
    <t>Pol11</t>
  </si>
  <si>
    <t>Sprchový set chrom + sprchový držák</t>
  </si>
  <si>
    <t>-1061426213</t>
  </si>
  <si>
    <t>962031013</t>
  </si>
  <si>
    <t>Bourání příček nebo přizdívek z cihel děrovaných, tloušťky přes 100 do 150 mm</t>
  </si>
  <si>
    <t>https://podminky.urs.cz/item/CS_URS_2026_02/317142422</t>
  </si>
  <si>
    <t>24</t>
  </si>
  <si>
    <t>13</t>
  </si>
  <si>
    <t>Pol12</t>
  </si>
  <si>
    <t>Sprchový kout 900 mm čtverec , stříbrný lesklí profil, 6mm transparentní tvrzené sklo, madla chrom</t>
  </si>
  <si>
    <t>26</t>
  </si>
  <si>
    <t>Pol13</t>
  </si>
  <si>
    <t>Sprchová vanička z litého mramoru 900x900 mm</t>
  </si>
  <si>
    <t>VV</t>
  </si>
  <si>
    <t>5,0</t>
  </si>
  <si>
    <t>28</t>
  </si>
  <si>
    <t>D1</t>
  </si>
  <si>
    <t>Vnitřní rozvod vody</t>
  </si>
  <si>
    <t>Součet</t>
  </si>
  <si>
    <t>-1469249656</t>
  </si>
  <si>
    <t>https://podminky.urs.cz/item/CS_URS_2026_02/962031013</t>
  </si>
  <si>
    <t>317142442</t>
  </si>
  <si>
    <t>Překlady nenosné z pórobetonu osazené do tenkého maltového lože, výšky do 250 mm, šířky překladu 150 mm, délky překladu přes 1000 do 1250 mm</t>
  </si>
  <si>
    <t>PPR porubí pro rozvody pitné a teplé vody PN16 - 95C</t>
  </si>
  <si>
    <t>(2,05+1,55+0,25+0,3+2,25+1,1+0,5+0,4+2,1+2,1+1,05*3,0+2,1+1,05+1,05+0,9+0,95)*3,3</t>
  </si>
  <si>
    <t>15</t>
  </si>
  <si>
    <t>Pol14</t>
  </si>
  <si>
    <t>bm</t>
  </si>
  <si>
    <t xml:space="preserve">10,0*3,3 "rezerva </t>
  </si>
  <si>
    <t>1637704258</t>
  </si>
  <si>
    <t>https://podminky.urs.cz/item/CS_URS_2026_02/317142442</t>
  </si>
  <si>
    <t>962032631</t>
  </si>
  <si>
    <t>Bourání zdiva nadzákladového komínového z cihel pálených, šamotových nebo vápenopískových, na maltu vápennou nebo vápenocementovou</t>
  </si>
  <si>
    <t>m3</t>
  </si>
  <si>
    <t>1,0</t>
  </si>
  <si>
    <t>30</t>
  </si>
  <si>
    <t>Pol15</t>
  </si>
  <si>
    <t>340271021</t>
  </si>
  <si>
    <t>Zazdívka otvorů v příčkách nebo stěnách pórobetonovými tvárnicemi plochy přes 0,25 m2 do 1 m2, objemová hmotnost 500 kg/m3, tloušťka příčky 100 mm</t>
  </si>
  <si>
    <t>32</t>
  </si>
  <si>
    <t>17</t>
  </si>
  <si>
    <t>Závěsný a montážní materiál</t>
  </si>
  <si>
    <t>1461735217</t>
  </si>
  <si>
    <t>34</t>
  </si>
  <si>
    <t>https://podminky.urs.cz/item/CS_URS_2026_02/962032631</t>
  </si>
  <si>
    <t>Pol16</t>
  </si>
  <si>
    <t>Izolační materiál se strukturou uzavřených buněk, tepelná vodivost při 10°C max.0,038 W.m-1.K-1. Izo</t>
  </si>
  <si>
    <t>36</t>
  </si>
  <si>
    <t>D2</t>
  </si>
  <si>
    <t>Ostatní</t>
  </si>
  <si>
    <t>632045729</t>
  </si>
  <si>
    <t>https://podminky.urs.cz/item/CS_URS_2026_02/340271021</t>
  </si>
  <si>
    <t>Vybourání včetně následného zapravení průduchu</t>
  </si>
  <si>
    <t>0,5*0,35*3,5</t>
  </si>
  <si>
    <t>Zazdívky a vyzdívky po vybouraných tzb</t>
  </si>
  <si>
    <t>19</t>
  </si>
  <si>
    <t>Pol17</t>
  </si>
  <si>
    <t>Pomocný a spojovací materiál</t>
  </si>
  <si>
    <t>965042141</t>
  </si>
  <si>
    <t>Bourání mazanin betonových nebo z litého asfaltu tl. do 100 mm, plochy přes 4 m2</t>
  </si>
  <si>
    <t xml:space="preserve">Předpoklad, skutečný rozsah bude určen po vybourání </t>
  </si>
  <si>
    <t>10,0</t>
  </si>
  <si>
    <t>342272225</t>
  </si>
  <si>
    <t>Příčky z pórobetonových tvárnic hladkých na tenké maltové lože objemová hmotnost do 500 kg/m3, tloušťka příčky 100 mm</t>
  </si>
  <si>
    <t>38</t>
  </si>
  <si>
    <t>Pol18</t>
  </si>
  <si>
    <t>Kulový kohout -DN20</t>
  </si>
  <si>
    <t>-1848203545</t>
  </si>
  <si>
    <t>https://podminky.urs.cz/item/CS_URS_2026_02/965042141</t>
  </si>
  <si>
    <t>40</t>
  </si>
  <si>
    <t>Pol19</t>
  </si>
  <si>
    <t>Kulový kohout-DN15</t>
  </si>
  <si>
    <t>Rezerva, bude upřesněno při realizaci, není znám stávající stav stropu</t>
  </si>
  <si>
    <t>146,52*0,1/3</t>
  </si>
  <si>
    <t>42</t>
  </si>
  <si>
    <t>Pol20</t>
  </si>
  <si>
    <t>Vypouštěcí kohout 1/2"</t>
  </si>
  <si>
    <t>44</t>
  </si>
  <si>
    <t>-2091881469</t>
  </si>
  <si>
    <t>23</t>
  </si>
  <si>
    <t>Pol21</t>
  </si>
  <si>
    <t>Nástěnka pro výtokový ventil G 1/2 s jedním závitem</t>
  </si>
  <si>
    <t>https://podminky.urs.cz/item/CS_URS_2026_02/342272225</t>
  </si>
  <si>
    <t>965046111</t>
  </si>
  <si>
    <t>Broušení stávajících betonových podlah úběr do 3 mm</t>
  </si>
  <si>
    <t>46</t>
  </si>
  <si>
    <t>Pol22</t>
  </si>
  <si>
    <t>Nástěnka pro baterii G 1/2 s jedním závitem</t>
  </si>
  <si>
    <t>pár</t>
  </si>
  <si>
    <t>3,7*3,65</t>
  </si>
  <si>
    <t>48</t>
  </si>
  <si>
    <t>(1,6+1,6+0,9)*3,65</t>
  </si>
  <si>
    <t>25</t>
  </si>
  <si>
    <t>Pol23</t>
  </si>
  <si>
    <t>Pojistný ventil DN15 - TUV</t>
  </si>
  <si>
    <t>1,125*3,65</t>
  </si>
  <si>
    <t>50</t>
  </si>
  <si>
    <t>Pol24</t>
  </si>
  <si>
    <t>Filtr DN20</t>
  </si>
  <si>
    <t>(2,1+1,95+0,9+3,65)*3,65</t>
  </si>
  <si>
    <t>1821164984</t>
  </si>
  <si>
    <t xml:space="preserve">Rezerva pro nepřesnosti po vybourání </t>
  </si>
  <si>
    <t>https://podminky.urs.cz/item/CS_URS_2026_02/965046111</t>
  </si>
  <si>
    <t>52</t>
  </si>
  <si>
    <t>27</t>
  </si>
  <si>
    <t>Pol25</t>
  </si>
  <si>
    <t>Zpětná klapka DN20</t>
  </si>
  <si>
    <t>54</t>
  </si>
  <si>
    <t>Po odstranění dlažby</t>
  </si>
  <si>
    <t>Pol26</t>
  </si>
  <si>
    <t>342272245</t>
  </si>
  <si>
    <t>Příčky z pórobetonových tvárnic hladkých na tenké maltové lože objemová hmotnost do 500 kg/m3, tloušťka příčky 150 mm</t>
  </si>
  <si>
    <t>2.01 CHODBA</t>
  </si>
  <si>
    <t>56</t>
  </si>
  <si>
    <t>29</t>
  </si>
  <si>
    <t>Pol27</t>
  </si>
  <si>
    <t>8,4</t>
  </si>
  <si>
    <t>2.02 LODŽIE</t>
  </si>
  <si>
    <t>58</t>
  </si>
  <si>
    <t>Pol28</t>
  </si>
  <si>
    <t>Podružný jednovtokový vodoměr pro studenou vodu - bytový</t>
  </si>
  <si>
    <t>3,78</t>
  </si>
  <si>
    <t>60</t>
  </si>
  <si>
    <t>31</t>
  </si>
  <si>
    <t>2.03 WC</t>
  </si>
  <si>
    <t>Stavební přípomoc (prostupy, drážky, výklenky) vč. začištění + odvoz situ a uložení na skládku</t>
  </si>
  <si>
    <t>0,95</t>
  </si>
  <si>
    <t>62</t>
  </si>
  <si>
    <t>-1908153024</t>
  </si>
  <si>
    <t>Pol29</t>
  </si>
  <si>
    <t>kpl</t>
  </si>
  <si>
    <t>https://podminky.urs.cz/item/CS_URS_2026_02/342272245</t>
  </si>
  <si>
    <t>2.04 TECH. MÍSTNOST</t>
  </si>
  <si>
    <t>64</t>
  </si>
  <si>
    <t>1,18</t>
  </si>
  <si>
    <t>33</t>
  </si>
  <si>
    <t>Pol30</t>
  </si>
  <si>
    <t>Proplach, desinfekce</t>
  </si>
  <si>
    <t>(2,1+3,65)*3,65</t>
  </si>
  <si>
    <t>2.05 ZÁDVEŘÍ</t>
  </si>
  <si>
    <t>66</t>
  </si>
  <si>
    <t>Pol31</t>
  </si>
  <si>
    <t>Tlaková zkouška</t>
  </si>
  <si>
    <t>5,8</t>
  </si>
  <si>
    <t>346272236</t>
  </si>
  <si>
    <t>Přizdívky z pórobetonových tvárnic objemová hmotnost do 500 kg/m3, na tenké maltové lože, tloušťka přizdívky 100 mm</t>
  </si>
  <si>
    <t>68</t>
  </si>
  <si>
    <t>2.07 SKLAD</t>
  </si>
  <si>
    <t>203</t>
  </si>
  <si>
    <t>Kanalizace vnitřní</t>
  </si>
  <si>
    <t>3,17</t>
  </si>
  <si>
    <t>2.10 KOUPELNA</t>
  </si>
  <si>
    <t>3,57</t>
  </si>
  <si>
    <t>D3</t>
  </si>
  <si>
    <t>Kanalizační potrubí a tvarovky HT - systém</t>
  </si>
  <si>
    <t>2.11 ZÁDVEŘÍ</t>
  </si>
  <si>
    <t>-396723177</t>
  </si>
  <si>
    <t>https://podminky.urs.cz/item/CS_URS_2026_02/346272236</t>
  </si>
  <si>
    <t>4,79</t>
  </si>
  <si>
    <t>35</t>
  </si>
  <si>
    <t>Pol32</t>
  </si>
  <si>
    <t>110</t>
  </si>
  <si>
    <t>2.12 SKLAD</t>
  </si>
  <si>
    <t>(2,05+2,15+4,4)*3,65</t>
  </si>
  <si>
    <t>Úpravy povrchů, podlahy a osazování výplní</t>
  </si>
  <si>
    <t>2.13 WC</t>
  </si>
  <si>
    <t>2.14 KOUPELNA</t>
  </si>
  <si>
    <t>612131121</t>
  </si>
  <si>
    <t>70</t>
  </si>
  <si>
    <t>Podkladní a spojovací vrstva vnitřních omítaných ploch penetrace disperzní nanášená ručně stěn</t>
  </si>
  <si>
    <t>Pol33</t>
  </si>
  <si>
    <t>75</t>
  </si>
  <si>
    <t>2.15 KUCHYŇ</t>
  </si>
  <si>
    <t>72</t>
  </si>
  <si>
    <t>37</t>
  </si>
  <si>
    <t>Pol34</t>
  </si>
  <si>
    <t>63</t>
  </si>
  <si>
    <t>12,6</t>
  </si>
  <si>
    <t>74</t>
  </si>
  <si>
    <t>2.18 SCHODIŠTĚ</t>
  </si>
  <si>
    <t>Pol35</t>
  </si>
  <si>
    <t>8,8/3,0 "částečně na výstupním rameni</t>
  </si>
  <si>
    <t>76</t>
  </si>
  <si>
    <t>39</t>
  </si>
  <si>
    <t>Pol36</t>
  </si>
  <si>
    <t>-1567887283</t>
  </si>
  <si>
    <t>https://podminky.urs.cz/item/CS_URS_2026_02/612131121</t>
  </si>
  <si>
    <t>78</t>
  </si>
  <si>
    <t>965046119</t>
  </si>
  <si>
    <t>Broušení stávajících betonových podlah Příplatek k ceně za každý další 1 mm úběru</t>
  </si>
  <si>
    <t>272,688+502,386</t>
  </si>
  <si>
    <t>2.1</t>
  </si>
  <si>
    <t>Sifon umyvadlový bez výpusti - chrom</t>
  </si>
  <si>
    <t>612142001</t>
  </si>
  <si>
    <t>Pletivo vnitřních ploch v ploše nebo pruzích, na plném podkladu sklovláknité vtlačené do tmelu včetně tmelu stěn</t>
  </si>
  <si>
    <t>2023337660</t>
  </si>
  <si>
    <t>https://podminky.urs.cz/item/CS_URS_2026_02/965046119</t>
  </si>
  <si>
    <t>1915570308</t>
  </si>
  <si>
    <t>https://podminky.urs.cz/item/CS_URS_2026_02/612142001</t>
  </si>
  <si>
    <t>80</t>
  </si>
  <si>
    <t>41</t>
  </si>
  <si>
    <t>Pol37</t>
  </si>
  <si>
    <t>Výpust umyvadlová doteková</t>
  </si>
  <si>
    <t>(10,0+73,966+20,988+31,39)*2,0</t>
  </si>
  <si>
    <t>82</t>
  </si>
  <si>
    <t>Pol38</t>
  </si>
  <si>
    <t>Sifon pro dřez</t>
  </si>
  <si>
    <t xml:space="preserve">502,386*0,15 "rezerva </t>
  </si>
  <si>
    <t>84</t>
  </si>
  <si>
    <t>43</t>
  </si>
  <si>
    <t>Pol39</t>
  </si>
  <si>
    <t>Souprva pro připojení WC a výlevky</t>
  </si>
  <si>
    <t>612321131</t>
  </si>
  <si>
    <t>Vápenocementový štuk vnitřních ploch tloušťky do 3 mm svislých konstrukcí stěn</t>
  </si>
  <si>
    <t>86</t>
  </si>
  <si>
    <t>Pol40</t>
  </si>
  <si>
    <t>Sifon pro pračku podomítkový - určený pro odvod z pračky, myčky, aku. zásobníku</t>
  </si>
  <si>
    <t>88</t>
  </si>
  <si>
    <t>45</t>
  </si>
  <si>
    <t>Pol41</t>
  </si>
  <si>
    <t>Sifon vaničkový</t>
  </si>
  <si>
    <t>90</t>
  </si>
  <si>
    <t>Pol42</t>
  </si>
  <si>
    <t>Větrací potrubí DN100</t>
  </si>
  <si>
    <t>-290079974</t>
  </si>
  <si>
    <t>https://podminky.urs.cz/item/CS_URS_2026_02/612321131</t>
  </si>
  <si>
    <t>92</t>
  </si>
  <si>
    <t>47</t>
  </si>
  <si>
    <t>Pol43</t>
  </si>
  <si>
    <t>Odvětrávací koncovka střešní - dle krytiny</t>
  </si>
  <si>
    <t>612325111</t>
  </si>
  <si>
    <t>Vápenocementová omítka rýh hladká, ve stěnách, šířky rýhy do 150 mm</t>
  </si>
  <si>
    <t>94</t>
  </si>
  <si>
    <t>96</t>
  </si>
  <si>
    <t>49</t>
  </si>
  <si>
    <t>Pol44</t>
  </si>
  <si>
    <t>98</t>
  </si>
  <si>
    <t>Pol45</t>
  </si>
  <si>
    <t>Zkouška těsnosti</t>
  </si>
  <si>
    <t>-944287272</t>
  </si>
  <si>
    <t>https://podminky.urs.cz/item/CS_URS_2026_02/612325111</t>
  </si>
  <si>
    <t>Vyspravení drážek po TZB</t>
  </si>
  <si>
    <t>100</t>
  </si>
  <si>
    <t>150*0,05</t>
  </si>
  <si>
    <t>612325112</t>
  </si>
  <si>
    <t>Vápenocementová omítka rýh hladká, ve stěnách, šířky rýhy přes 150 do 300 mm</t>
  </si>
  <si>
    <t>-1534972590</t>
  </si>
  <si>
    <t>https://podminky.urs.cz/item/CS_URS_2026_02/612325112</t>
  </si>
  <si>
    <t>52,693*7 'Přepočtené koeficientem množství</t>
  </si>
  <si>
    <t>968062356</t>
  </si>
  <si>
    <t>Vybourání dřevěných rámů oken s křídly, dveřních zárubní, vrat, stěn, ostění nebo obkladů rámů oken s křídly dvojitých, plochy do 4 m2</t>
  </si>
  <si>
    <t>100,0*0,2</t>
  </si>
  <si>
    <t>612325419</t>
  </si>
  <si>
    <t>Oprava vápenocementové omítky vnitřních ploch hladké, tl. do 20 mm, s celoplošným přeštukováním, tl. štuku do 3 mm stěn, v rozsahu opravované plochy přes 30 do 50%</t>
  </si>
  <si>
    <t>1581171124</t>
  </si>
  <si>
    <t>https://podminky.urs.cz/item/CS_URS_2026_02/968062356</t>
  </si>
  <si>
    <t xml:space="preserve">Demontáž oken </t>
  </si>
  <si>
    <t>-1337646903</t>
  </si>
  <si>
    <t>https://podminky.urs.cz/item/CS_URS_2026_02/612325419</t>
  </si>
  <si>
    <t>1,05*1,75+2,25*1,6*2,0</t>
  </si>
  <si>
    <t>137,64*3,65"odměřeno z výkresu</t>
  </si>
  <si>
    <t>968072455</t>
  </si>
  <si>
    <t>Vybourání kovových rámů oken s křídly, dveřních zárubní, vrat, stěn, ostění nebo obkladů dveřních zárubní, plochy do 2 m2</t>
  </si>
  <si>
    <t>631342112</t>
  </si>
  <si>
    <t>Mazanina z betonu lehkého tepelně izolačního polystyrenového tl. přes 50 do 80 mm, objemové hmotnosti 500 kg/m3</t>
  </si>
  <si>
    <t>1003317954</t>
  </si>
  <si>
    <t>https://podminky.urs.cz/item/CS_URS_2026_02/968072455</t>
  </si>
  <si>
    <t>286339684</t>
  </si>
  <si>
    <t>https://podminky.urs.cz/item/CS_URS_2026_02/631342112</t>
  </si>
  <si>
    <t>Dveře</t>
  </si>
  <si>
    <t>1,0*2,02*7,0</t>
  </si>
  <si>
    <t>13,540*0,15</t>
  </si>
  <si>
    <t>0,9*2,02</t>
  </si>
  <si>
    <t>632451231</t>
  </si>
  <si>
    <t>Potěr cementový samonivelační litý tř. C 25, tl. přes 30 do 35 mm</t>
  </si>
  <si>
    <t>0,8*2,02*4,0</t>
  </si>
  <si>
    <t>0,7*2,02</t>
  </si>
  <si>
    <t>971033441</t>
  </si>
  <si>
    <t>Vybourání otvorů ve zdivu a příčkách z cihel, tvárnic, lehkých betonů z cihel pálených na maltu vápennou nebo vápenocementovou plochy do 0,25 m2, tl. do 300 mm</t>
  </si>
  <si>
    <t>-641386283</t>
  </si>
  <si>
    <t>https://podminky.urs.cz/item/CS_URS_2026_02/632451231</t>
  </si>
  <si>
    <t>Vyrovnání pod vytrhanými parketami</t>
  </si>
  <si>
    <t>87,89</t>
  </si>
  <si>
    <t>-1586834834</t>
  </si>
  <si>
    <t>https://podminky.urs.cz/item/CS_URS_2026_02/971033441</t>
  </si>
  <si>
    <t>632481213</t>
  </si>
  <si>
    <t>Separační vrstva k oddělení podlahových vrstev z polyetylénové fólie</t>
  </si>
  <si>
    <t>Prostupy pro TZB - bude upřesněno při realizaci</t>
  </si>
  <si>
    <t>972085391</t>
  </si>
  <si>
    <t>Vybourání otvorů v podhledu stropu rabicovém, z pletiva nebo moniérovém rabicovém nebo z pletiva keramid, plochy do 0,25 m2</t>
  </si>
  <si>
    <t>-1401526971</t>
  </si>
  <si>
    <t>https://podminky.urs.cz/item/CS_URS_2026_02/632481213</t>
  </si>
  <si>
    <t>1754240197</t>
  </si>
  <si>
    <t>https://podminky.urs.cz/item/CS_URS_2026_02/972085391</t>
  </si>
  <si>
    <t>90001.R</t>
  </si>
  <si>
    <t>Další tabulky, značení, Hydranty, Požární zástěny, požární ucpávky pro splnění požadavků dle PBŘ</t>
  </si>
  <si>
    <t>soubor</t>
  </si>
  <si>
    <t xml:space="preserve">Prostupy pro stoupací potrubí </t>
  </si>
  <si>
    <t>4,0</t>
  </si>
  <si>
    <t>973031325</t>
  </si>
  <si>
    <t>Vysekání výklenků nebo kapes ve zdivu z cihel na maltu vápennou nebo vápenocementovou kapes, plochy do 0,10 m2, hl. do 300 mm</t>
  </si>
  <si>
    <t>1375851161</t>
  </si>
  <si>
    <t>90002.R</t>
  </si>
  <si>
    <t xml:space="preserve">Vytažení odvětrání kanalizace na střechu vč. osazení tvarovek a revizních dvířek </t>
  </si>
  <si>
    <t>274670835</t>
  </si>
  <si>
    <t>90003.R</t>
  </si>
  <si>
    <t>Dodávka a montáž autonomní detekce a signalizace požáru - hlásič kouře</t>
  </si>
  <si>
    <t>1602687486</t>
  </si>
  <si>
    <t>-2001906999</t>
  </si>
  <si>
    <t>https://podminky.urs.cz/item/CS_URS_2026_02/973031325</t>
  </si>
  <si>
    <t>-29010288</t>
  </si>
  <si>
    <t>Rezerva</t>
  </si>
  <si>
    <t>952901111</t>
  </si>
  <si>
    <t>Vyčištění budov nebo objektů před předáním do užívání budov bytové nebo občanské výstavby, světlé výšky podlaží do 4 m</t>
  </si>
  <si>
    <t>974032135</t>
  </si>
  <si>
    <t>Vysekání rýh ve stěnách nebo příčkách z lehkých betonů, dutých cihel a tvárnic, desek z lehkých betonů nebo z dutých cihel a tvárnic do hl. 50 mm a šířky do 200 mm</t>
  </si>
  <si>
    <t>m</t>
  </si>
  <si>
    <t>04 - VYTÁPĚNÍ</t>
  </si>
  <si>
    <t>1078028695</t>
  </si>
  <si>
    <t>https://podminky.urs.cz/item/CS_URS_2026_02/952901111</t>
  </si>
  <si>
    <t>115120454</t>
  </si>
  <si>
    <t>https://podminky.urs.cz/item/CS_URS_2026_02/974032135</t>
  </si>
  <si>
    <t>953943211</t>
  </si>
  <si>
    <t>Osazování drobných kovových předmětů kotvených do stěny hasicího přístroje</t>
  </si>
  <si>
    <t>977151119</t>
  </si>
  <si>
    <t>Jádrové vrty diamantovými korunkami do stavebních materiálů (železobetonu, betonu, cihel, obkladů, dlažeb, kamene) průměru přes 100 do 110 mm</t>
  </si>
  <si>
    <t>-1997174917</t>
  </si>
  <si>
    <t>https://podminky.urs.cz/item/CS_URS_2026_02/953943211</t>
  </si>
  <si>
    <t>1746540609</t>
  </si>
  <si>
    <t>https://podminky.urs.cz/item/CS_URS_2026_02/977151119</t>
  </si>
  <si>
    <t>M</t>
  </si>
  <si>
    <t>44932001</t>
  </si>
  <si>
    <t>přístroj hasicí ruční práškový hasební schopnost 21A, 113B, C</t>
  </si>
  <si>
    <t>Prostupy pro TZB - bude upřesněno při realizaci - Rezerva</t>
  </si>
  <si>
    <t>977332122</t>
  </si>
  <si>
    <t>Frézování drážek pro vodiče ve stěnách z cihel včetně omítky, rozměru do 50x50 mm</t>
  </si>
  <si>
    <t>1917026292</t>
  </si>
  <si>
    <t>998</t>
  </si>
  <si>
    <t>Přesun hmot</t>
  </si>
  <si>
    <t>-732673502</t>
  </si>
  <si>
    <t>https://podminky.urs.cz/item/CS_URS_2026_02/977332122</t>
  </si>
  <si>
    <t>998011009</t>
  </si>
  <si>
    <t>Přesun hmot pro budovy občanské výstavby, bydlení, výrobu a služby s nosnou svislou konstrukcí zděnou z cihel, tvárnic nebo kamene vodorovná dopravní vzdálenost do 100 m s omezením mechanizace pro budovy výšky přes 6 do 12 m</t>
  </si>
  <si>
    <t>t</t>
  </si>
  <si>
    <t>978013191</t>
  </si>
  <si>
    <t>Otlučení vápenných, vápenocementových nebo vápenosádrových omítek vnitřních ploch tloušťky do 25 mm stěn, včetně vyškrabání spar, v rozsahu přes 50 do 100 %</t>
  </si>
  <si>
    <t>1573122928</t>
  </si>
  <si>
    <t>https://podminky.urs.cz/item/CS_URS_2026_02/998011009</t>
  </si>
  <si>
    <t>-287727476</t>
  </si>
  <si>
    <t>https://podminky.urs.cz/item/CS_URS_2026_02/978013191</t>
  </si>
  <si>
    <t>PSV</t>
  </si>
  <si>
    <t>Práce a dodávky PSV</t>
  </si>
  <si>
    <t>Místnost 2.06</t>
  </si>
  <si>
    <t>(3,35+1,7+0,15+1,05+0,85+0,1+3,35+0,35+3,7+0,35)*3,3</t>
  </si>
  <si>
    <t>Místnost 2.07</t>
  </si>
  <si>
    <t>(4,15*2,0+4,4*2,0)*3,3</t>
  </si>
  <si>
    <t>Místnost 2.09</t>
  </si>
  <si>
    <t>762</t>
  </si>
  <si>
    <t>(4,5+4,4+5,13*2,0)*3,3</t>
  </si>
  <si>
    <t>Konstrukce tesařské</t>
  </si>
  <si>
    <t>997</t>
  </si>
  <si>
    <t>Doprava suti a vybouraných hmot</t>
  </si>
  <si>
    <t>762511237</t>
  </si>
  <si>
    <t>Podlahové konstrukce podkladové z dřevoštěpkových desek OSB jednovrstvých lepených na pero a drážku broušených, tloušťky desky 25 mm</t>
  </si>
  <si>
    <t>997013212</t>
  </si>
  <si>
    <t>Vnitrostaveništní doprava suti a vybouraných hmot vodorovně do 50 m s naložením ručně pro budovy a haly výšky přes 6 do 9 m</t>
  </si>
  <si>
    <t>-2000257229</t>
  </si>
  <si>
    <t>https://podminky.urs.cz/item/CS_URS_2026_02/762511237</t>
  </si>
  <si>
    <t>763</t>
  </si>
  <si>
    <t>Konstrukce suché výstavby</t>
  </si>
  <si>
    <t>909100936</t>
  </si>
  <si>
    <t>https://podminky.urs.cz/item/CS_URS_2026_02/997013212</t>
  </si>
  <si>
    <t>763121413</t>
  </si>
  <si>
    <t>Stěna předsazená ze sádrokartonových desek s nosnou konstrukcí z ocelových profilů CW, UW jednoduše opláštěná deskou standardní A tl. 12,5 mm bez izolace, EI 15, stěna tl. 87,5 mm, profil 75</t>
  </si>
  <si>
    <t>997013311</t>
  </si>
  <si>
    <t>Shoz na stavební suť výšky do 10 m montáž a demontáž</t>
  </si>
  <si>
    <t>-1921220512</t>
  </si>
  <si>
    <t>https://podminky.urs.cz/item/CS_URS_2026_02/763121413</t>
  </si>
  <si>
    <t>1779479905</t>
  </si>
  <si>
    <t>https://podminky.urs.cz/item/CS_URS_2026_02/997013311</t>
  </si>
  <si>
    <t>Stoupačky</t>
  </si>
  <si>
    <t>(0,5+0,5)*2,0*3,0</t>
  </si>
  <si>
    <t>997013321</t>
  </si>
  <si>
    <t>Shoz na stavební suť montáž a demontáž shozu výšky Příplatek za první a každý další den použití shozu výšky do 10 m</t>
  </si>
  <si>
    <t>763131412</t>
  </si>
  <si>
    <t>Podhled ze sádrokartonových desek dvouvrstvá zavěšená spodní konstrukce z ocelových profilů CD, UD jednoduše opláštěná deskou standardní A, tl. 12,5 mm, s izolací</t>
  </si>
  <si>
    <t>785625036</t>
  </si>
  <si>
    <t>6*30 'Přepočtené koeficientem množství</t>
  </si>
  <si>
    <t>1729117351</t>
  </si>
  <si>
    <t>997013501</t>
  </si>
  <si>
    <t>https://podminky.urs.cz/item/CS_URS_2026_02/763131412</t>
  </si>
  <si>
    <t>Odvoz suti a vybouraných hmot na skládku nebo meziskládku se složením, na vzdálenost do 1 km</t>
  </si>
  <si>
    <t>9,92</t>
  </si>
  <si>
    <t>05 - NTL ROZVOD PLYNU</t>
  </si>
  <si>
    <t>2.03 PŘEDSÍŇ</t>
  </si>
  <si>
    <t>1022842701</t>
  </si>
  <si>
    <t>https://podminky.urs.cz/item/CS_URS_2026_02/997013501</t>
  </si>
  <si>
    <t>7,96</t>
  </si>
  <si>
    <t>2.06 ŠATNA/PRACOVNA</t>
  </si>
  <si>
    <t>301 - VYTÁPĚNÍ</t>
  </si>
  <si>
    <t>997013509</t>
  </si>
  <si>
    <t>9,67</t>
  </si>
  <si>
    <t>Odvoz suti a vybouraných hmot na skládku nebo meziskládku se složením, na vzdálenost Příplatek k ceně za každý další započatý 1 km přes 1 km</t>
  </si>
  <si>
    <t xml:space="preserve">    1 - Otopná tělesa trubkové  - topný žebřík do koupelny</t>
  </si>
  <si>
    <t>2.07 POKOJ</t>
  </si>
  <si>
    <t>18,26</t>
  </si>
  <si>
    <t xml:space="preserve">    D1 - Ocelová desková otopná tělesa, s ventilem s pravým spodním připojením  - typ VK</t>
  </si>
  <si>
    <t>2.08 OBÝVACÍ POKOJ + KK</t>
  </si>
  <si>
    <t xml:space="preserve">    2 - Připojení radiátorů na otopnou soustavu</t>
  </si>
  <si>
    <t>22,9</t>
  </si>
  <si>
    <t>2.10 PŘEDSÍŇ</t>
  </si>
  <si>
    <t xml:space="preserve">    3 - CU potrubí</t>
  </si>
  <si>
    <t>7,09</t>
  </si>
  <si>
    <t>1772473620</t>
  </si>
  <si>
    <t>https://podminky.urs.cz/item/CS_URS_2026_02/997013509</t>
  </si>
  <si>
    <t>2.13 KUCHYŇ</t>
  </si>
  <si>
    <t>302 - ZDROJ VYTÁPĚNÍ</t>
  </si>
  <si>
    <t>12,61</t>
  </si>
  <si>
    <t>2.14 OBÝVACÍ POKOJ</t>
  </si>
  <si>
    <t xml:space="preserve">    D2 - ODKOUŘENÍ</t>
  </si>
  <si>
    <t>56,512*20 'Přepočtené koeficientem množství</t>
  </si>
  <si>
    <t>18,12</t>
  </si>
  <si>
    <t>2.15 POKOJ</t>
  </si>
  <si>
    <t>997013609</t>
  </si>
  <si>
    <t>Poplatek za uložení stavebního odpadu na skládce (skládkovné) ze směsí nebo oddělených frakcí betonu, cihel a keramických výrobků zatříděného do Katalogu odpadů pod kódem 17 01 07</t>
  </si>
  <si>
    <t>2.16 SCHODIŠTĚ</t>
  </si>
  <si>
    <t>9,26</t>
  </si>
  <si>
    <t>763131452</t>
  </si>
  <si>
    <t>Podhled ze sádrokartonových desek dvouvrstvá zavěšená spodní konstrukce z ocelových profilů CD, UD jednoduše opláštěná deskou impregnovanou H2, tl. 12,5 mm, s izolací</t>
  </si>
  <si>
    <t>-942761855</t>
  </si>
  <si>
    <t>https://podminky.urs.cz/item/CS_URS_2026_02/997013609</t>
  </si>
  <si>
    <t>56,512-14,652</t>
  </si>
  <si>
    <t>1486044596</t>
  </si>
  <si>
    <t>https://podminky.urs.cz/item/CS_URS_2026_02/763131452</t>
  </si>
  <si>
    <t>997013635</t>
  </si>
  <si>
    <t>Poplatek za uložení stavebního odpadu na skládce (skládkovné) komunálního zatříděného do Katalogu odpadů pod kódem 20 03 01</t>
  </si>
  <si>
    <t>2.04 WC</t>
  </si>
  <si>
    <t>1,44</t>
  </si>
  <si>
    <t>2.05 TECHNICKÁ MÍSTNOST</t>
  </si>
  <si>
    <t>-1738490135</t>
  </si>
  <si>
    <t>2.09 KOUPELNA</t>
  </si>
  <si>
    <t>https://podminky.urs.cz/item/CS_URS_2026_02/997013635</t>
  </si>
  <si>
    <t>4,61</t>
  </si>
  <si>
    <t>2.11 KOUPELNA</t>
  </si>
  <si>
    <t>4,1</t>
  </si>
  <si>
    <t>2.12 WC</t>
  </si>
  <si>
    <t>1,3</t>
  </si>
  <si>
    <t>763131751</t>
  </si>
  <si>
    <t>Podhled ze sádrokartonových desek ostatní práce a konstrukce na podhledech ze sádrokartonových desek montáž parotěsné zábrany</t>
  </si>
  <si>
    <t>721</t>
  </si>
  <si>
    <t>Zdravotechnika - vnitřní kanalizace</t>
  </si>
  <si>
    <t>301</t>
  </si>
  <si>
    <t>721001.R</t>
  </si>
  <si>
    <t xml:space="preserve">Demontáž stávajících rozvodů kanalizace </t>
  </si>
  <si>
    <t>1896296461</t>
  </si>
  <si>
    <t>https://podminky.urs.cz/item/CS_URS_2026_02/763131751</t>
  </si>
  <si>
    <t>134,57+12,63</t>
  </si>
  <si>
    <t>Otopná tělesa trubkové  - topný žebřík do koupelny</t>
  </si>
  <si>
    <t>28329274</t>
  </si>
  <si>
    <t>fólie PE vyztužená pro parotěsnou vrstvu (reakce na oheň - třída E) 110g/m2</t>
  </si>
  <si>
    <t>-1949438619</t>
  </si>
  <si>
    <t>Pozor, je nutné zajistit nepřerušené užívání spodních bytů</t>
  </si>
  <si>
    <t>Pol47</t>
  </si>
  <si>
    <t>721002.R</t>
  </si>
  <si>
    <t>Bourací a sekací práce pro nové rozvody kanalizace</t>
  </si>
  <si>
    <t>-1511329571</t>
  </si>
  <si>
    <t>147,2*1,1235 'Přepočtené koeficientem množství</t>
  </si>
  <si>
    <t>998763322</t>
  </si>
  <si>
    <t>Přesun hmot pro konstrukce montované z desek sádrokartonových, sádrovláknitých, cementovláknitých nebo cementových stanovený z hmotnosti přesunovaného materiálu vodorovná dopravní vzdálenost do 50 m s omezením mechanizace v objektech výšky přes 6 do 12 m</t>
  </si>
  <si>
    <t>1669885655</t>
  </si>
  <si>
    <t>722</t>
  </si>
  <si>
    <t>Zdravotechnika - vnitřní vodovod</t>
  </si>
  <si>
    <t>Pol48</t>
  </si>
  <si>
    <t>-1058916707</t>
  </si>
  <si>
    <t>https://podminky.urs.cz/item/CS_URS_2026_02/998763322</t>
  </si>
  <si>
    <t>722001.R</t>
  </si>
  <si>
    <t>Demontáž stávajících rozvodů vodovodu</t>
  </si>
  <si>
    <t>Pol49</t>
  </si>
  <si>
    <t>Standartní kovení do stěny</t>
  </si>
  <si>
    <t>sada</t>
  </si>
  <si>
    <t>764</t>
  </si>
  <si>
    <t>Konstrukce klempířské</t>
  </si>
  <si>
    <t>Ocelová desková otopná tělesa, s ventilem s pravým spodním připojením  - typ VK</t>
  </si>
  <si>
    <t>764216644</t>
  </si>
  <si>
    <t>Oplechování parapetů z pozinkovaného plechu s povrchovou úpravou rovných celoplošně lepené, bez rohů rš 330 mm</t>
  </si>
  <si>
    <t>-2050175285</t>
  </si>
  <si>
    <t>Pol50</t>
  </si>
  <si>
    <t>722002.R</t>
  </si>
  <si>
    <t>Bourací a sekací práce pro nové rozvody vodovodu</t>
  </si>
  <si>
    <t>1191337440</t>
  </si>
  <si>
    <t>https://podminky.urs.cz/item/CS_URS_2026_02/764216644</t>
  </si>
  <si>
    <t>2,25*2,0+1,05</t>
  </si>
  <si>
    <t>100 - NTL domovní rozvod plynu</t>
  </si>
  <si>
    <t>-1980517288</t>
  </si>
  <si>
    <t>Pol51</t>
  </si>
  <si>
    <t>725</t>
  </si>
  <si>
    <t>Zdravotechnika - zařizovací předměty</t>
  </si>
  <si>
    <t>3 - Ochranná trubka - prostup stěnou</t>
  </si>
  <si>
    <t>764216665</t>
  </si>
  <si>
    <t>Oplechování parapetů z pozinkovaného plechu s povrchovou úpravou rovných celoplošně lepené, bez rohů Příplatek k cenám za zvýšenou pracnost při provedení rohu nebo koutu do rš 400 mm</t>
  </si>
  <si>
    <t>4 - Armatury</t>
  </si>
  <si>
    <t>Pol52</t>
  </si>
  <si>
    <t>725110811</t>
  </si>
  <si>
    <t>Demontáž klozetů splachovacíchch s nádrží nebo tlakovým splachovačem</t>
  </si>
  <si>
    <t>D1 - Ostatní práce a přípomoce</t>
  </si>
  <si>
    <t>Pol53</t>
  </si>
  <si>
    <t>-885858007</t>
  </si>
  <si>
    <t>https://podminky.urs.cz/item/CS_URS_2026_02/764216665</t>
  </si>
  <si>
    <t>Pol54</t>
  </si>
  <si>
    <t>-1242038785</t>
  </si>
  <si>
    <t>https://podminky.urs.cz/item/CS_URS_2026_02/725110811</t>
  </si>
  <si>
    <t>998764112</t>
  </si>
  <si>
    <t>Přesun hmot pro konstrukce klempířské stanovený z hmotnosti přesunovaného materiálu vodorovná dopravní vzdálenost do 50 m s omezením mechanizace v objektech výšky přes 6 do 12 m</t>
  </si>
  <si>
    <t>Pol55</t>
  </si>
  <si>
    <t>Konzola stěnová dvojtá, upevnění na stěně ve vzdálenosti 23mm od stěny</t>
  </si>
  <si>
    <t>725210821</t>
  </si>
  <si>
    <t>Demontáž umyvadel bez výtokových armatur umyvadel</t>
  </si>
  <si>
    <t>Připojení radiátorů na otopnou soustavu</t>
  </si>
  <si>
    <t>1232057966</t>
  </si>
  <si>
    <t>https://podminky.urs.cz/item/CS_URS_2026_02/998764112</t>
  </si>
  <si>
    <t>Pol56</t>
  </si>
  <si>
    <t>Termostatická hlavice</t>
  </si>
  <si>
    <t>766</t>
  </si>
  <si>
    <t>Konstrukce truhlářské</t>
  </si>
  <si>
    <t>-1305781619</t>
  </si>
  <si>
    <t>https://podminky.urs.cz/item/CS_URS_2026_02/725210821</t>
  </si>
  <si>
    <t>725220831</t>
  </si>
  <si>
    <t>Demontáž van litinových rohových</t>
  </si>
  <si>
    <t>7660001.R</t>
  </si>
  <si>
    <t>Dodávka a montáž kuchyně vč. spotřebičů, přesná specifikace dle PD m.č. 2.08</t>
  </si>
  <si>
    <t>Pol57</t>
  </si>
  <si>
    <t>Regulační uzavírací šroubení pro otopná tělesa VK</t>
  </si>
  <si>
    <t>Pol58</t>
  </si>
  <si>
    <t>Termostratický ventil DN15</t>
  </si>
  <si>
    <t>1148825555</t>
  </si>
  <si>
    <t>1193771321</t>
  </si>
  <si>
    <t>7660001.R1</t>
  </si>
  <si>
    <t>Dodávka a montáž kuchyně vč. spotřebičů, přesná specifikace dle PD m.č. 2.13</t>
  </si>
  <si>
    <t>https://podminky.urs.cz/item/CS_URS_2026_02/725220831</t>
  </si>
  <si>
    <t>Pol59</t>
  </si>
  <si>
    <t>Regulační uzavírací šroubení pro otopná tělesa</t>
  </si>
  <si>
    <t>70651706</t>
  </si>
  <si>
    <t>725820801</t>
  </si>
  <si>
    <t>Demontáž baterií nástěnných do G 3/4</t>
  </si>
  <si>
    <t>766621012</t>
  </si>
  <si>
    <t>Montáž oken dřevěných včetně montáže rámu plochy přes 1 m2 pevných do zdiva, výšky přes 1,5 do 2,5 m</t>
  </si>
  <si>
    <t>1898425662</t>
  </si>
  <si>
    <t>Pol60</t>
  </si>
  <si>
    <t>Odbočka T - pro el. topné těleso</t>
  </si>
  <si>
    <t>https://podminky.urs.cz/item/CS_URS_2026_02/766621012</t>
  </si>
  <si>
    <t>NTL domovní rozvod plynu</t>
  </si>
  <si>
    <t>Pol61</t>
  </si>
  <si>
    <t>Elektrické topné těleso s integrovaným regulátorem teploty</t>
  </si>
  <si>
    <t>1,05*1,6</t>
  </si>
  <si>
    <t>310297337</t>
  </si>
  <si>
    <t>https://podminky.urs.cz/item/CS_URS_2026_02/725820801</t>
  </si>
  <si>
    <t>CU potrubí</t>
  </si>
  <si>
    <t>61110005</t>
  </si>
  <si>
    <t>Trubka OC DN20, včetně tvarovek a montáže</t>
  </si>
  <si>
    <t>okno dřevěné s fixním zasklením trojsklo přes plochu 1m2 v 1,5-2,5m</t>
  </si>
  <si>
    <t>731</t>
  </si>
  <si>
    <t>Ústřední vytápění - kotelny</t>
  </si>
  <si>
    <t>Pol62</t>
  </si>
  <si>
    <t>15x1</t>
  </si>
  <si>
    <t>731001.R</t>
  </si>
  <si>
    <t>Demontáž stávajících rozvodů topení vč. vypuštění systému</t>
  </si>
  <si>
    <t>-1864797333</t>
  </si>
  <si>
    <t>P</t>
  </si>
  <si>
    <t>Poznámka k položce:
Protipožádní odolnost dle PBŘ</t>
  </si>
  <si>
    <t>766621212</t>
  </si>
  <si>
    <t>Montáž oken dřevěných včetně montáže rámu plochy přes 1 m2 otevíravých do zdiva, výšky přes 1,5 do 2,5 m</t>
  </si>
  <si>
    <t>Pol91</t>
  </si>
  <si>
    <t>Trubka OC DN25, včetně tvarovek a montáže</t>
  </si>
  <si>
    <t>Pol63</t>
  </si>
  <si>
    <t>18x1</t>
  </si>
  <si>
    <t>-162067813</t>
  </si>
  <si>
    <t>731002.R</t>
  </si>
  <si>
    <t>Bourací a sekací práce pro nové rozvody vytápení</t>
  </si>
  <si>
    <t>Pol64</t>
  </si>
  <si>
    <t>22x1</t>
  </si>
  <si>
    <t>1722467248</t>
  </si>
  <si>
    <t>735</t>
  </si>
  <si>
    <t>Ústřední vytápění - otopná tělesa</t>
  </si>
  <si>
    <t>364964316</t>
  </si>
  <si>
    <t>https://podminky.urs.cz/item/CS_URS_2026_02/766621212</t>
  </si>
  <si>
    <t>Ochranná trubka - prostup stěnou</t>
  </si>
  <si>
    <t>2,25*1,6*2,0</t>
  </si>
  <si>
    <t>735151811</t>
  </si>
  <si>
    <t>Demontáž otopných těles panelových jednořadých stavební délky do 1500 mm</t>
  </si>
  <si>
    <t>Pol92</t>
  </si>
  <si>
    <t>Potrubí ocelové ČSN 425715 - DN50</t>
  </si>
  <si>
    <t>Pol65</t>
  </si>
  <si>
    <t>Kolena, redukce, t-kusy</t>
  </si>
  <si>
    <t>61110013</t>
  </si>
  <si>
    <t>okno dřevěné otevíravé/sklopné trojsklo přes plochu 1m2 v 1,5-2,5m</t>
  </si>
  <si>
    <t>Pol66</t>
  </si>
  <si>
    <t>Odvzdušňovací armatura - rad</t>
  </si>
  <si>
    <t>Pol67</t>
  </si>
  <si>
    <t>Automatický odvzdušňovací ventil</t>
  </si>
  <si>
    <t>282563423</t>
  </si>
  <si>
    <t>https://podminky.urs.cz/item/CS_URS_2026_02/735151811</t>
  </si>
  <si>
    <t>Armatury</t>
  </si>
  <si>
    <t>-1437307110</t>
  </si>
  <si>
    <t>766660171</t>
  </si>
  <si>
    <t>Montáž dveřních křídel dřevěných nebo plastových otevíravých do obložkové zárubně povrchově upravených jednokřídlových, šířky do 800 mm</t>
  </si>
  <si>
    <t>Pol68</t>
  </si>
  <si>
    <t>741</t>
  </si>
  <si>
    <t>Elektroinstalace</t>
  </si>
  <si>
    <t>264181375</t>
  </si>
  <si>
    <t>302</t>
  </si>
  <si>
    <t>ZDROJ VYTÁPĚNÍ</t>
  </si>
  <si>
    <t>https://podminky.urs.cz/item/CS_URS_2026_02/766660171</t>
  </si>
  <si>
    <t>Pol93</t>
  </si>
  <si>
    <t>Uzávěr na plynovodu KK-DN25 - za planoměrem</t>
  </si>
  <si>
    <t>61164084</t>
  </si>
  <si>
    <t>dveře jednokřídlé dřevotřískové profilované povrch dýhovaný plné 800x1970-2100mm</t>
  </si>
  <si>
    <t>741001.R</t>
  </si>
  <si>
    <t>Demontáž stávajících rozvodů elektro</t>
  </si>
  <si>
    <t>Pol69</t>
  </si>
  <si>
    <t>Závěsný kondezační kotel pro vytápění s integrovynýmnerozovým zásobníkem TUV, 3.4 - 23.5 kW, objem zásobníku 48 l</t>
  </si>
  <si>
    <t>Pol94</t>
  </si>
  <si>
    <t>Uzávěr na plynovodu KK-DN20 - plynový kotel</t>
  </si>
  <si>
    <t>47458421</t>
  </si>
  <si>
    <t>-427109573</t>
  </si>
  <si>
    <t>Přesná specifikace dveří dle PD</t>
  </si>
  <si>
    <t>741002.R</t>
  </si>
  <si>
    <t>Bourací a sekací práce pro nové rozvody elektro</t>
  </si>
  <si>
    <t>Pol95</t>
  </si>
  <si>
    <t>Rozpěrka plynoměru</t>
  </si>
  <si>
    <t>D2.2</t>
  </si>
  <si>
    <t>Pol70</t>
  </si>
  <si>
    <t>Ekvitermní regulace</t>
  </si>
  <si>
    <t>6,0</t>
  </si>
  <si>
    <t>1192852060</t>
  </si>
  <si>
    <t>751</t>
  </si>
  <si>
    <t>Vzduchotechnika</t>
  </si>
  <si>
    <t>Pol96</t>
  </si>
  <si>
    <t>Napojení na stávající plynoměr</t>
  </si>
  <si>
    <t>61164082</t>
  </si>
  <si>
    <t>dveře jednokřídlé dřevotřískové profilované povrch dýhovaný plné 700x1970-2100mm</t>
  </si>
  <si>
    <t>Pol71</t>
  </si>
  <si>
    <t>Prostorový termostat (drátový)</t>
  </si>
  <si>
    <t>Ostatní práce a přípomoce</t>
  </si>
  <si>
    <t>7670001.R</t>
  </si>
  <si>
    <t>Demontáž VZT dle PD vč. likvidace</t>
  </si>
  <si>
    <t>Pol72</t>
  </si>
  <si>
    <t>Externí spínací modul pro jeden okruh</t>
  </si>
  <si>
    <t>Pol97</t>
  </si>
  <si>
    <t>Nátěr potrubí do DN50, barva syntetická základní antikorozní</t>
  </si>
  <si>
    <t>Pol73</t>
  </si>
  <si>
    <t>Venkovní čidlo</t>
  </si>
  <si>
    <t>273258890</t>
  </si>
  <si>
    <t>-145483308</t>
  </si>
  <si>
    <t>D2.3</t>
  </si>
  <si>
    <t>7670002.R</t>
  </si>
  <si>
    <t>Bourací a sekací práce pro nové rozvody VZT</t>
  </si>
  <si>
    <t>Pol74</t>
  </si>
  <si>
    <t>Dopouštění otopného systému</t>
  </si>
  <si>
    <t>-1521543060</t>
  </si>
  <si>
    <t>766660381</t>
  </si>
  <si>
    <t>Montáž dveřních křídel dřevěných nebo plastových skládaných do pojezdu na stěnu jednokřídlových</t>
  </si>
  <si>
    <t>Pol98</t>
  </si>
  <si>
    <t>Nátěr potrubí do DN50, barva syntetická konečná antikorozní - odstín žlutá</t>
  </si>
  <si>
    <t>Pol75</t>
  </si>
  <si>
    <t>Kulový kohout KK-DN25</t>
  </si>
  <si>
    <t>766691811</t>
  </si>
  <si>
    <t>Demontáž ostatních truhlářských konstrukcí parapetních desek šířky do 300 mm</t>
  </si>
  <si>
    <t>Pol99</t>
  </si>
  <si>
    <t>Kotvení</t>
  </si>
  <si>
    <t>Pol76</t>
  </si>
  <si>
    <t>Filr - DN25</t>
  </si>
  <si>
    <t>Pol100</t>
  </si>
  <si>
    <t>Kolena, příruby, těsnění, pomocný a spojovací materiá</t>
  </si>
  <si>
    <t>-433859859</t>
  </si>
  <si>
    <t>https://podminky.urs.cz/item/CS_URS_2026_02/766660381</t>
  </si>
  <si>
    <t>Pol77</t>
  </si>
  <si>
    <t>Pol101</t>
  </si>
  <si>
    <t>61160814</t>
  </si>
  <si>
    <t>dveře jednokřídlé dřevotřískové skládací povrch dýhovaný plné 800x1970-2100mm</t>
  </si>
  <si>
    <t>91907507</t>
  </si>
  <si>
    <t>https://podminky.urs.cz/item/CS_URS_2026_02/766691811</t>
  </si>
  <si>
    <t>Pol78</t>
  </si>
  <si>
    <t>Pol102</t>
  </si>
  <si>
    <t>Tlaková zkouška a revize plynového potrubí</t>
  </si>
  <si>
    <t>2,25*3,0+1,6*3,0+1,05+0,75</t>
  </si>
  <si>
    <t>Pol79</t>
  </si>
  <si>
    <t>Závěšný a montážní materiál</t>
  </si>
  <si>
    <t>Pol80</t>
  </si>
  <si>
    <t>Propláchnutí a odkalení otopné soustavy</t>
  </si>
  <si>
    <t>766691914</t>
  </si>
  <si>
    <t>Ostatní práce vyvěšení nebo zavěšení křídel dřevěných dveřních, plochy do 2 m2</t>
  </si>
  <si>
    <t>-1502545313</t>
  </si>
  <si>
    <t>766660411</t>
  </si>
  <si>
    <t>Montáž vchodových dveří včetně rámu do zdiva jednokřídlových bez nadsvětlíku</t>
  </si>
  <si>
    <t>Pol81</t>
  </si>
  <si>
    <t>Zaregulování otopné soustavy</t>
  </si>
  <si>
    <t>1113948761</t>
  </si>
  <si>
    <t>https://podminky.urs.cz/item/CS_URS_2026_02/766660411</t>
  </si>
  <si>
    <t>61173202</t>
  </si>
  <si>
    <t>dveře jednokřídlé dřevěné plné max rozměru otvoru 2,42m2 bezpečnostní třídy RC2</t>
  </si>
  <si>
    <t>205621676</t>
  </si>
  <si>
    <t>https://podminky.urs.cz/item/CS_URS_2026_02/766691914</t>
  </si>
  <si>
    <t>Pol82</t>
  </si>
  <si>
    <t>Uvedení do provozu, zaškolení obsluhy</t>
  </si>
  <si>
    <t>Pol83</t>
  </si>
  <si>
    <t>766825821</t>
  </si>
  <si>
    <t xml:space="preserve">Demontáž nábytku a ostatních zařizení bytu </t>
  </si>
  <si>
    <t xml:space="preserve">komplet </t>
  </si>
  <si>
    <t>ODKOUŘENÍ</t>
  </si>
  <si>
    <t>-485047140</t>
  </si>
  <si>
    <t xml:space="preserve">Poznámka k položce:
Dveře ozn. 2.1, přesná specifikace dle PD - protipožární 
</t>
  </si>
  <si>
    <t>1*1,8 'Přepočtené koeficientem množství</t>
  </si>
  <si>
    <t>61173202.R</t>
  </si>
  <si>
    <t xml:space="preserve">dveře jednokřídlé dřevěné plné max rozměru otvoru 2,42m2 bezpečnostní třídy RC2 - protipožání </t>
  </si>
  <si>
    <t>Pol84</t>
  </si>
  <si>
    <t>Připoj.koleno DN60/110, 87st.</t>
  </si>
  <si>
    <t>206234269</t>
  </si>
  <si>
    <t>771</t>
  </si>
  <si>
    <t>Podlahy z dlaždic</t>
  </si>
  <si>
    <t>771473810</t>
  </si>
  <si>
    <t>Demontáž soklíků z dlaždic keramických lepených rovných</t>
  </si>
  <si>
    <t>1201369159</t>
  </si>
  <si>
    <t>Pol85</t>
  </si>
  <si>
    <t>Trubka DN60/110 reviz. 0,25m</t>
  </si>
  <si>
    <t>2*1,8 'Přepočtené koeficientem množství</t>
  </si>
  <si>
    <t>766660729</t>
  </si>
  <si>
    <t>Montáž dveřních doplňků dveřního kování interiérového štítku s klikou</t>
  </si>
  <si>
    <t>Pol86</t>
  </si>
  <si>
    <t>Trubka DN60/110, 1m</t>
  </si>
  <si>
    <t>848481806</t>
  </si>
  <si>
    <t>https://podminky.urs.cz/item/CS_URS_2026_02/771473810</t>
  </si>
  <si>
    <t>Pol87</t>
  </si>
  <si>
    <t>Koleno DN60/110 87st.</t>
  </si>
  <si>
    <t>34,18</t>
  </si>
  <si>
    <t>771573810</t>
  </si>
  <si>
    <t>Demontáž podlah z dlaždic keramických lepených</t>
  </si>
  <si>
    <t>949435952</t>
  </si>
  <si>
    <t>https://podminky.urs.cz/item/CS_URS_2026_02/766660729</t>
  </si>
  <si>
    <t>Pol88</t>
  </si>
  <si>
    <t>Trubka DN60/110, 2m</t>
  </si>
  <si>
    <t>Pol89</t>
  </si>
  <si>
    <t>54914123</t>
  </si>
  <si>
    <t>Sada odkouření DN60/110 střešní</t>
  </si>
  <si>
    <t>dveřní kování interiérové rozetové klika/klika</t>
  </si>
  <si>
    <t>Pol90</t>
  </si>
  <si>
    <t>Příruba na šikmou střechu D 110, V 250mm</t>
  </si>
  <si>
    <t>-1203442914</t>
  </si>
  <si>
    <t>https://podminky.urs.cz/item/CS_URS_2026_02/771573810</t>
  </si>
  <si>
    <t>-518308832</t>
  </si>
  <si>
    <t>766660751</t>
  </si>
  <si>
    <t>Montáž dveřních doplňků dveřního kování interiérového zámku</t>
  </si>
  <si>
    <t>-1874537247</t>
  </si>
  <si>
    <t>https://podminky.urs.cz/item/CS_URS_2026_02/766660751</t>
  </si>
  <si>
    <t>51</t>
  </si>
  <si>
    <t>54924005</t>
  </si>
  <si>
    <t>zámek zadlabací mezipokojový levý pro WC kování rozteč 72x55mm</t>
  </si>
  <si>
    <t>-266997303</t>
  </si>
  <si>
    <t>54924003</t>
  </si>
  <si>
    <t>zámek zadlabací mezipokojový pravý pro WC kování 72x55mm</t>
  </si>
  <si>
    <t>-151472529</t>
  </si>
  <si>
    <t>53</t>
  </si>
  <si>
    <t>766682111</t>
  </si>
  <si>
    <t>Montáž zárubní dřevěných nebo plastových obložkových, pro dveře jednokřídlové, tloušťky stěny do 170 mm</t>
  </si>
  <si>
    <t>1370312478</t>
  </si>
  <si>
    <t>https://podminky.urs.cz/item/CS_URS_2026_02/766682111</t>
  </si>
  <si>
    <t>61182307</t>
  </si>
  <si>
    <t>zárubeň jednokřídlá obložková s laminátovým povrchem tl stěny 60-150mm rozměru 600-1100/1970, 2100mm</t>
  </si>
  <si>
    <t>-1157784591</t>
  </si>
  <si>
    <t>55</t>
  </si>
  <si>
    <t>766694116</t>
  </si>
  <si>
    <t>Montáž ostatních truhlářských konstrukcí parapetních desek dřevěných nebo plastových šířky do 300 mm</t>
  </si>
  <si>
    <t>-212803151</t>
  </si>
  <si>
    <t>https://podminky.urs.cz/item/CS_URS_2026_02/766694116</t>
  </si>
  <si>
    <t>60794103</t>
  </si>
  <si>
    <t>parapet dřevotřískový vnitřní povrch laminátový š 300mm</t>
  </si>
  <si>
    <t>775</t>
  </si>
  <si>
    <t>Podlahy skládané</t>
  </si>
  <si>
    <t>775511800</t>
  </si>
  <si>
    <t>Demontáž podlah vlysových masivních do suti s lištami lepených</t>
  </si>
  <si>
    <t>-634615399</t>
  </si>
  <si>
    <t>57</t>
  </si>
  <si>
    <t>998766101</t>
  </si>
  <si>
    <t>Přesun hmot pro konstrukce truhlářské stanovený z hmotnosti přesunovaného materiálu vodorovná dopravní vzdálenost do 50 m základní v objektech výšky do 6 m</t>
  </si>
  <si>
    <t>-660353235</t>
  </si>
  <si>
    <t>https://podminky.urs.cz/item/CS_URS_2026_02/998766101</t>
  </si>
  <si>
    <t>769834479</t>
  </si>
  <si>
    <t>https://podminky.urs.cz/item/CS_URS_2026_02/775511800</t>
  </si>
  <si>
    <t>2.06 POKOJ</t>
  </si>
  <si>
    <t>13,54</t>
  </si>
  <si>
    <t>751611110.R011</t>
  </si>
  <si>
    <t>Dodávka a montáž - ventilátorů</t>
  </si>
  <si>
    <t>2.08 POKOJ</t>
  </si>
  <si>
    <t>2.09 OBÝVACÍ POKOJ</t>
  </si>
  <si>
    <t>-1164102636</t>
  </si>
  <si>
    <t>59</t>
  </si>
  <si>
    <t>751611110.R02</t>
  </si>
  <si>
    <t>Dodávka a montáž - prostupů, vedení a ukončení pro VZT</t>
  </si>
  <si>
    <t>2.16 OBÝVACÍ POKOJ</t>
  </si>
  <si>
    <t>18,19</t>
  </si>
  <si>
    <t>-405478199</t>
  </si>
  <si>
    <t>2.17 POKOJ</t>
  </si>
  <si>
    <t>771111011</t>
  </si>
  <si>
    <t>Příprava podkladu před provedením dlažby vysátí podlah</t>
  </si>
  <si>
    <t>781</t>
  </si>
  <si>
    <t>Dokončovací práce - obklady</t>
  </si>
  <si>
    <t>781473810</t>
  </si>
  <si>
    <t>Demontáž obkladů z dlaždic keramických lepených</t>
  </si>
  <si>
    <t>-731113975</t>
  </si>
  <si>
    <t>https://podminky.urs.cz/item/CS_URS_2026_02/771111011</t>
  </si>
  <si>
    <t>1033735092</t>
  </si>
  <si>
    <t>https://podminky.urs.cz/item/CS_URS_2026_02/781473810</t>
  </si>
  <si>
    <t>Koupelny a wc</t>
  </si>
  <si>
    <t>(0,9*4,0+1,05*4,0+2,1*4,0+1,7*4,0)*2,0</t>
  </si>
  <si>
    <t>06 - EL</t>
  </si>
  <si>
    <t>9,26/3 "Pouze část u výstupního ramene</t>
  </si>
  <si>
    <t>61</t>
  </si>
  <si>
    <t>771121011</t>
  </si>
  <si>
    <t>Příprava podkladu před provedením dlažby nátěr penetrační na podlahu</t>
  </si>
  <si>
    <t>-1344572301</t>
  </si>
  <si>
    <t>https://podminky.urs.cz/item/CS_URS_2026_02/771121011</t>
  </si>
  <si>
    <t>771151025</t>
  </si>
  <si>
    <t>Příprava podkladu před provedením dlažby samonivelační stěrka min. pevnosti 30 MPa, tloušťky přes 10 do 12 mm</t>
  </si>
  <si>
    <t>-631380472</t>
  </si>
  <si>
    <t>https://podminky.urs.cz/item/CS_URS_2026_02/771151025</t>
  </si>
  <si>
    <t>771474141</t>
  </si>
  <si>
    <t>Montáž soklů z dlaždic keramických lepených cementovým flexibilním lepidlem s požlábkem nebo francouzských, výšky do 90 mm</t>
  </si>
  <si>
    <t>-368491965</t>
  </si>
  <si>
    <t>https://podminky.urs.cz/item/CS_URS_2026_02/771474141</t>
  </si>
  <si>
    <t>07 - VRN</t>
  </si>
  <si>
    <t>8,7</t>
  </si>
  <si>
    <t>13,7</t>
  </si>
  <si>
    <t>4,8</t>
  </si>
  <si>
    <t>11,9</t>
  </si>
  <si>
    <t>12,86</t>
  </si>
  <si>
    <t>59761195</t>
  </si>
  <si>
    <t>sokl keramický mrazuvzdorný s požlábkem povrch hladký/matný tl do 10mm výšky přes 65 do 90mm</t>
  </si>
  <si>
    <t>47496829</t>
  </si>
  <si>
    <t>64,56*1,1 'Přepočtené koeficientem množství</t>
  </si>
  <si>
    <t>65</t>
  </si>
  <si>
    <t>771574434</t>
  </si>
  <si>
    <t>Montáž podlah z dlaždic keramických lepených cementovým flexibilním lepidlem reliéfních nebo z dekorů, tloušťky do 10 mm přes 4 do 6 ks/m2</t>
  </si>
  <si>
    <t>2074525281</t>
  </si>
  <si>
    <t>https://podminky.urs.cz/item/CS_URS_2026_02/771574434</t>
  </si>
  <si>
    <t>59761104</t>
  </si>
  <si>
    <t>dlažba keramická slinutá mrazuvzdorná R10/A povrch reliéfní/matný tl do 10mm přes 4 do 6ks/m2</t>
  </si>
  <si>
    <t>-397574123</t>
  </si>
  <si>
    <t>57,077*1,15 'Přepočtené koeficientem množství</t>
  </si>
  <si>
    <t>D1 - Dodávky zařízení</t>
  </si>
  <si>
    <t>67</t>
  </si>
  <si>
    <t>771591264</t>
  </si>
  <si>
    <t>Izolace podlahy pod dlažbu těsnícími izolačními pásy mezi podlahou a stěnu</t>
  </si>
  <si>
    <t>D2 - Materiál elektromontážní</t>
  </si>
  <si>
    <t>D3 - Elektromontáže</t>
  </si>
  <si>
    <t>D4 - Ostatní náklady</t>
  </si>
  <si>
    <t>D5 - Revize</t>
  </si>
  <si>
    <t>81757747</t>
  </si>
  <si>
    <t>https://podminky.urs.cz/item/CS_URS_2026_02/771591264</t>
  </si>
  <si>
    <t>26,4+2,6*16,0</t>
  </si>
  <si>
    <t>Poznámka k ocenění výkazu výměr</t>
  </si>
  <si>
    <t>998771101</t>
  </si>
  <si>
    <t>Přesun hmot pro podlahy z dlaždic stanovený z hmotnosti přesunovaného materiálu vodorovná dopravní vzdálenost do 50 m základní v objektech výšky do 6 m</t>
  </si>
  <si>
    <t>Informace k výběrovému řízení</t>
  </si>
  <si>
    <t>Realizaci stavby je nutné provádět v souladu s touto dokumentací pro provádění stavby a vydaným stavebním povolením.</t>
  </si>
  <si>
    <r>
      <rPr>
        <sz val="9"/>
        <color theme="1"/>
        <rFont val="Arial"/>
      </rPr>
      <t>Zhotovitel je povinen v průběhu výzvy před podáním cenové nabídky</t>
    </r>
    <r>
      <rPr>
        <sz val="9"/>
        <color theme="1"/>
        <rFont val="Arial CE"/>
      </rPr>
      <t xml:space="preserve"> upozornit na případné nesrovnalosti mezi výkresovou dokumentací a výkazem výměr.</t>
    </r>
    <r>
      <rPr>
        <sz val="9"/>
        <color theme="1"/>
        <rFont val="Aptos"/>
      </rPr>
      <t> V souladu obecnými ustanoveními zákona č. 134/2016 Sb., o zadávání veřejných zakázek, je účastník oprávněn požadovat po zadavateli vysvětlení zadávací dokumentace, pokud zjistí rozpory nebo nejasnosti. V zájmu zajištění transparentnosti a rovného zacházení je takové upozornění považováno za nezbytné pro řádný průběh zadávacího řízení.</t>
    </r>
  </si>
  <si>
    <t>Položky ve výkazu výměr:</t>
  </si>
  <si>
    <t>Položky ve výkazu výměr jsou definovány platným ceníkem stavebních prací nebo neceníkovou položkou. Veškeré uvedené položky obsahují náklady na montáž, případně demontáž prvku, včetně pomocného materiálu a stavebních přípomocí. Neceníkové položky vždy obsahují také náklady na montáž prvku.</t>
  </si>
  <si>
    <t>Vymezení rozsahu díla:</t>
  </si>
  <si>
    <t>Předmětem díla je kompletní realizace stavby dle přiložené projektové dokumentace a všech jejích příloh. Dokumentace zahrnuje stavební řešení a projekty jednotlivých profesních částí. Součástí díla je provedení všech těchto částí, včetně případných demolic, stavebních přípomocí, montáže veškerého vybavení a dalších souvisejících prací.</t>
  </si>
  <si>
    <t>V případě, že je stavba realizována s využitím dotační podpory, je zhotovitel povinen dodržovat veškeré závazné podmínky daného dotačního titulu v návaznosti na projektovou dokumentaci a související dokumenty.</t>
  </si>
  <si>
    <t>1175646772</t>
  </si>
  <si>
    <t>Zhotovitel je dále povinen zajistit před předáním díla veškeré doklady nezbytné pro řádnou kolaudaci stavby, zejména:</t>
  </si>
  <si>
    <t>https://podminky.urs.cz/item/CS_URS_2026_02/998771101</t>
  </si>
  <si>
    <t>prohlášení o shodě použitých výrobků,</t>
  </si>
  <si>
    <t>doklady o likvidaci odpadů vzniklých během výstavby,</t>
  </si>
  <si>
    <t>revizní zprávy elektroinstalace a systému ochrany před bleskem,</t>
  </si>
  <si>
    <t>protokoly o požární odolnosti zabudovaných konstrukcí a materiálů,</t>
  </si>
  <si>
    <t>dokumentaci skutečného provedení stavby.</t>
  </si>
  <si>
    <t>Na vlastní náklady zhotovitel také zajišťuje činnosti spojené s odpojením a připojením stavby nebo zařízení na technické sítě a poskytuje veškerou součinnost při prokazování splnění podmínek dotační podpory.</t>
  </si>
  <si>
    <r>
      <rPr>
        <sz val="9"/>
        <color theme="1"/>
        <rFont val="Arial"/>
      </rPr>
      <t>Zhotovitel je povinen při realizaci stavby postupovat v souladu s výkazem výměr a projektovou dokumentací. V případě, že zjistí rozpor mezi těmito dokumenty, je povinen na tuto skutečnost neprodleně upozornit zadavatele v průběhu výběrového řízení. </t>
    </r>
    <r>
      <rPr>
        <b/>
        <sz val="9"/>
        <color theme="1"/>
        <rFont val="Aptos"/>
      </rPr>
      <t>Na dodatečné připomínky vznesené po podání nabídky nebude brán zřetel.</t>
    </r>
  </si>
  <si>
    <t>SoD uzavřená mezi Zadavatelem a Zhotovitelem obsahuje požadavek na dodání kompletního, bezvadného a funkčního díla na základě předložené projektové dokumentace a výkazu výměr, jakož i provedení všech souvisejících činností uváděných ve zprávě a projektové dokumentaci. Upozorňujeme, že Zhotovitel je povinnen bezodkladně upozornit na případné zjištěné nedostatky zadání formou žádosti o vysvětlení zadávací dokumentace, na pozdější připomínky a v důsledku jich nárokované vícepráce nebude brán zřetel.</t>
  </si>
  <si>
    <t>776</t>
  </si>
  <si>
    <t>Podlahy povlakové</t>
  </si>
  <si>
    <t>Projektant upozorňuje, že pokud uzavřená SoD neobsahuje výše uvedené souvislosti, jedná se o nedostatek v zadání díla, za které nenese odpovědnost.</t>
  </si>
  <si>
    <r>
      <rPr>
        <sz val="9"/>
        <color theme="1"/>
        <rFont val="Arial"/>
      </rPr>
      <t>Předložené dílo bylo v průběhu</t>
    </r>
    <r>
      <rPr>
        <sz val="9"/>
        <color theme="1"/>
        <rFont val="Arial CE"/>
      </rPr>
      <t xml:space="preserve"> projektové přípravy konzultováno se stavebníkem a uživatelem budoucí stavby. Obsahuje veškeré požadované systémy a konstrukce, což potvrzuje předávací protokol PD a VV. Dodatečné požadavky je možné zohlednit v rámci stavby ve formě více či méně prací. Na tyto práce je nutné zpracovat příslušnou úpravu projektové dokumentace, neboť se jedná o její rozšíření a tyto úpravy nebyly konzultovány ani schváleny příslušnými orgány.</t>
    </r>
  </si>
  <si>
    <t>Struktura údajů, formát souboru a metodika pro zpracování</t>
  </si>
  <si>
    <t>Struktura</t>
  </si>
  <si>
    <t>69</t>
  </si>
  <si>
    <t>776111311</t>
  </si>
  <si>
    <t>Soubor je složen ze záložky Rekapitulace stavby a záložek s názvem soupisu prací pro jednotlivé objekty ve formátu XLSX. Každá ze záložek přitom obsahuje</t>
  </si>
  <si>
    <t>Příprava podkladu povlakových podlah vysátí podlah</t>
  </si>
  <si>
    <t>ještě samostatné sestavy vymezené orámovaním a nadpisem sestavy.</t>
  </si>
  <si>
    <r>
      <rPr>
        <i/>
        <sz val="8"/>
        <color theme="1"/>
        <rFont val="Arial CE"/>
      </rPr>
      <t xml:space="preserve">Rekapitulace stavby </t>
    </r>
    <r>
      <rPr>
        <sz val="8"/>
        <color theme="1"/>
        <rFont val="Arial CE"/>
      </rPr>
      <t>obsahuje sestavu Rekapitulace stavby a Rekapitulace objektů stavby a soupisů prací.</t>
    </r>
  </si>
  <si>
    <r>
      <rPr>
        <sz val="8"/>
        <color theme="1"/>
        <rFont val="Arial"/>
      </rPr>
      <t xml:space="preserve">V sestavě </t>
    </r>
    <r>
      <rPr>
        <b/>
        <sz val="8"/>
        <color theme="1"/>
        <rFont val="Arial CE"/>
      </rPr>
      <t>Rekapitulace stavby</t>
    </r>
    <r>
      <rPr>
        <sz val="8"/>
        <color theme="1"/>
        <rFont val="Arial C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</si>
  <si>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</si>
  <si>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</si>
  <si>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rPr>
        <sz val="8"/>
        <color theme="1"/>
        <rFont val="Arial"/>
      </rPr>
      <t xml:space="preserve">V sestavě </t>
    </r>
    <r>
      <rPr>
        <b/>
        <sz val="8"/>
        <color theme="1"/>
        <rFont val="Arial CE"/>
      </rPr>
      <t>Rekapitulace objektů stavby a soupisů prací</t>
    </r>
    <r>
      <rPr>
        <sz val="8"/>
        <color theme="1"/>
        <rFont val="Arial C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</si>
  <si>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</si>
  <si>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</si>
  <si>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</si>
  <si>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</si>
  <si>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</si>
  <si>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</si>
  <si>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</si>
  <si>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</si>
  <si>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</si>
  <si>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</si>
  <si>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</t>
  </si>
  <si>
    <t>Soupis prací pro daný typ objektu</t>
  </si>
  <si>
    <t>-1430587697</t>
  </si>
  <si>
    <t>https://podminky.urs.cz/item/CS_URS_2026_02/776111311</t>
  </si>
  <si>
    <r>
      <rPr>
        <i/>
        <sz val="8"/>
        <color theme="1"/>
        <rFont val="Arial CE"/>
      </rPr>
      <t xml:space="preserve">Soupis prací </t>
    </r>
    <r>
      <rPr>
        <sz val="8"/>
        <color theme="1"/>
        <rFont val="Arial C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</si>
  <si>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</si>
  <si>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color theme="1"/>
        <rFont val="Arial CE"/>
      </rPr>
      <t>Krycí list soupisu</t>
    </r>
    <r>
      <rPr>
        <sz val="8"/>
        <color theme="1"/>
        <rFont val="Arial C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</si>
  <si>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</si>
  <si>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color theme="1"/>
        <rFont val="Arial CE"/>
      </rPr>
      <t>Rekapitulace členění soupisu prací</t>
    </r>
    <r>
      <rPr>
        <sz val="8"/>
        <color theme="1"/>
        <rFont val="Arial C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</si>
  <si>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</si>
  <si>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color theme="1"/>
        <rFont val="Arial CE"/>
      </rPr>
      <t xml:space="preserve">Soupis prací </t>
    </r>
    <r>
      <rPr>
        <sz val="8"/>
        <color theme="1"/>
        <rFont val="Arial C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</si>
  <si>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</si>
  <si>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</si>
  <si>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</si>
  <si>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</si>
  <si>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</si>
  <si>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</si>
  <si>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</si>
  <si>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</si>
  <si>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</si>
  <si>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</si>
  <si>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</si>
  <si>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</si>
  <si>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</si>
  <si>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</si>
  <si>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</si>
  <si>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</si>
  <si>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</si>
  <si>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</si>
  <si>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</si>
  <si>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</si>
  <si>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</si>
  <si>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</si>
  <si>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</si>
  <si>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>Dodávky zařízení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</si>
  <si>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</si>
  <si>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</si>
  <si>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</si>
  <si>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</si>
  <si>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</si>
  <si>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</si>
  <si>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</si>
  <si>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</si>
  <si>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</si>
  <si>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</si>
  <si>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VRN - Vedlejší rozpočtové náklady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</si>
  <si>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</si>
  <si>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</si>
  <si>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Pol103</t>
  </si>
  <si>
    <t>aby pole J.montáž bylo vyplněno nulou. Obě pole - J.materiál, J.Montáž u jedné položky by však neměly být vyplněny nulou.</t>
  </si>
  <si>
    <t>ventilátor d300 IP44 axiální</t>
  </si>
  <si>
    <t xml:space="preserve">    VRN1 - Průzkumné, zeměměřičské a projektové práce</t>
  </si>
  <si>
    <t>776121112</t>
  </si>
  <si>
    <t>Příprava podkladu povlakových podlah penetrace vodou ředitelná podlah</t>
  </si>
  <si>
    <t>Rekapitulace stavby</t>
  </si>
  <si>
    <t>Název</t>
  </si>
  <si>
    <t xml:space="preserve">    VRN2 - Příprava staveniště</t>
  </si>
  <si>
    <t>Povinný</t>
  </si>
  <si>
    <t>Max. počet</t>
  </si>
  <si>
    <t>atributu</t>
  </si>
  <si>
    <t>(A/N)</t>
  </si>
  <si>
    <t>znaků</t>
  </si>
  <si>
    <t xml:space="preserve">    VRN3 - Zařízení staveniště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</si>
  <si>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</si>
  <si>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</si>
  <si>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</si>
  <si>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</si>
  <si>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</si>
  <si>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</si>
  <si>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</si>
  <si>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</si>
  <si>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</si>
  <si>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 xml:space="preserve">    VRN4 - Inženýrská činnost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</si>
  <si>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</si>
  <si>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</si>
  <si>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</si>
  <si>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</si>
  <si>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</si>
  <si>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</si>
  <si>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</si>
  <si>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</si>
  <si>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</si>
  <si>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</si>
  <si>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</si>
  <si>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</si>
  <si>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688376122</t>
  </si>
  <si>
    <t xml:space="preserve">    VRN7 - Provozní vlivy</t>
  </si>
  <si>
    <t>IČ</t>
  </si>
  <si>
    <t>https://podminky.urs.cz/item/CS_URS_2026_02/776121112</t>
  </si>
  <si>
    <t>IČ zadavatele zadaní</t>
  </si>
  <si>
    <t>DIČ</t>
  </si>
  <si>
    <t>DIČ zadavatele zadaní</t>
  </si>
  <si>
    <t>Pol104</t>
  </si>
  <si>
    <t>Účastník</t>
  </si>
  <si>
    <t>vest LED svítidlo 3000K kryt PMMA pr190mm 350mA</t>
  </si>
  <si>
    <t>Účastník veřejné zakázky</t>
  </si>
  <si>
    <t>Projektant</t>
  </si>
  <si>
    <t xml:space="preserve">    VRN9 - Ostatní náklady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</si>
  <si>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</si>
  <si>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</si>
  <si>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</si>
  <si>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</si>
  <si>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</si>
  <si>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</si>
  <si>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</si>
  <si>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</si>
  <si>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71</t>
  </si>
  <si>
    <t>776221111</t>
  </si>
  <si>
    <t>Hodnota DPH</t>
  </si>
  <si>
    <t>Montáž podlahovin z PVC lepením standardním lepidlem z pásů</t>
  </si>
  <si>
    <t>Celková cena bez DPH za celou stavbu. Sčítává se ze všech listů.</t>
  </si>
  <si>
    <t>Celková cena s DPH za celou stavbu</t>
  </si>
  <si>
    <t>Pol105</t>
  </si>
  <si>
    <t>rozvaděč RB2.1 s výzbrojí a vydrátováním dle PD s uložením pod omítku</t>
  </si>
  <si>
    <t>Rekapitulace objektů stavby a soupisů prací</t>
  </si>
  <si>
    <t>Pol106</t>
  </si>
  <si>
    <t>rozvaděč RB2.2 s výzbrojí a vydrátováním dle PD s uložením pod omítku</t>
  </si>
  <si>
    <t>Přebírá se z Rekapitulace stavby</t>
  </si>
  <si>
    <t>1848998615</t>
  </si>
  <si>
    <t>Materiál elektromontážní</t>
  </si>
  <si>
    <t>https://podminky.urs.cz/item/CS_URS_2026_02/776221111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</si>
  <si>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</si>
  <si>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</si>
  <si>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</si>
  <si>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</si>
  <si>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</si>
  <si>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</si>
  <si>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</si>
  <si>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28412003</t>
  </si>
  <si>
    <t>dílec vinylový heterogenní plovoucí na P+D úprava PUR kompozitní podložka, třída zátěže 23/34, hořlavost Bfl-s1, nášlapná vrstva 0,55mm tl 5,5mm</t>
  </si>
  <si>
    <t>Pol107</t>
  </si>
  <si>
    <t>vodič CY 6 /H07V-U/</t>
  </si>
  <si>
    <t>Krycí list soupisu</t>
  </si>
  <si>
    <t>Objekt</t>
  </si>
  <si>
    <t>Kód a název objektu</t>
  </si>
  <si>
    <t>20 + 120</t>
  </si>
  <si>
    <t>Kód a název soupisu</t>
  </si>
  <si>
    <t>-90311930</t>
  </si>
  <si>
    <t>83,95*1,1 'Přepočtené koeficientem množství</t>
  </si>
  <si>
    <t>Poznámka k soupisu prací</t>
  </si>
  <si>
    <t>Rekapitulace sazeb DPH na položkách aktuálního soupisu</t>
  </si>
  <si>
    <t>73</t>
  </si>
  <si>
    <t>776411115</t>
  </si>
  <si>
    <t>Montáž lišt obvodových nebo soklíků lepených</t>
  </si>
  <si>
    <t>Základna DPH určena součtem celkové ceny z položek aktuálního soupisu</t>
  </si>
  <si>
    <t>Pol108</t>
  </si>
  <si>
    <t>kabel CYKY 3x1,5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</si>
  <si>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</si>
  <si>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</si>
  <si>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</si>
  <si>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</si>
  <si>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</si>
  <si>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</si>
  <si>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Pol109</t>
  </si>
  <si>
    <t>kabel CYKY 3x2,5</t>
  </si>
  <si>
    <t>-643743004</t>
  </si>
  <si>
    <t>https://podminky.urs.cz/item/CS_URS_2026_02/776411115</t>
  </si>
  <si>
    <t>Kód a název dílu ze soupisu</t>
  </si>
  <si>
    <t>20 + 100</t>
  </si>
  <si>
    <t>Cena celkem</t>
  </si>
  <si>
    <t>Cena celkem za díl ze soupisu</t>
  </si>
  <si>
    <t>Soupis prací</t>
  </si>
  <si>
    <t>13,09</t>
  </si>
  <si>
    <t>Pol110</t>
  </si>
  <si>
    <t>kabel CYKY 5x1,5</t>
  </si>
  <si>
    <t>Přebírá se z Krycího listu soupisu</t>
  </si>
  <si>
    <t>17,1</t>
  </si>
  <si>
    <t>Pořadové číslo položky soupisu</t>
  </si>
  <si>
    <t>Long</t>
  </si>
  <si>
    <t>Typ položky soupisu</t>
  </si>
  <si>
    <t>eGTypPolozky</t>
  </si>
  <si>
    <t>Kód položky ze soupisu</t>
  </si>
  <si>
    <t>Vedlejší rozpočtové náklady</t>
  </si>
  <si>
    <t>Popis položky ze soupisu</t>
  </si>
  <si>
    <t>Množství položky soupisu</t>
  </si>
  <si>
    <t>19,26</t>
  </si>
  <si>
    <t>J.Cena</t>
  </si>
  <si>
    <t>Pol111</t>
  </si>
  <si>
    <t>kabel CYKY 5x2,5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</si>
  <si>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</si>
  <si>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</si>
  <si>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</si>
  <si>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</si>
  <si>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</si>
  <si>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</si>
  <si>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</si>
  <si>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</si>
  <si>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</si>
  <si>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</si>
  <si>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</si>
  <si>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</si>
  <si>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17,83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</si>
  <si>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</si>
  <si>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</si>
  <si>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</si>
  <si>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</si>
  <si>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</si>
  <si>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</si>
  <si>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</si>
  <si>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</si>
  <si>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</si>
  <si>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</si>
  <si>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</si>
  <si>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</si>
  <si>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15,67</t>
  </si>
  <si>
    <t>Datová věta</t>
  </si>
  <si>
    <t>Typ věty</t>
  </si>
  <si>
    <t>Hodnota</t>
  </si>
  <si>
    <t>VRN1</t>
  </si>
  <si>
    <t>Význam</t>
  </si>
  <si>
    <t>Průzkumné, zeměměřičské a projektové práce</t>
  </si>
  <si>
    <t>28411008</t>
  </si>
  <si>
    <t>lišta soklová PVC 16x60mm</t>
  </si>
  <si>
    <t>Základní sazba DPH</t>
  </si>
  <si>
    <t>Snížená sazba DPH</t>
  </si>
  <si>
    <t>Pol112</t>
  </si>
  <si>
    <t>kabel CYKY 5x6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</si>
  <si>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</si>
  <si>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</si>
  <si>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</si>
  <si>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</si>
  <si>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</si>
  <si>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</si>
  <si>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</si>
  <si>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010001000</t>
  </si>
  <si>
    <t>Položka typu PSV</t>
  </si>
  <si>
    <t>Průzkumné, geodetické a projektové práce</t>
  </si>
  <si>
    <t>Položka typu M</t>
  </si>
  <si>
    <t>Položka typu OST</t>
  </si>
  <si>
    <t>Pol113</t>
  </si>
  <si>
    <t>štítek kabelový 60x24mm velký</t>
  </si>
  <si>
    <t>1787677257</t>
  </si>
  <si>
    <t>82,95*1,02 'Přepočtené koeficientem množství</t>
  </si>
  <si>
    <t>Pol114</t>
  </si>
  <si>
    <t>776421311</t>
  </si>
  <si>
    <t>kabel Cat.6a UTP 4x2xAWG23 PVC</t>
  </si>
  <si>
    <t>Montáž lišt přechodových nebo náběhových samolepicích</t>
  </si>
  <si>
    <t>Pol115</t>
  </si>
  <si>
    <t>krabice odbočná kruhová KOM97 vč.KO97V</t>
  </si>
  <si>
    <t>Pol116</t>
  </si>
  <si>
    <t>krabice přístrojová KP68/2</t>
  </si>
  <si>
    <t>1485827677</t>
  </si>
  <si>
    <t>1674192047</t>
  </si>
  <si>
    <t>https://podminky.urs.cz/item/CS_URS_2026_02/010001000</t>
  </si>
  <si>
    <t>https://podminky.urs.cz/item/CS_URS_2026_02/776421311</t>
  </si>
  <si>
    <t>Pol117</t>
  </si>
  <si>
    <t>krabice přístrojová KP68</t>
  </si>
  <si>
    <t>59054130</t>
  </si>
  <si>
    <t>profil přechodový nerezový samolepící 35mm</t>
  </si>
  <si>
    <t>Pol118</t>
  </si>
  <si>
    <t>013203000</t>
  </si>
  <si>
    <t>krabice přístrojová KP67/2</t>
  </si>
  <si>
    <t>Vyřízení podmínek závazných stanovisek DOSS (měření hluku, měření osvětlení apod.) Tlakové zkoušky a věci k uvedení do provozu</t>
  </si>
  <si>
    <t>Pol119</t>
  </si>
  <si>
    <t>krabice přístrojová KP64/5</t>
  </si>
  <si>
    <t>1024</t>
  </si>
  <si>
    <t>1153957087</t>
  </si>
  <si>
    <t>5,60224089635854*1,02 'Přepočtené koeficientem množství</t>
  </si>
  <si>
    <t>77</t>
  </si>
  <si>
    <t>998776112</t>
  </si>
  <si>
    <t>Přesun hmot pro podlahy a obklady povlakové stanovený z hmotnosti přesunovaného materiálu vodorovná dopravní vzdálenost do 50 m s omezením mechanizace v objektech výšky přes 6 do 12 m</t>
  </si>
  <si>
    <t>Pol120</t>
  </si>
  <si>
    <t>trubka ohebná PVC1225</t>
  </si>
  <si>
    <t>261137151</t>
  </si>
  <si>
    <t>https://podminky.urs.cz/item/CS_URS_2026_02/013203000</t>
  </si>
  <si>
    <t>Pol121</t>
  </si>
  <si>
    <t>trubka ohebná PVC 1232</t>
  </si>
  <si>
    <t>013254000</t>
  </si>
  <si>
    <t>Dokumentace skutečného provedení stavby</t>
  </si>
  <si>
    <t>Pol122</t>
  </si>
  <si>
    <t>trubka ohebná PVC 1240</t>
  </si>
  <si>
    <t>335376101</t>
  </si>
  <si>
    <t>https://podminky.urs.cz/item/CS_URS_2026_02/998776112</t>
  </si>
  <si>
    <t>Pol123</t>
  </si>
  <si>
    <t>trubka HDPE 32/27</t>
  </si>
  <si>
    <t>Pol124</t>
  </si>
  <si>
    <t>Žlab drátěnný 50/50 GZ vč. kotv. mat. a podpěr</t>
  </si>
  <si>
    <t>-822880446</t>
  </si>
  <si>
    <t>https://podminky.urs.cz/item/CS_URS_2026_02/013254000</t>
  </si>
  <si>
    <t>781111011</t>
  </si>
  <si>
    <t>Příprava podkladu před provedením obkladu oprášení (ometení) stěny</t>
  </si>
  <si>
    <t>Pol125</t>
  </si>
  <si>
    <t>spínač 10A/250Vstř řaz.1</t>
  </si>
  <si>
    <t>013294000</t>
  </si>
  <si>
    <t>Ostatní dokumentace stavby</t>
  </si>
  <si>
    <t>Pol126</t>
  </si>
  <si>
    <t>přepínač 10A/250Vstř řaz.5</t>
  </si>
  <si>
    <t>Pol127</t>
  </si>
  <si>
    <t>přepínač 10A/250Vstř řaz.6</t>
  </si>
  <si>
    <t>-1001492761</t>
  </si>
  <si>
    <t>https://podminky.urs.cz/item/CS_URS_2026_02/781111011</t>
  </si>
  <si>
    <t>Pol128</t>
  </si>
  <si>
    <t>přepínač 10A/250Vstř řaz.7</t>
  </si>
  <si>
    <t>-942198297</t>
  </si>
  <si>
    <t>https://podminky.urs.cz/item/CS_URS_2026_02/013294000</t>
  </si>
  <si>
    <t>Pol129</t>
  </si>
  <si>
    <t>PIRsenzor 360* 0-250/300/1200W IP20 vestavn</t>
  </si>
  <si>
    <t>Pol130</t>
  </si>
  <si>
    <t>zásuvka 16A/250Vstř</t>
  </si>
  <si>
    <t>VRN2</t>
  </si>
  <si>
    <t>Příprava staveniště</t>
  </si>
  <si>
    <t>3,5</t>
  </si>
  <si>
    <t>Pol131</t>
  </si>
  <si>
    <t>zásuvka 16A/250Vstř IP44</t>
  </si>
  <si>
    <t>22,36</t>
  </si>
  <si>
    <t>Pol132</t>
  </si>
  <si>
    <t>2x zásuvka 16A/250Vstř přístroj ve sdruženém rámečku</t>
  </si>
  <si>
    <t>020001000.1</t>
  </si>
  <si>
    <t>21,06</t>
  </si>
  <si>
    <t>Pol133</t>
  </si>
  <si>
    <t>3x zásuvka 16A/250Vstř přístroj ve sdruženém rámečku</t>
  </si>
  <si>
    <t>12,22</t>
  </si>
  <si>
    <t>Pol134</t>
  </si>
  <si>
    <t>zásuvka 2násobná 16A/250V</t>
  </si>
  <si>
    <t>3,38</t>
  </si>
  <si>
    <t>-1685725833</t>
  </si>
  <si>
    <t>Pol135</t>
  </si>
  <si>
    <t>zásuvka 2xRJ45 cat.6a</t>
  </si>
  <si>
    <t>https://podminky.urs.cz/item/CS_URS_2026_02/020001000.1</t>
  </si>
  <si>
    <t>79</t>
  </si>
  <si>
    <t>781121011</t>
  </si>
  <si>
    <t>Příprava podkladu před provedením obkladu nátěr penetrační na stěnu</t>
  </si>
  <si>
    <t>Pol136</t>
  </si>
  <si>
    <t>box podlahový vč. uložení 3x250V/2xRJ45</t>
  </si>
  <si>
    <t xml:space="preserve">Poznámka k položce:
Přípravné práce pro zahájení stavby, ochrana přístupových cest před poškozením, různé ochrané prvky proti prachu a znečištění. </t>
  </si>
  <si>
    <t>Pol137</t>
  </si>
  <si>
    <t>jistič LTE-25B-3 3pól/ch.B/ 25A/6kA</t>
  </si>
  <si>
    <t>Ochrana přístupových cest proti poničení, zajištění zdrojů pro provádení stavby, odpojení objektu od připojených technologií a medií</t>
  </si>
  <si>
    <t>Pol138</t>
  </si>
  <si>
    <t>dobný montážní materiál jinde neuvedený</t>
  </si>
  <si>
    <t>%</t>
  </si>
  <si>
    <t>159980885</t>
  </si>
  <si>
    <t>https://podminky.urs.cz/item/CS_URS_2026_02/781121011</t>
  </si>
  <si>
    <t>VRN3</t>
  </si>
  <si>
    <t>Zařízení staveniště</t>
  </si>
  <si>
    <t>781131112</t>
  </si>
  <si>
    <t>Elektromontáže</t>
  </si>
  <si>
    <t>Izolace stěny pod obklad izolace nátěrem nebo stěrkou ve dvou vrstvách</t>
  </si>
  <si>
    <t>030001000</t>
  </si>
  <si>
    <t>Pol139</t>
  </si>
  <si>
    <t>vodič Cu(-CY,CYA) pevně uložený do 1x35</t>
  </si>
  <si>
    <t>-947952330</t>
  </si>
  <si>
    <t>https://podminky.urs.cz/item/CS_URS_2026_02/781131112</t>
  </si>
  <si>
    <t>81</t>
  </si>
  <si>
    <t>781472215</t>
  </si>
  <si>
    <t>Montáž keramických obkladů stěn lepených cementovým flexibilním lepidlem hladkých přes 6 do 9 ks/m2</t>
  </si>
  <si>
    <t>-1793785220</t>
  </si>
  <si>
    <t>https://podminky.urs.cz/item/CS_URS_2026_02/030001000</t>
  </si>
  <si>
    <t>Pol140</t>
  </si>
  <si>
    <t>kabel(-CYKY) volně uložený do 3x6/4x4/7x2,5</t>
  </si>
  <si>
    <t>VRN4</t>
  </si>
  <si>
    <t>Inženýrská činnost</t>
  </si>
  <si>
    <t>Pol141</t>
  </si>
  <si>
    <t>kabel Cu(-CYKY) pod omítkou do 2x4/3x2,5/5x1,5</t>
  </si>
  <si>
    <t>-1334339153</t>
  </si>
  <si>
    <t>Pol142</t>
  </si>
  <si>
    <t>https://podminky.urs.cz/item/CS_URS_2026_02/781472215</t>
  </si>
  <si>
    <t>045002000</t>
  </si>
  <si>
    <t>Kompletační a koordinační činnost</t>
  </si>
  <si>
    <t>Pol143</t>
  </si>
  <si>
    <t>59761718</t>
  </si>
  <si>
    <t>obklad keramický nemrazuvzdorný povrch hladký/matný tl do 10mm přes 6 do 9ks/m2</t>
  </si>
  <si>
    <t>Pol144</t>
  </si>
  <si>
    <t>Pol145</t>
  </si>
  <si>
    <t>-878106807</t>
  </si>
  <si>
    <t>https://podminky.urs.cz/item/CS_URS_2026_02/045002000</t>
  </si>
  <si>
    <t>8005552</t>
  </si>
  <si>
    <t>75,52*1,05 'Přepočtené koeficientem množství</t>
  </si>
  <si>
    <t>Pol146</t>
  </si>
  <si>
    <t>83</t>
  </si>
  <si>
    <t>781492211</t>
  </si>
  <si>
    <t>Obklad - dokončující práce montáž profilu lepeného flexibilním cementovým lepidlem rohového</t>
  </si>
  <si>
    <t>VRN7</t>
  </si>
  <si>
    <t>Provozní vlivy</t>
  </si>
  <si>
    <t>102</t>
  </si>
  <si>
    <t>Pol147</t>
  </si>
  <si>
    <t>kabel Cu(-CYKY) pod omítkou do 5x6</t>
  </si>
  <si>
    <t>104</t>
  </si>
  <si>
    <t>070001000</t>
  </si>
  <si>
    <t>106</t>
  </si>
  <si>
    <t>Pol148</t>
  </si>
  <si>
    <t>kabel(-CYKY) volně uložený do 5x6/7x4/12x1,5</t>
  </si>
  <si>
    <t>327000579</t>
  </si>
  <si>
    <t>https://podminky.urs.cz/item/CS_URS_2026_02/781492211</t>
  </si>
  <si>
    <t>108</t>
  </si>
  <si>
    <t>Pol149</t>
  </si>
  <si>
    <t>6,87</t>
  </si>
  <si>
    <t>19416013</t>
  </si>
  <si>
    <t>lišta ukončovací nerezová 12,5mm</t>
  </si>
  <si>
    <t>Pol150</t>
  </si>
  <si>
    <t>ukončení v rozvaděči vč.zapojení vodiče do 6mm2</t>
  </si>
  <si>
    <t>285481363</t>
  </si>
  <si>
    <t>https://podminky.urs.cz/item/CS_URS_2026_02/070001000</t>
  </si>
  <si>
    <t>112</t>
  </si>
  <si>
    <t>Pol151</t>
  </si>
  <si>
    <t>ukončení v rozvaděči vč.zapojení vodiče do 2,5mm2</t>
  </si>
  <si>
    <t>114</t>
  </si>
  <si>
    <t>VRN9</t>
  </si>
  <si>
    <t>Pol152</t>
  </si>
  <si>
    <t>ukončení na svorkovnici vodič do 16mm2</t>
  </si>
  <si>
    <t>-1172619485</t>
  </si>
  <si>
    <t>6,87*1,05 'Přepočtené koeficientem množství</t>
  </si>
  <si>
    <t>116</t>
  </si>
  <si>
    <t>Pol153</t>
  </si>
  <si>
    <t>protipožární pěna naástřiková pro utěsnění EI90</t>
  </si>
  <si>
    <t>kg</t>
  </si>
  <si>
    <t>85</t>
  </si>
  <si>
    <t>781492251</t>
  </si>
  <si>
    <t>Obklad - dokončující práce montáž profilu lepeného flexibilním cementovým lepidlem ukončovacího</t>
  </si>
  <si>
    <t>090001000</t>
  </si>
  <si>
    <t>118</t>
  </si>
  <si>
    <t>Pol154</t>
  </si>
  <si>
    <t>označovací štítek na kabel</t>
  </si>
  <si>
    <t>120</t>
  </si>
  <si>
    <t>686009252</t>
  </si>
  <si>
    <t>Pol155</t>
  </si>
  <si>
    <t>kabel DATA uložení jednotková hmotnost do 0,4kg</t>
  </si>
  <si>
    <t>https://podminky.urs.cz/item/CS_URS_2026_02/090001000</t>
  </si>
  <si>
    <t>17884173</t>
  </si>
  <si>
    <t>https://podminky.urs.cz/item/CS_URS_2026_02/781492251</t>
  </si>
  <si>
    <t>090001000.R</t>
  </si>
  <si>
    <t xml:space="preserve">Ostatní náklady - Likvidace obalového materiálu a komunálního odpadu </t>
  </si>
  <si>
    <t>122</t>
  </si>
  <si>
    <t>Pol156</t>
  </si>
  <si>
    <t>krabice odbočná bez svorkovnice a zapojení(-KO97)</t>
  </si>
  <si>
    <t>124</t>
  </si>
  <si>
    <t>Pol157</t>
  </si>
  <si>
    <t>krabicová rozvodka vč.svorkovn.a zapojení(-KR68)</t>
  </si>
  <si>
    <t>8,6</t>
  </si>
  <si>
    <t>1857951530</t>
  </si>
  <si>
    <t>126</t>
  </si>
  <si>
    <t>090001000.R1</t>
  </si>
  <si>
    <t>Ostatní náklady - Průzkum</t>
  </si>
  <si>
    <t>Pol158</t>
  </si>
  <si>
    <t>8,1</t>
  </si>
  <si>
    <t>-234978421</t>
  </si>
  <si>
    <t>Poznámka k položce:
Technický průzkum bude proveden z podlahy 2.NP po odkrytí záklopu podlahy pro ověření skutečného stavu storpní konstrukce. Tato položka pokrývá provedení 3 sond 20x20 cm do stropní konstrukce z úrovně 2.NP, přizvání projektanta stavby a provedení statického posouzení v případě zjištění poruchy.</t>
  </si>
  <si>
    <t>128</t>
  </si>
  <si>
    <t>Pol159</t>
  </si>
  <si>
    <t>090001000.R2</t>
  </si>
  <si>
    <t>Ostatní náklady - Rezerva pro statické zajištění</t>
  </si>
  <si>
    <t>4,7</t>
  </si>
  <si>
    <t>130</t>
  </si>
  <si>
    <t>Pol160</t>
  </si>
  <si>
    <t>132</t>
  </si>
  <si>
    <t>Pol161</t>
  </si>
  <si>
    <t>186817943</t>
  </si>
  <si>
    <t>Poznámka k položce:
Rezerva statického zajištění, nutnost využití bude určeno dle výsledku průzkumu. V případě nevyužití bude odečtenovou formou méněpráce. Každý uchazeč nacení tuto položku na fixní částku 250 tis kč bez DPH.</t>
  </si>
  <si>
    <t>134</t>
  </si>
  <si>
    <t>Pol162</t>
  </si>
  <si>
    <t>trubka plast ohebná,pod omítkou,typ 2329/pr.29</t>
  </si>
  <si>
    <t>1508984993</t>
  </si>
  <si>
    <t>26,4*1,05 'Přepočtené koeficientem množství</t>
  </si>
  <si>
    <t>87</t>
  </si>
  <si>
    <t>998781101</t>
  </si>
  <si>
    <t>Přesun hmot pro obklady keramické stanovený z hmotnosti přesunovaného materiálu vodorovná dopravní vzdálenost do 50 m základní v objektech výšky do 6 m</t>
  </si>
  <si>
    <t>136</t>
  </si>
  <si>
    <t>Pol163</t>
  </si>
  <si>
    <t>trubka plast ohebná,pod omítkou,typ 2336/pr.36</t>
  </si>
  <si>
    <t>138</t>
  </si>
  <si>
    <t>Pol164</t>
  </si>
  <si>
    <t>trubka plast ohebná,pod omítkou,typ 2348/pr.48</t>
  </si>
  <si>
    <t>806527198</t>
  </si>
  <si>
    <t>https://podminky.urs.cz/item/CS_URS_2026_02/998781101</t>
  </si>
  <si>
    <t>140</t>
  </si>
  <si>
    <t>Pol165</t>
  </si>
  <si>
    <t>trubka plast volně uložená do pr.110mm</t>
  </si>
  <si>
    <t>784</t>
  </si>
  <si>
    <t>Dokončovací práce - malby a tapety</t>
  </si>
  <si>
    <t>142</t>
  </si>
  <si>
    <t>Pol166</t>
  </si>
  <si>
    <t>kabelový rošt do š.40cm</t>
  </si>
  <si>
    <t>784111001</t>
  </si>
  <si>
    <t>Oprášení (ometení) podkladu v místnostech výšky do 3,80 m</t>
  </si>
  <si>
    <t>144</t>
  </si>
  <si>
    <t>Pol167</t>
  </si>
  <si>
    <t>spínač zapuštěný vč.zapojení 1pólový/řazení 1</t>
  </si>
  <si>
    <t>146</t>
  </si>
  <si>
    <t>Pol168</t>
  </si>
  <si>
    <t>přepínač zapuštěný vč.zapojení sériový/řazení 5-5A</t>
  </si>
  <si>
    <t>148</t>
  </si>
  <si>
    <t>Pol169</t>
  </si>
  <si>
    <t>přepínač zapuštěný vč.zapojení střídavý/řazení 6</t>
  </si>
  <si>
    <t>-354889579</t>
  </si>
  <si>
    <t>https://podminky.urs.cz/item/CS_URS_2026_02/784111001</t>
  </si>
  <si>
    <t>150</t>
  </si>
  <si>
    <t>Pol170</t>
  </si>
  <si>
    <t>přepínač zapuštěný vč.zapojení křížový/řazení 7</t>
  </si>
  <si>
    <t>CHODBA</t>
  </si>
  <si>
    <t>152</t>
  </si>
  <si>
    <t>Pol171</t>
  </si>
  <si>
    <t>schodišťový automat vč.zapojení</t>
  </si>
  <si>
    <t>37,8</t>
  </si>
  <si>
    <t>154</t>
  </si>
  <si>
    <t>Pol172</t>
  </si>
  <si>
    <t>zásuvka domovní zapuštěná vč.zapojení průběžně</t>
  </si>
  <si>
    <t>LODŽIE</t>
  </si>
  <si>
    <t>156</t>
  </si>
  <si>
    <t>Pol173</t>
  </si>
  <si>
    <t>26,1</t>
  </si>
  <si>
    <t>158</t>
  </si>
  <si>
    <t>Pol174</t>
  </si>
  <si>
    <t>PŘEDSÍŇ</t>
  </si>
  <si>
    <t>160</t>
  </si>
  <si>
    <t>Pol175</t>
  </si>
  <si>
    <t>41,1</t>
  </si>
  <si>
    <t>162</t>
  </si>
  <si>
    <t>Pol176</t>
  </si>
  <si>
    <t>WC</t>
  </si>
  <si>
    <t>164</t>
  </si>
  <si>
    <t>Pol177</t>
  </si>
  <si>
    <t>zásuvka domovní sdělovací 2násobná vč.zapojení</t>
  </si>
  <si>
    <t>166</t>
  </si>
  <si>
    <t>Pol178</t>
  </si>
  <si>
    <t>TECHNICKÁ MÍSTNOST</t>
  </si>
  <si>
    <t>jistič vč.zapojení 3pól/25A</t>
  </si>
  <si>
    <t>14,4</t>
  </si>
  <si>
    <t>168</t>
  </si>
  <si>
    <t>Pol179</t>
  </si>
  <si>
    <t>montáž ventilátoru/stáv konstr bez zapoj/do 1,5kW</t>
  </si>
  <si>
    <t>ŠATNA/PRACOVNA</t>
  </si>
  <si>
    <t>170</t>
  </si>
  <si>
    <t>Pol180</t>
  </si>
  <si>
    <t>svítidlo žárovkové vestavné/více zdrojů</t>
  </si>
  <si>
    <t>39,27</t>
  </si>
  <si>
    <t>172</t>
  </si>
  <si>
    <t>Pol181</t>
  </si>
  <si>
    <t>obecná položka montáže - drobný materiál a přípomoce</t>
  </si>
  <si>
    <t>POKOJ</t>
  </si>
  <si>
    <t>51,3</t>
  </si>
  <si>
    <t>174</t>
  </si>
  <si>
    <t>Pol182</t>
  </si>
  <si>
    <t>rozvodnice/elektrozařízení do hmotnosti 20kg</t>
  </si>
  <si>
    <t>OBÝVACÍ POKOJ + KK</t>
  </si>
  <si>
    <t>176</t>
  </si>
  <si>
    <t>D4</t>
  </si>
  <si>
    <t>57,78</t>
  </si>
  <si>
    <t>KOUPELNA</t>
  </si>
  <si>
    <t>25,8</t>
  </si>
  <si>
    <t>89</t>
  </si>
  <si>
    <t>Pol183</t>
  </si>
  <si>
    <t>vysekání rýhy/zeď cihla/ hl.do 30mm/š.do 100mm</t>
  </si>
  <si>
    <t>35,7</t>
  </si>
  <si>
    <t>24,3</t>
  </si>
  <si>
    <t>178</t>
  </si>
  <si>
    <t>Pol184</t>
  </si>
  <si>
    <t>omítka na stěně/jednotl.plocha do 1,00m2/vč.malty</t>
  </si>
  <si>
    <t>180</t>
  </si>
  <si>
    <t>91</t>
  </si>
  <si>
    <t>Pol185</t>
  </si>
  <si>
    <t>doprava</t>
  </si>
  <si>
    <t>14,1</t>
  </si>
  <si>
    <t>182</t>
  </si>
  <si>
    <t>D5</t>
  </si>
  <si>
    <t>Revize</t>
  </si>
  <si>
    <t>KUCHYŇ</t>
  </si>
  <si>
    <t>43,35</t>
  </si>
  <si>
    <t>Pol186</t>
  </si>
  <si>
    <t>vypracování zprávy VR</t>
  </si>
  <si>
    <t>OBÝVACÍ POKOJ</t>
  </si>
  <si>
    <t>53,49</t>
  </si>
  <si>
    <t>47,01</t>
  </si>
  <si>
    <t>184</t>
  </si>
  <si>
    <t>SCHODIŠTĚ</t>
  </si>
  <si>
    <t>102,88</t>
  </si>
  <si>
    <t>Odpočet obkladů</t>
  </si>
  <si>
    <t>-72,0</t>
  </si>
  <si>
    <t>Předstěny</t>
  </si>
  <si>
    <t>POŠTA 2</t>
  </si>
  <si>
    <t>19,7+((5,55+3,6+0,15)*3,6-(1,0*2,02*2,0+0,9*2,02))</t>
  </si>
  <si>
    <t>POŠTA 3</t>
  </si>
  <si>
    <t>24,5+((5,7+4,3)*3,6-(1,0*2,0+1,2*1,5+2,25*1,4)+((2,25+2,8)*0,3))</t>
  </si>
  <si>
    <t>784181101</t>
  </si>
  <si>
    <t>Penetrace podkladu jednonásobná základní akrylátová bezbarvá v místnostech výšky do 3,80 m</t>
  </si>
  <si>
    <t>-4843850</t>
  </si>
  <si>
    <t>https://podminky.urs.cz/item/CS_URS_2026_02/784181101</t>
  </si>
  <si>
    <t>784211101</t>
  </si>
  <si>
    <t>Malby z malířských směsí oděruvzdorných za mokra dvojnásobné, bílé za mokra oděruvzdorné výborně v místnostech výšky do 3,80 m</t>
  </si>
  <si>
    <t>-890712417</t>
  </si>
  <si>
    <t>https://podminky.urs.cz/item/CS_URS_2026_02/784211101</t>
  </si>
  <si>
    <t>HZS</t>
  </si>
  <si>
    <t>Hodinové zúčtovací sazby</t>
  </si>
  <si>
    <t>HZS2491</t>
  </si>
  <si>
    <t>Hodinové zúčtovací sazby profesí PSV zednické výpomoci a pomocné práce PSV dělník zednických výpomocí</t>
  </si>
  <si>
    <t>hod</t>
  </si>
  <si>
    <t>512</t>
  </si>
  <si>
    <t>662900792</t>
  </si>
  <si>
    <t>https://podminky.urs.cz/item/CS_URS_2026_02/HZS2491</t>
  </si>
  <si>
    <t>Závěsný a montážní materiál (redujkce, drážky, odbočky, stavební ucpávky při prostupu požárně dělící konstrukcí)</t>
  </si>
  <si>
    <t>Stavební přípomoc (prostupy, drážky, výklenky, požární ucpávky na prostupu požárně dělící konstrukcí)</t>
  </si>
  <si>
    <t>Stavební přípomoc (prostupy, drážky, výklenky, požární ucpávky při prostupu požárně dělící konstrukcí)</t>
  </si>
  <si>
    <t>Potrubí z PPR, D 25 PN 16</t>
  </si>
  <si>
    <t>Potrubí z PPR, D 20 PN 16</t>
  </si>
  <si>
    <t>Ocelové deskové otopné těleso se dvěma deskami a jedním přídavným konvektorem (typ 21), v provedení ventil kompakt (VK) s integrovanou ventilovou vložkou pro pravé spodní připojení s vnitřním závitem G 1/2". Těleso má stavební výšku 900 mm, stavební délku 600 mm a stavební hloubku odpovídající typu 21 (cca 66 mm). Součástí dodávky je odvzdušňovací ventil, zaslepovací zátka a příslušné upevňovací konzoly na stěnu včetně montážního příslušenství.</t>
  </si>
  <si>
    <t>Ocelové deskové otopné těleso se dvěma deskami a dvěma přídavnými konvektory (typ 22), v provedení ventil kompakt (VK) s integrovanou ventilovou vložkou pro pravé spodní připojení s vnitřním závitem G 1/2". Těleso má stavební výšku 500 mm, stavební délku 1000 mm a stavební hloubku odpovídající typu 22 (cca 100 mm). Součástí dodávky je odvzdušňovací ventil, zaslepovací zátka a příslušné upevňovací konzoly na stěnu včetně montážního příslušenství.</t>
  </si>
  <si>
    <t>Ocelové deskové otopné těleso se dvěma deskami a dvěma přídavnými konvektory (typ 22), v provedení ventil kompakt (VK) s integrovanou ventilovou vložkou pro pravé spodní připojení s vnitřním závitem G 1/2". Těleso má stavební výšku 500 mm, stavební délku 1400 mm a stavební hloubku odpovídající typu 22 (cca 100 mm). Součástí dodávky je odvzdušňovací ventil, zaslepovací zátka a příslušné upevňovací konzoly na stěnu včetně montážního příslušenství.</t>
  </si>
  <si>
    <t>Ocelové deskové otopné těleso se dvěma deskami a dvěma přídavnými konvektory (typ 22), v provedení ventil kompakt (VK) s integrovanou ventilovou vložkou pro pravé spodní připojení s vnitřním závitem G 1/2". Těleso má stavební výšku 500 mm, stavební délku 1600 mm a stavební hloubku odpovídající typu 22 (cca 100 mm). Součástí dodávky je odvzdušňovací ventil, zaslepovací zátka a příslušné upevňovací konzoly na stěnu včetně montážního příslušenství.</t>
  </si>
  <si>
    <t>Ocelové deskové otopné těleso se dvěma deskami a dvěma přídavnými konvektory (typ 22), v provedení ventil kompakt (VK) s integrovanou ventilovou vložkou pro pravé spodní připojení s vnitřním závitem G 1/2". Těleso má stavební výšku 500 mm, stavební délku 1800 mm a stavební hloubku odpovídající typu 22 (cca 100 mm). Součástí dodávky je odvzdušňovací ventil, zaslepovací zátka a příslušné upevňovací konzoly na stěnu včetně montážního příslušenství.</t>
  </si>
  <si>
    <t>Membránové tlakové expanzní nádoby vhodné pro rozvody pitné a provozní vody a také pro speciální použití v uzavřených vodních systémech. Veškeré díly ve styku s vodou jsou chráněny proti korozi; voda je akumulována v membránách ve formě vaku. 12l - 10 bar</t>
  </si>
  <si>
    <t>Připojení expanzní nádoby - uzávěr, vypuštění, propojení</t>
  </si>
  <si>
    <t>Trubkové otopné těleso, koupelnový topný žebřík, provedení z ocelových vodorovných trubek uchycených na svislých kolektorech umožňující zavěšení a sušení ručníků, o rozměrech 1820 × 450 mm (výška × šířka), v povrchové úpravě bílá, určené pro teplovodní otopné soustavy, dodané včetně nástěnných upevňovacích konzol, odvzdušňovacího ventilu, zaslepovacích zátek a veškerého montážního příslušenství, odzkoušené z výroby na těsnost a splňující požadavky příslušných platných technických norem a předpisů, včetně dopravy, osazení, připojení, odvzdušnění a uvedení do provozu.</t>
  </si>
  <si>
    <t>Trubkové otopné těleso, koupelnový topný žebřík, provedení z ocelových vodorovných trubek uchycených na svislých kolektorech umožňující zavěšení a sušení ručníků, o rozměrech 1200 × 600 mm (výška × šířka), v povrchové úpravě bílá, určené pro teplovodní otopné soustavy, dodané včetně nástěnných upevňovacích konzol, odvzdušňovacího ventilu, zaslepovacích zátek a veškerého montážního příslušenství, odzkoušené z výroby na těsnost a splňující požadavky příslušných platných technických norem a předpisů, včetně dopravy, osazení, připojení, odvzdušnění a uvedení do provozu.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</si>
</sst>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%"/>
    <numFmt numFmtId="166" formatCode="#,##0.00000"/>
    <numFmt numFmtId="167" formatCode="#,##0.000"/>
  </numFmts>
  <fonts count="58">
    <font>
      <sz val="8"/>
      <color rgb="FF000000"/>
      <name val="Calibri"/>
      <scheme val="minor"/>
    </font>
    <font>
      <sz val="8"/>
      <color theme="1"/>
      <name val="Calibri"/>
      <scheme val="minor"/>
    </font>
    <font>
      <sz val="8"/>
      <color rgb="FFFFFFFF"/>
      <name val="Arial"/>
    </font>
    <font>
      <sz val="8"/>
      <color theme="1"/>
      <name val="Arial"/>
    </font>
    <font>
      <b/>
      <sz val="14"/>
      <color theme="1"/>
      <name val="Arial"/>
    </font>
    <font>
      <sz val="10"/>
      <color rgb="FF3366FF"/>
      <name val="Arial"/>
    </font>
    <font>
      <sz val="10"/>
      <color rgb="FF969696"/>
      <name val="Arial"/>
    </font>
    <font>
      <sz val="8"/>
      <color rgb="FF3366FF"/>
      <name val="Arial"/>
    </font>
    <font>
      <b/>
      <sz val="12"/>
      <color rgb="FF969696"/>
      <name val="Arial"/>
    </font>
    <font>
      <sz val="10"/>
      <color theme="1"/>
      <name val="Arial"/>
    </font>
    <font>
      <b/>
      <sz val="8"/>
      <color rgb="FF969696"/>
      <name val="Arial"/>
    </font>
    <font>
      <b/>
      <sz val="11"/>
      <color theme="1"/>
      <name val="Arial"/>
    </font>
    <font>
      <sz val="8"/>
      <name val="Calibri"/>
    </font>
    <font>
      <b/>
      <sz val="10"/>
      <color theme="1"/>
      <name val="Arial"/>
    </font>
    <font>
      <b/>
      <sz val="10"/>
      <color rgb="FF969696"/>
      <name val="Arial"/>
    </font>
    <font>
      <b/>
      <sz val="12"/>
      <color rgb="FF960000"/>
      <name val="Arial"/>
    </font>
    <font>
      <sz val="8"/>
      <color rgb="FF969696"/>
      <name val="Arial"/>
    </font>
    <font>
      <b/>
      <sz val="12"/>
      <color theme="1"/>
      <name val="Arial"/>
    </font>
    <font>
      <sz val="12"/>
      <color rgb="FF969696"/>
      <name val="Arial"/>
    </font>
    <font>
      <sz val="9"/>
      <color theme="1"/>
      <name val="Arial"/>
    </font>
    <font>
      <b/>
      <sz val="12"/>
      <color rgb="FF800000"/>
      <name val="Arial"/>
    </font>
    <font>
      <sz val="12"/>
      <color rgb="FF003366"/>
      <name val="Arial"/>
    </font>
    <font>
      <sz val="10"/>
      <color rgb="FF003366"/>
      <name val="Arial"/>
    </font>
    <font>
      <sz val="9"/>
      <color rgb="FF969696"/>
      <name val="Arial"/>
    </font>
    <font>
      <sz val="12"/>
      <color theme="1"/>
      <name val="Arial"/>
    </font>
    <font>
      <u/>
      <sz val="18"/>
      <color theme="10"/>
      <name val="Noto Sans Symbols"/>
    </font>
    <font>
      <sz val="11"/>
      <color theme="1"/>
      <name val="Arial"/>
    </font>
    <font>
      <b/>
      <sz val="11"/>
      <color rgb="FF003366"/>
      <name val="Arial"/>
    </font>
    <font>
      <sz val="11"/>
      <color rgb="FF003366"/>
      <name val="Arial"/>
    </font>
    <font>
      <sz val="11"/>
      <color rgb="FF969696"/>
      <name val="Arial"/>
    </font>
    <font>
      <sz val="8"/>
      <color rgb="FF960000"/>
      <name val="Arial"/>
    </font>
    <font>
      <b/>
      <sz val="8"/>
      <color theme="1"/>
      <name val="Arial"/>
    </font>
    <font>
      <sz val="8"/>
      <color rgb="FF003366"/>
      <name val="Arial"/>
    </font>
    <font>
      <sz val="7"/>
      <color rgb="FF979797"/>
      <name val="Arial"/>
    </font>
    <font>
      <i/>
      <u/>
      <sz val="7"/>
      <color rgb="FF979797"/>
      <name val="Calibri"/>
    </font>
    <font>
      <sz val="8"/>
      <color rgb="FF505050"/>
      <name val="Arial"/>
    </font>
    <font>
      <sz val="7"/>
      <color rgb="FF969696"/>
      <name val="Arial"/>
    </font>
    <font>
      <sz val="8"/>
      <color rgb="FFFF0000"/>
      <name val="Arial"/>
    </font>
    <font>
      <sz val="8"/>
      <color rgb="FF800080"/>
      <name val="Arial"/>
    </font>
    <font>
      <i/>
      <sz val="9"/>
      <color rgb="FF0000FF"/>
      <name val="Arial"/>
    </font>
    <font>
      <i/>
      <sz val="8"/>
      <color rgb="FF0000FF"/>
      <name val="Arial"/>
    </font>
    <font>
      <i/>
      <sz val="7"/>
      <color rgb="FF969696"/>
      <name val="Arial"/>
    </font>
    <font>
      <sz val="8"/>
      <color theme="1"/>
      <name val="Trebuchet MS"/>
    </font>
    <font>
      <b/>
      <sz val="16"/>
      <color theme="1"/>
      <name val="Trebuchet MS"/>
    </font>
    <font>
      <b/>
      <sz val="12"/>
      <color rgb="FF000000"/>
      <name val="Aptos"/>
    </font>
    <font>
      <b/>
      <sz val="11"/>
      <color theme="1"/>
      <name val="Trebuchet MS"/>
    </font>
    <font>
      <sz val="12"/>
      <color rgb="FF000000"/>
      <name val="Aptos"/>
    </font>
    <font>
      <sz val="9"/>
      <color theme="1"/>
      <name val="Trebuchet MS"/>
    </font>
    <font>
      <sz val="10"/>
      <color theme="1"/>
      <name val="Trebuchet MS"/>
    </font>
    <font>
      <sz val="11"/>
      <color theme="1"/>
      <name val="Trebuchet MS"/>
    </font>
    <font>
      <b/>
      <sz val="9"/>
      <color theme="1"/>
      <name val="Trebuchet MS"/>
    </font>
    <font>
      <sz val="9"/>
      <color theme="1"/>
      <name val="Arial CE"/>
    </font>
    <font>
      <sz val="9"/>
      <color theme="1"/>
      <name val="Aptos"/>
    </font>
    <font>
      <b/>
      <sz val="9"/>
      <color theme="1"/>
      <name val="Aptos"/>
    </font>
    <font>
      <i/>
      <sz val="8"/>
      <color theme="1"/>
      <name val="Arial CE"/>
    </font>
    <font>
      <sz val="8"/>
      <color theme="1"/>
      <name val="Arial CE"/>
    </font>
    <font>
      <b/>
      <sz val="8"/>
      <color theme="1"/>
      <name val="Arial CE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BEBEBE"/>
        <bgColor rgb="FFBEBEBE"/>
      </patternFill>
    </fill>
    <fill>
      <patternFill patternType="solid">
        <fgColor rgb="FFD2D2D2"/>
        <bgColor rgb="FFD2D2D2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49" fontId="9" fillId="2" borderId="4" xfId="0" applyNumberFormat="1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8" xfId="0" applyFont="1" applyBorder="1"/>
    <xf numFmtId="0" fontId="1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0" fontId="17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17" fillId="3" borderId="12" xfId="0" applyFont="1" applyFill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17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vertical="center"/>
    </xf>
    <xf numFmtId="0" fontId="17" fillId="4" borderId="12" xfId="0" applyFont="1" applyFill="1" applyBorder="1" applyAlignment="1">
      <alignment horizontal="right" vertical="center"/>
    </xf>
    <xf numFmtId="0" fontId="17" fillId="4" borderId="12" xfId="0" applyFont="1" applyFill="1" applyBorder="1" applyAlignment="1">
      <alignment horizontal="center" vertical="center"/>
    </xf>
    <xf numFmtId="4" fontId="17" fillId="4" borderId="12" xfId="0" applyNumberFormat="1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9" fillId="4" borderId="4" xfId="0" applyFont="1" applyFill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19" fillId="4" borderId="4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vertical="center"/>
    </xf>
    <xf numFmtId="4" fontId="21" fillId="0" borderId="25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3" xfId="0" applyFont="1" applyBorder="1" applyAlignment="1">
      <alignment vertical="center"/>
    </xf>
    <xf numFmtId="0" fontId="19" fillId="4" borderId="19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left" vertical="center"/>
    </xf>
    <xf numFmtId="0" fontId="23" fillId="0" borderId="26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/>
    </xf>
    <xf numFmtId="0" fontId="23" fillId="0" borderId="27" xfId="0" applyFont="1" applyBorder="1" applyAlignment="1">
      <alignment horizontal="center" vertical="center" wrapText="1"/>
    </xf>
    <xf numFmtId="4" fontId="22" fillId="0" borderId="25" xfId="0" applyNumberFormat="1" applyFont="1" applyBorder="1" applyAlignment="1">
      <alignment vertical="center"/>
    </xf>
    <xf numFmtId="0" fontId="2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" fontId="18" fillId="0" borderId="22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23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" fontId="29" fillId="0" borderId="22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23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4" borderId="29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19" fillId="4" borderId="31" xfId="0" applyFont="1" applyFill="1" applyBorder="1" applyAlignment="1">
      <alignment horizontal="center" vertical="center" wrapText="1"/>
    </xf>
    <xf numFmtId="4" fontId="15" fillId="0" borderId="0" xfId="0" applyNumberFormat="1" applyFont="1"/>
    <xf numFmtId="166" fontId="30" fillId="0" borderId="10" xfId="0" applyNumberFormat="1" applyFont="1" applyBorder="1"/>
    <xf numFmtId="166" fontId="30" fillId="0" borderId="21" xfId="0" applyNumberFormat="1" applyFont="1" applyBorder="1"/>
    <xf numFmtId="4" fontId="31" fillId="0" borderId="0" xfId="0" applyNumberFormat="1" applyFont="1" applyAlignment="1">
      <alignment vertical="center"/>
    </xf>
    <xf numFmtId="0" fontId="32" fillId="0" borderId="0" xfId="0" applyFont="1"/>
    <xf numFmtId="0" fontId="32" fillId="0" borderId="3" xfId="0" applyFont="1" applyBorder="1"/>
    <xf numFmtId="0" fontId="3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4" fontId="21" fillId="0" borderId="0" xfId="0" applyNumberFormat="1" applyFont="1"/>
    <xf numFmtId="0" fontId="32" fillId="0" borderId="22" xfId="0" applyFont="1" applyBorder="1"/>
    <xf numFmtId="166" fontId="32" fillId="0" borderId="0" xfId="0" applyNumberFormat="1" applyFont="1"/>
    <xf numFmtId="166" fontId="32" fillId="0" borderId="23" xfId="0" applyNumberFormat="1" applyFont="1" applyBorder="1"/>
    <xf numFmtId="0" fontId="32" fillId="0" borderId="0" xfId="0" applyFont="1" applyAlignment="1">
      <alignment horizontal="center"/>
    </xf>
    <xf numFmtId="4" fontId="32" fillId="0" borderId="0" xfId="0" applyNumberFormat="1" applyFont="1" applyAlignment="1">
      <alignment vertical="center"/>
    </xf>
    <xf numFmtId="0" fontId="19" fillId="0" borderId="32" xfId="0" applyFont="1" applyBorder="1" applyAlignment="1">
      <alignment horizontal="center" vertical="center"/>
    </xf>
    <xf numFmtId="49" fontId="19" fillId="0" borderId="32" xfId="0" applyNumberFormat="1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center" vertical="center" wrapText="1"/>
    </xf>
    <xf numFmtId="167" fontId="19" fillId="0" borderId="32" xfId="0" applyNumberFormat="1" applyFont="1" applyBorder="1" applyAlignment="1">
      <alignment vertical="center"/>
    </xf>
    <xf numFmtId="4" fontId="19" fillId="0" borderId="32" xfId="0" applyNumberFormat="1" applyFont="1" applyBorder="1" applyAlignment="1">
      <alignment vertical="center"/>
    </xf>
    <xf numFmtId="0" fontId="23" fillId="2" borderId="33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23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22" fillId="0" borderId="0" xfId="0" applyFont="1" applyAlignment="1">
      <alignment horizontal="left"/>
    </xf>
    <xf numFmtId="4" fontId="22" fillId="0" borderId="0" xfId="0" applyNumberFormat="1" applyFont="1"/>
    <xf numFmtId="4" fontId="29" fillId="0" borderId="34" xfId="0" applyNumberFormat="1" applyFont="1" applyBorder="1" applyAlignment="1">
      <alignment vertical="center"/>
    </xf>
    <xf numFmtId="4" fontId="29" fillId="0" borderId="25" xfId="0" applyNumberFormat="1" applyFont="1" applyBorder="1" applyAlignment="1">
      <alignment vertical="center"/>
    </xf>
    <xf numFmtId="166" fontId="29" fillId="0" borderId="25" xfId="0" applyNumberFormat="1" applyFont="1" applyBorder="1" applyAlignment="1">
      <alignment vertical="center"/>
    </xf>
    <xf numFmtId="4" fontId="29" fillId="0" borderId="35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vertical="center" wrapText="1"/>
    </xf>
    <xf numFmtId="0" fontId="3" fillId="0" borderId="22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167" fontId="35" fillId="0" borderId="0" xfId="0" applyNumberFormat="1" applyFont="1" applyAlignment="1">
      <alignment vertical="center"/>
    </xf>
    <xf numFmtId="0" fontId="35" fillId="0" borderId="22" xfId="0" applyFont="1" applyBorder="1" applyAlignment="1">
      <alignment vertical="center"/>
    </xf>
    <xf numFmtId="0" fontId="35" fillId="0" borderId="23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7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167" fontId="37" fillId="0" borderId="0" xfId="0" applyNumberFormat="1" applyFont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23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vertical="center"/>
    </xf>
    <xf numFmtId="0" fontId="38" fillId="0" borderId="23" xfId="0" applyFont="1" applyBorder="1" applyAlignment="1">
      <alignment vertical="center"/>
    </xf>
    <xf numFmtId="0" fontId="23" fillId="2" borderId="36" xfId="0" applyFont="1" applyFill="1" applyBorder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166" fontId="23" fillId="0" borderId="25" xfId="0" applyNumberFormat="1" applyFont="1" applyBorder="1" applyAlignment="1">
      <alignment vertical="center"/>
    </xf>
    <xf numFmtId="166" fontId="23" fillId="0" borderId="35" xfId="0" applyNumberFormat="1" applyFont="1" applyBorder="1" applyAlignment="1">
      <alignment vertical="center"/>
    </xf>
    <xf numFmtId="0" fontId="39" fillId="0" borderId="32" xfId="0" applyFont="1" applyBorder="1" applyAlignment="1">
      <alignment horizontal="center" vertical="center"/>
    </xf>
    <xf numFmtId="49" fontId="39" fillId="0" borderId="32" xfId="0" applyNumberFormat="1" applyFont="1" applyBorder="1" applyAlignment="1">
      <alignment horizontal="left" vertical="center" wrapText="1"/>
    </xf>
    <xf numFmtId="0" fontId="39" fillId="0" borderId="32" xfId="0" applyFont="1" applyBorder="1" applyAlignment="1">
      <alignment horizontal="left" vertical="center" wrapText="1"/>
    </xf>
    <xf numFmtId="0" fontId="39" fillId="0" borderId="32" xfId="0" applyFont="1" applyBorder="1" applyAlignment="1">
      <alignment horizontal="center" vertical="center" wrapText="1"/>
    </xf>
    <xf numFmtId="167" fontId="39" fillId="0" borderId="32" xfId="0" applyNumberFormat="1" applyFont="1" applyBorder="1" applyAlignment="1">
      <alignment vertical="center"/>
    </xf>
    <xf numFmtId="4" fontId="39" fillId="0" borderId="32" xfId="0" applyNumberFormat="1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0" fontId="39" fillId="2" borderId="33" xfId="0" applyFont="1" applyFill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1" fillId="0" borderId="0" xfId="0" applyFont="1" applyAlignment="1">
      <alignment vertical="center" wrapText="1"/>
    </xf>
    <xf numFmtId="0" fontId="37" fillId="0" borderId="34" xfId="0" applyFont="1" applyBorder="1" applyAlignment="1">
      <alignment vertical="center"/>
    </xf>
    <xf numFmtId="0" fontId="37" fillId="0" borderId="25" xfId="0" applyFont="1" applyBorder="1" applyAlignment="1">
      <alignment vertical="center"/>
    </xf>
    <xf numFmtId="0" fontId="37" fillId="0" borderId="35" xfId="0" applyFont="1" applyBorder="1" applyAlignment="1">
      <alignment vertical="center"/>
    </xf>
    <xf numFmtId="0" fontId="42" fillId="0" borderId="1" xfId="0" applyFont="1" applyBorder="1" applyAlignment="1">
      <alignment vertical="center" wrapText="1"/>
    </xf>
    <xf numFmtId="0" fontId="42" fillId="0" borderId="2" xfId="0" applyFont="1" applyBorder="1" applyAlignment="1">
      <alignment vertical="center" wrapText="1"/>
    </xf>
    <xf numFmtId="0" fontId="42" fillId="0" borderId="3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44" fillId="0" borderId="0" xfId="0" applyFont="1"/>
    <xf numFmtId="0" fontId="42" fillId="0" borderId="3" xfId="0" applyFont="1" applyBorder="1" applyAlignment="1">
      <alignment vertical="center" wrapText="1"/>
    </xf>
    <xf numFmtId="0" fontId="42" fillId="0" borderId="38" xfId="0" applyFont="1" applyBorder="1" applyAlignment="1">
      <alignment vertical="center" wrapText="1"/>
    </xf>
    <xf numFmtId="0" fontId="45" fillId="0" borderId="0" xfId="0" applyFont="1" applyAlignment="1">
      <alignment horizontal="left" vertical="center" wrapText="1"/>
    </xf>
    <xf numFmtId="0" fontId="46" fillId="0" borderId="0" xfId="0" applyFont="1"/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47" fillId="0" borderId="3" xfId="0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48" fillId="0" borderId="18" xfId="0" applyFont="1" applyBorder="1" applyAlignment="1">
      <alignment vertical="center" wrapText="1"/>
    </xf>
    <xf numFmtId="0" fontId="42" fillId="0" borderId="39" xfId="0" applyFont="1" applyBorder="1" applyAlignment="1">
      <alignment vertical="center" wrapText="1"/>
    </xf>
    <xf numFmtId="0" fontId="42" fillId="0" borderId="0" xfId="0" applyFont="1" applyAlignment="1">
      <alignment vertical="top"/>
    </xf>
    <xf numFmtId="0" fontId="42" fillId="0" borderId="1" xfId="0" applyFont="1" applyBorder="1" applyAlignment="1">
      <alignment horizontal="left" vertical="center"/>
    </xf>
    <xf numFmtId="0" fontId="42" fillId="0" borderId="2" xfId="0" applyFont="1" applyBorder="1" applyAlignment="1">
      <alignment horizontal="left" vertical="center"/>
    </xf>
    <xf numFmtId="0" fontId="42" fillId="0" borderId="37" xfId="0" applyFont="1" applyBorder="1" applyAlignment="1">
      <alignment horizontal="left" vertical="center"/>
    </xf>
    <xf numFmtId="0" fontId="42" fillId="0" borderId="3" xfId="0" applyFont="1" applyBorder="1" applyAlignment="1">
      <alignment horizontal="left" vertical="center"/>
    </xf>
    <xf numFmtId="0" fontId="42" fillId="0" borderId="38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5" fillId="0" borderId="18" xfId="0" applyFont="1" applyBorder="1" applyAlignment="1">
      <alignment horizontal="left" vertical="center"/>
    </xf>
    <xf numFmtId="0" fontId="45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47" fillId="0" borderId="3" xfId="0" applyFont="1" applyBorder="1" applyAlignment="1">
      <alignment horizontal="left" vertical="center"/>
    </xf>
    <xf numFmtId="0" fontId="42" fillId="0" borderId="17" xfId="0" applyFont="1" applyBorder="1" applyAlignment="1">
      <alignment horizontal="left" vertical="center"/>
    </xf>
    <xf numFmtId="0" fontId="48" fillId="0" borderId="18" xfId="0" applyFont="1" applyBorder="1" applyAlignment="1">
      <alignment horizontal="left" vertical="center"/>
    </xf>
    <xf numFmtId="0" fontId="42" fillId="0" borderId="39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18" xfId="0" applyFont="1" applyBorder="1" applyAlignment="1">
      <alignment horizontal="left" vertical="center"/>
    </xf>
    <xf numFmtId="0" fontId="42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37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left" vertical="center" wrapText="1"/>
    </xf>
    <xf numFmtId="0" fontId="42" fillId="0" borderId="38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 vertical="center" wrapText="1"/>
    </xf>
    <xf numFmtId="0" fontId="49" fillId="0" borderId="38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47" fillId="0" borderId="38" xfId="0" applyFont="1" applyBorder="1" applyAlignment="1">
      <alignment horizontal="left" vertical="center" wrapText="1"/>
    </xf>
    <xf numFmtId="0" fontId="47" fillId="0" borderId="38" xfId="0" applyFont="1" applyBorder="1" applyAlignment="1">
      <alignment horizontal="left" vertical="center"/>
    </xf>
    <xf numFmtId="0" fontId="47" fillId="0" borderId="17" xfId="0" applyFont="1" applyBorder="1" applyAlignment="1">
      <alignment horizontal="left" vertical="center" wrapText="1"/>
    </xf>
    <xf numFmtId="0" fontId="47" fillId="0" borderId="18" xfId="0" applyFont="1" applyBorder="1" applyAlignment="1">
      <alignment horizontal="left" vertical="center" wrapText="1"/>
    </xf>
    <xf numFmtId="0" fontId="47" fillId="0" borderId="3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7" fillId="0" borderId="17" xfId="0" applyFont="1" applyBorder="1" applyAlignment="1">
      <alignment horizontal="left" vertical="center"/>
    </xf>
    <xf numFmtId="0" fontId="47" fillId="0" borderId="39" xfId="0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9" fillId="0" borderId="18" xfId="0" applyFont="1" applyBorder="1" applyAlignment="1">
      <alignment vertical="center"/>
    </xf>
    <xf numFmtId="0" fontId="45" fillId="0" borderId="18" xfId="0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45" fillId="0" borderId="18" xfId="0" applyFont="1" applyBorder="1" applyAlignment="1">
      <alignment horizontal="left"/>
    </xf>
    <xf numFmtId="0" fontId="49" fillId="0" borderId="18" xfId="0" applyFont="1" applyBorder="1"/>
    <xf numFmtId="0" fontId="42" fillId="0" borderId="3" xfId="0" applyFont="1" applyBorder="1" applyAlignment="1">
      <alignment vertical="top"/>
    </xf>
    <xf numFmtId="0" fontId="42" fillId="0" borderId="38" xfId="0" applyFont="1" applyBorder="1" applyAlignment="1">
      <alignment vertical="top"/>
    </xf>
    <xf numFmtId="0" fontId="42" fillId="0" borderId="17" xfId="0" applyFont="1" applyBorder="1" applyAlignment="1">
      <alignment vertical="top"/>
    </xf>
    <xf numFmtId="0" fontId="42" fillId="0" borderId="18" xfId="0" applyFont="1" applyBorder="1" applyAlignment="1">
      <alignment vertical="top"/>
    </xf>
    <xf numFmtId="0" fontId="42" fillId="0" borderId="39" xfId="0" applyFont="1" applyBorder="1" applyAlignment="1">
      <alignment vertical="top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4" fontId="19" fillId="2" borderId="32" xfId="0" applyNumberFormat="1" applyFont="1" applyFill="1" applyBorder="1" applyAlignment="1" applyProtection="1">
      <alignment vertical="center"/>
      <protection locked="0"/>
    </xf>
    <xf numFmtId="4" fontId="39" fillId="2" borderId="32" xfId="0" applyNumberFormat="1" applyFont="1" applyFill="1" applyBorder="1" applyAlignment="1" applyProtection="1">
      <alignment vertical="center"/>
      <protection locked="0"/>
    </xf>
    <xf numFmtId="0" fontId="57" fillId="0" borderId="32" xfId="0" applyFont="1" applyBorder="1" applyAlignment="1">
      <alignment horizontal="left" vertical="center" wrapText="1"/>
    </xf>
    <xf numFmtId="167" fontId="19" fillId="2" borderId="3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3" fillId="0" borderId="0" xfId="0" applyFont="1" applyAlignment="1">
      <alignment horizontal="center" vertical="center" wrapText="1"/>
    </xf>
    <xf numFmtId="0" fontId="45" fillId="0" borderId="18" xfId="0" applyFont="1" applyBorder="1" applyAlignment="1">
      <alignment horizontal="left" wrapText="1"/>
    </xf>
    <xf numFmtId="0" fontId="12" fillId="0" borderId="18" xfId="0" applyFont="1" applyBorder="1"/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5" fillId="0" borderId="18" xfId="0" applyFont="1" applyBorder="1" applyAlignment="1">
      <alignment horizontal="left"/>
    </xf>
    <xf numFmtId="165" fontId="6" fillId="0" borderId="0" xfId="0" applyNumberFormat="1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7" fillId="3" borderId="13" xfId="0" applyFont="1" applyFill="1" applyBorder="1" applyAlignment="1">
      <alignment horizontal="left" vertical="center"/>
    </xf>
    <xf numFmtId="0" fontId="12" fillId="0" borderId="14" xfId="0" applyFont="1" applyBorder="1"/>
    <xf numFmtId="0" fontId="12" fillId="0" borderId="15" xfId="0" applyFont="1" applyBorder="1"/>
    <xf numFmtId="4" fontId="17" fillId="3" borderId="13" xfId="0" applyNumberFormat="1" applyFont="1" applyFill="1" applyBorder="1" applyAlignment="1">
      <alignment vertical="center"/>
    </xf>
    <xf numFmtId="0" fontId="12" fillId="0" borderId="16" xfId="0" applyFont="1" applyBorder="1"/>
    <xf numFmtId="0" fontId="3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9" fontId="9" fillId="2" borderId="5" xfId="0" applyNumberFormat="1" applyFont="1" applyFill="1" applyBorder="1" applyAlignment="1" applyProtection="1">
      <alignment horizontal="left" vertical="center"/>
      <protection locked="0"/>
    </xf>
    <xf numFmtId="0" fontId="12" fillId="0" borderId="6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9" fillId="0" borderId="0" xfId="0" applyFont="1" applyAlignment="1">
      <alignment horizontal="left" vertical="center" wrapText="1"/>
    </xf>
    <xf numFmtId="4" fontId="13" fillId="0" borderId="9" xfId="0" applyNumberFormat="1" applyFont="1" applyBorder="1" applyAlignment="1">
      <alignment vertical="center"/>
    </xf>
    <xf numFmtId="0" fontId="12" fillId="0" borderId="9" xfId="0" applyFont="1" applyBorder="1"/>
    <xf numFmtId="0" fontId="6" fillId="0" borderId="0" xfId="0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9" fillId="4" borderId="24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right" vertical="center"/>
    </xf>
    <xf numFmtId="4" fontId="15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8" fillId="0" borderId="20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22" xfId="0" applyFont="1" applyBorder="1"/>
    <xf numFmtId="0" fontId="6" fillId="0" borderId="0" xfId="0" applyFont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left" vertical="center"/>
    </xf>
    <xf numFmtId="0" fontId="12" fillId="0" borderId="6" xfId="0" applyFont="1" applyBorder="1"/>
    <xf numFmtId="0" fontId="12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" cy="285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2/977151119" TargetMode="External"/><Relationship Id="rId18" Type="http://schemas.openxmlformats.org/officeDocument/2006/relationships/hyperlink" Target="https://podminky.urs.cz/item/CS_URS_2026_02/997013501" TargetMode="External"/><Relationship Id="rId26" Type="http://schemas.openxmlformats.org/officeDocument/2006/relationships/hyperlink" Target="https://podminky.urs.cz/item/CS_URS_2026_02/735151811" TargetMode="External"/><Relationship Id="rId3" Type="http://schemas.openxmlformats.org/officeDocument/2006/relationships/hyperlink" Target="https://podminky.urs.cz/item/CS_URS_2026_02/962032631" TargetMode="External"/><Relationship Id="rId21" Type="http://schemas.openxmlformats.org/officeDocument/2006/relationships/hyperlink" Target="https://podminky.urs.cz/item/CS_URS_2026_02/997013635" TargetMode="External"/><Relationship Id="rId7" Type="http://schemas.openxmlformats.org/officeDocument/2006/relationships/hyperlink" Target="https://podminky.urs.cz/item/CS_URS_2026_02/968062356" TargetMode="External"/><Relationship Id="rId12" Type="http://schemas.openxmlformats.org/officeDocument/2006/relationships/hyperlink" Target="https://podminky.urs.cz/item/CS_URS_2026_02/974032135" TargetMode="External"/><Relationship Id="rId17" Type="http://schemas.openxmlformats.org/officeDocument/2006/relationships/hyperlink" Target="https://podminky.urs.cz/item/CS_URS_2026_02/997013311" TargetMode="External"/><Relationship Id="rId25" Type="http://schemas.openxmlformats.org/officeDocument/2006/relationships/hyperlink" Target="https://podminky.urs.cz/item/CS_URS_2026_02/725820801" TargetMode="External"/><Relationship Id="rId33" Type="http://schemas.openxmlformats.org/officeDocument/2006/relationships/drawing" Target="../drawings/drawing2.xml"/><Relationship Id="rId2" Type="http://schemas.openxmlformats.org/officeDocument/2006/relationships/hyperlink" Target="https://podminky.urs.cz/item/CS_URS_2026_02/962031013" TargetMode="External"/><Relationship Id="rId16" Type="http://schemas.openxmlformats.org/officeDocument/2006/relationships/hyperlink" Target="https://podminky.urs.cz/item/CS_URS_2026_02/997013212" TargetMode="External"/><Relationship Id="rId20" Type="http://schemas.openxmlformats.org/officeDocument/2006/relationships/hyperlink" Target="https://podminky.urs.cz/item/CS_URS_2026_02/997013609" TargetMode="External"/><Relationship Id="rId29" Type="http://schemas.openxmlformats.org/officeDocument/2006/relationships/hyperlink" Target="https://podminky.urs.cz/item/CS_URS_2026_02/771473810" TargetMode="External"/><Relationship Id="rId1" Type="http://schemas.openxmlformats.org/officeDocument/2006/relationships/hyperlink" Target="https://podminky.urs.cz/item/CS_URS_2026_02/949101111" TargetMode="External"/><Relationship Id="rId6" Type="http://schemas.openxmlformats.org/officeDocument/2006/relationships/hyperlink" Target="https://podminky.urs.cz/item/CS_URS_2026_02/965046119" TargetMode="External"/><Relationship Id="rId11" Type="http://schemas.openxmlformats.org/officeDocument/2006/relationships/hyperlink" Target="https://podminky.urs.cz/item/CS_URS_2026_02/973031325" TargetMode="External"/><Relationship Id="rId24" Type="http://schemas.openxmlformats.org/officeDocument/2006/relationships/hyperlink" Target="https://podminky.urs.cz/item/CS_URS_2026_02/725220831" TargetMode="External"/><Relationship Id="rId32" Type="http://schemas.openxmlformats.org/officeDocument/2006/relationships/hyperlink" Target="https://podminky.urs.cz/item/CS_URS_2026_02/781473810" TargetMode="External"/><Relationship Id="rId5" Type="http://schemas.openxmlformats.org/officeDocument/2006/relationships/hyperlink" Target="https://podminky.urs.cz/item/CS_URS_2026_02/965046111" TargetMode="External"/><Relationship Id="rId15" Type="http://schemas.openxmlformats.org/officeDocument/2006/relationships/hyperlink" Target="https://podminky.urs.cz/item/CS_URS_2026_02/978013191" TargetMode="External"/><Relationship Id="rId23" Type="http://schemas.openxmlformats.org/officeDocument/2006/relationships/hyperlink" Target="https://podminky.urs.cz/item/CS_URS_2026_02/725210821" TargetMode="External"/><Relationship Id="rId28" Type="http://schemas.openxmlformats.org/officeDocument/2006/relationships/hyperlink" Target="https://podminky.urs.cz/item/CS_URS_2026_02/766691914" TargetMode="External"/><Relationship Id="rId10" Type="http://schemas.openxmlformats.org/officeDocument/2006/relationships/hyperlink" Target="https://podminky.urs.cz/item/CS_URS_2026_02/972085391" TargetMode="External"/><Relationship Id="rId19" Type="http://schemas.openxmlformats.org/officeDocument/2006/relationships/hyperlink" Target="https://podminky.urs.cz/item/CS_URS_2026_02/997013509" TargetMode="External"/><Relationship Id="rId31" Type="http://schemas.openxmlformats.org/officeDocument/2006/relationships/hyperlink" Target="https://podminky.urs.cz/item/CS_URS_2026_02/775511800" TargetMode="External"/><Relationship Id="rId4" Type="http://schemas.openxmlformats.org/officeDocument/2006/relationships/hyperlink" Target="https://podminky.urs.cz/item/CS_URS_2026_02/965042141" TargetMode="External"/><Relationship Id="rId9" Type="http://schemas.openxmlformats.org/officeDocument/2006/relationships/hyperlink" Target="https://podminky.urs.cz/item/CS_URS_2026_02/971033441" TargetMode="External"/><Relationship Id="rId14" Type="http://schemas.openxmlformats.org/officeDocument/2006/relationships/hyperlink" Target="https://podminky.urs.cz/item/CS_URS_2026_02/977332122" TargetMode="External"/><Relationship Id="rId22" Type="http://schemas.openxmlformats.org/officeDocument/2006/relationships/hyperlink" Target="https://podminky.urs.cz/item/CS_URS_2026_02/725110811" TargetMode="External"/><Relationship Id="rId27" Type="http://schemas.openxmlformats.org/officeDocument/2006/relationships/hyperlink" Target="https://podminky.urs.cz/item/CS_URS_2026_02/766691811" TargetMode="External"/><Relationship Id="rId30" Type="http://schemas.openxmlformats.org/officeDocument/2006/relationships/hyperlink" Target="https://podminky.urs.cz/item/CS_URS_2026_02/771573810" TargetMode="External"/><Relationship Id="rId8" Type="http://schemas.openxmlformats.org/officeDocument/2006/relationships/hyperlink" Target="https://podminky.urs.cz/item/CS_URS_2026_02/968072455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2/631342112" TargetMode="External"/><Relationship Id="rId18" Type="http://schemas.openxmlformats.org/officeDocument/2006/relationships/hyperlink" Target="https://podminky.urs.cz/item/CS_URS_2026_02/953943211" TargetMode="External"/><Relationship Id="rId26" Type="http://schemas.openxmlformats.org/officeDocument/2006/relationships/hyperlink" Target="https://podminky.urs.cz/item/CS_URS_2026_02/764216644" TargetMode="External"/><Relationship Id="rId39" Type="http://schemas.openxmlformats.org/officeDocument/2006/relationships/hyperlink" Target="https://podminky.urs.cz/item/CS_URS_2026_02/771111011" TargetMode="External"/><Relationship Id="rId21" Type="http://schemas.openxmlformats.org/officeDocument/2006/relationships/hyperlink" Target="https://podminky.urs.cz/item/CS_URS_2026_02/763121413" TargetMode="External"/><Relationship Id="rId34" Type="http://schemas.openxmlformats.org/officeDocument/2006/relationships/hyperlink" Target="https://podminky.urs.cz/item/CS_URS_2026_02/766660729" TargetMode="External"/><Relationship Id="rId42" Type="http://schemas.openxmlformats.org/officeDocument/2006/relationships/hyperlink" Target="https://podminky.urs.cz/item/CS_URS_2026_02/771474141" TargetMode="External"/><Relationship Id="rId47" Type="http://schemas.openxmlformats.org/officeDocument/2006/relationships/hyperlink" Target="https://podminky.urs.cz/item/CS_URS_2026_02/776121112" TargetMode="External"/><Relationship Id="rId50" Type="http://schemas.openxmlformats.org/officeDocument/2006/relationships/hyperlink" Target="https://podminky.urs.cz/item/CS_URS_2026_02/776421311" TargetMode="External"/><Relationship Id="rId55" Type="http://schemas.openxmlformats.org/officeDocument/2006/relationships/hyperlink" Target="https://podminky.urs.cz/item/CS_URS_2026_02/781472215" TargetMode="External"/><Relationship Id="rId63" Type="http://schemas.openxmlformats.org/officeDocument/2006/relationships/drawing" Target="../drawings/drawing3.xml"/><Relationship Id="rId7" Type="http://schemas.openxmlformats.org/officeDocument/2006/relationships/hyperlink" Target="https://podminky.urs.cz/item/CS_URS_2026_02/612131121" TargetMode="External"/><Relationship Id="rId2" Type="http://schemas.openxmlformats.org/officeDocument/2006/relationships/hyperlink" Target="https://podminky.urs.cz/item/CS_URS_2026_02/317142442" TargetMode="External"/><Relationship Id="rId16" Type="http://schemas.openxmlformats.org/officeDocument/2006/relationships/hyperlink" Target="https://podminky.urs.cz/item/CS_URS_2026_02/949101111" TargetMode="External"/><Relationship Id="rId29" Type="http://schemas.openxmlformats.org/officeDocument/2006/relationships/hyperlink" Target="https://podminky.urs.cz/item/CS_URS_2026_02/766621012" TargetMode="External"/><Relationship Id="rId11" Type="http://schemas.openxmlformats.org/officeDocument/2006/relationships/hyperlink" Target="https://podminky.urs.cz/item/CS_URS_2026_02/612325112" TargetMode="External"/><Relationship Id="rId24" Type="http://schemas.openxmlformats.org/officeDocument/2006/relationships/hyperlink" Target="https://podminky.urs.cz/item/CS_URS_2026_02/763131751" TargetMode="External"/><Relationship Id="rId32" Type="http://schemas.openxmlformats.org/officeDocument/2006/relationships/hyperlink" Target="https://podminky.urs.cz/item/CS_URS_2026_02/766660381" TargetMode="External"/><Relationship Id="rId37" Type="http://schemas.openxmlformats.org/officeDocument/2006/relationships/hyperlink" Target="https://podminky.urs.cz/item/CS_URS_2026_02/766694116" TargetMode="External"/><Relationship Id="rId40" Type="http://schemas.openxmlformats.org/officeDocument/2006/relationships/hyperlink" Target="https://podminky.urs.cz/item/CS_URS_2026_02/771121011" TargetMode="External"/><Relationship Id="rId45" Type="http://schemas.openxmlformats.org/officeDocument/2006/relationships/hyperlink" Target="https://podminky.urs.cz/item/CS_URS_2026_02/998771101" TargetMode="External"/><Relationship Id="rId53" Type="http://schemas.openxmlformats.org/officeDocument/2006/relationships/hyperlink" Target="https://podminky.urs.cz/item/CS_URS_2026_02/781121011" TargetMode="External"/><Relationship Id="rId58" Type="http://schemas.openxmlformats.org/officeDocument/2006/relationships/hyperlink" Target="https://podminky.urs.cz/item/CS_URS_2026_02/998781101" TargetMode="External"/><Relationship Id="rId5" Type="http://schemas.openxmlformats.org/officeDocument/2006/relationships/hyperlink" Target="https://podminky.urs.cz/item/CS_URS_2026_02/342272245" TargetMode="External"/><Relationship Id="rId61" Type="http://schemas.openxmlformats.org/officeDocument/2006/relationships/hyperlink" Target="https://podminky.urs.cz/item/CS_URS_2026_02/784211101" TargetMode="External"/><Relationship Id="rId19" Type="http://schemas.openxmlformats.org/officeDocument/2006/relationships/hyperlink" Target="https://podminky.urs.cz/item/CS_URS_2026_02/998011009" TargetMode="External"/><Relationship Id="rId14" Type="http://schemas.openxmlformats.org/officeDocument/2006/relationships/hyperlink" Target="https://podminky.urs.cz/item/CS_URS_2026_02/632451231" TargetMode="External"/><Relationship Id="rId22" Type="http://schemas.openxmlformats.org/officeDocument/2006/relationships/hyperlink" Target="https://podminky.urs.cz/item/CS_URS_2026_02/763131412" TargetMode="External"/><Relationship Id="rId27" Type="http://schemas.openxmlformats.org/officeDocument/2006/relationships/hyperlink" Target="https://podminky.urs.cz/item/CS_URS_2026_02/764216665" TargetMode="External"/><Relationship Id="rId30" Type="http://schemas.openxmlformats.org/officeDocument/2006/relationships/hyperlink" Target="https://podminky.urs.cz/item/CS_URS_2026_02/766621212" TargetMode="External"/><Relationship Id="rId35" Type="http://schemas.openxmlformats.org/officeDocument/2006/relationships/hyperlink" Target="https://podminky.urs.cz/item/CS_URS_2026_02/766660751" TargetMode="External"/><Relationship Id="rId43" Type="http://schemas.openxmlformats.org/officeDocument/2006/relationships/hyperlink" Target="https://podminky.urs.cz/item/CS_URS_2026_02/771574434" TargetMode="External"/><Relationship Id="rId48" Type="http://schemas.openxmlformats.org/officeDocument/2006/relationships/hyperlink" Target="https://podminky.urs.cz/item/CS_URS_2026_02/776221111" TargetMode="External"/><Relationship Id="rId56" Type="http://schemas.openxmlformats.org/officeDocument/2006/relationships/hyperlink" Target="https://podminky.urs.cz/item/CS_URS_2026_02/781492211" TargetMode="External"/><Relationship Id="rId8" Type="http://schemas.openxmlformats.org/officeDocument/2006/relationships/hyperlink" Target="https://podminky.urs.cz/item/CS_URS_2026_02/612142001" TargetMode="External"/><Relationship Id="rId51" Type="http://schemas.openxmlformats.org/officeDocument/2006/relationships/hyperlink" Target="https://podminky.urs.cz/item/CS_URS_2026_02/998776112" TargetMode="External"/><Relationship Id="rId3" Type="http://schemas.openxmlformats.org/officeDocument/2006/relationships/hyperlink" Target="https://podminky.urs.cz/item/CS_URS_2026_02/340271021" TargetMode="External"/><Relationship Id="rId12" Type="http://schemas.openxmlformats.org/officeDocument/2006/relationships/hyperlink" Target="https://podminky.urs.cz/item/CS_URS_2026_02/612325419" TargetMode="External"/><Relationship Id="rId17" Type="http://schemas.openxmlformats.org/officeDocument/2006/relationships/hyperlink" Target="https://podminky.urs.cz/item/CS_URS_2026_02/952901111" TargetMode="External"/><Relationship Id="rId25" Type="http://schemas.openxmlformats.org/officeDocument/2006/relationships/hyperlink" Target="https://podminky.urs.cz/item/CS_URS_2026_02/998763322" TargetMode="External"/><Relationship Id="rId33" Type="http://schemas.openxmlformats.org/officeDocument/2006/relationships/hyperlink" Target="https://podminky.urs.cz/item/CS_URS_2026_02/766660411" TargetMode="External"/><Relationship Id="rId38" Type="http://schemas.openxmlformats.org/officeDocument/2006/relationships/hyperlink" Target="https://podminky.urs.cz/item/CS_URS_2026_02/998766101" TargetMode="External"/><Relationship Id="rId46" Type="http://schemas.openxmlformats.org/officeDocument/2006/relationships/hyperlink" Target="https://podminky.urs.cz/item/CS_URS_2026_02/776111311" TargetMode="External"/><Relationship Id="rId59" Type="http://schemas.openxmlformats.org/officeDocument/2006/relationships/hyperlink" Target="https://podminky.urs.cz/item/CS_URS_2026_02/784111001" TargetMode="External"/><Relationship Id="rId20" Type="http://schemas.openxmlformats.org/officeDocument/2006/relationships/hyperlink" Target="https://podminky.urs.cz/item/CS_URS_2026_02/762511237" TargetMode="External"/><Relationship Id="rId41" Type="http://schemas.openxmlformats.org/officeDocument/2006/relationships/hyperlink" Target="https://podminky.urs.cz/item/CS_URS_2026_02/771151025" TargetMode="External"/><Relationship Id="rId54" Type="http://schemas.openxmlformats.org/officeDocument/2006/relationships/hyperlink" Target="https://podminky.urs.cz/item/CS_URS_2026_02/781131112" TargetMode="External"/><Relationship Id="rId62" Type="http://schemas.openxmlformats.org/officeDocument/2006/relationships/hyperlink" Target="https://podminky.urs.cz/item/CS_URS_2026_02/HZS2491" TargetMode="External"/><Relationship Id="rId1" Type="http://schemas.openxmlformats.org/officeDocument/2006/relationships/hyperlink" Target="https://podminky.urs.cz/item/CS_URS_2026_02/317142422" TargetMode="External"/><Relationship Id="rId6" Type="http://schemas.openxmlformats.org/officeDocument/2006/relationships/hyperlink" Target="https://podminky.urs.cz/item/CS_URS_2026_02/346272236" TargetMode="External"/><Relationship Id="rId15" Type="http://schemas.openxmlformats.org/officeDocument/2006/relationships/hyperlink" Target="https://podminky.urs.cz/item/CS_URS_2026_02/632481213" TargetMode="External"/><Relationship Id="rId23" Type="http://schemas.openxmlformats.org/officeDocument/2006/relationships/hyperlink" Target="https://podminky.urs.cz/item/CS_URS_2026_02/763131452" TargetMode="External"/><Relationship Id="rId28" Type="http://schemas.openxmlformats.org/officeDocument/2006/relationships/hyperlink" Target="https://podminky.urs.cz/item/CS_URS_2026_02/998764112" TargetMode="External"/><Relationship Id="rId36" Type="http://schemas.openxmlformats.org/officeDocument/2006/relationships/hyperlink" Target="https://podminky.urs.cz/item/CS_URS_2026_02/766682111" TargetMode="External"/><Relationship Id="rId49" Type="http://schemas.openxmlformats.org/officeDocument/2006/relationships/hyperlink" Target="https://podminky.urs.cz/item/CS_URS_2026_02/776411115" TargetMode="External"/><Relationship Id="rId57" Type="http://schemas.openxmlformats.org/officeDocument/2006/relationships/hyperlink" Target="https://podminky.urs.cz/item/CS_URS_2026_02/781492251" TargetMode="External"/><Relationship Id="rId10" Type="http://schemas.openxmlformats.org/officeDocument/2006/relationships/hyperlink" Target="https://podminky.urs.cz/item/CS_URS_2026_02/612325111" TargetMode="External"/><Relationship Id="rId31" Type="http://schemas.openxmlformats.org/officeDocument/2006/relationships/hyperlink" Target="https://podminky.urs.cz/item/CS_URS_2026_02/766660171" TargetMode="External"/><Relationship Id="rId44" Type="http://schemas.openxmlformats.org/officeDocument/2006/relationships/hyperlink" Target="https://podminky.urs.cz/item/CS_URS_2026_02/771591264" TargetMode="External"/><Relationship Id="rId52" Type="http://schemas.openxmlformats.org/officeDocument/2006/relationships/hyperlink" Target="https://podminky.urs.cz/item/CS_URS_2026_02/781111011" TargetMode="External"/><Relationship Id="rId60" Type="http://schemas.openxmlformats.org/officeDocument/2006/relationships/hyperlink" Target="https://podminky.urs.cz/item/CS_URS_2026_02/784181101" TargetMode="External"/><Relationship Id="rId4" Type="http://schemas.openxmlformats.org/officeDocument/2006/relationships/hyperlink" Target="https://podminky.urs.cz/item/CS_URS_2026_02/342272225" TargetMode="External"/><Relationship Id="rId9" Type="http://schemas.openxmlformats.org/officeDocument/2006/relationships/hyperlink" Target="https://podminky.urs.cz/item/CS_URS_2026_02/61232113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2/070001000" TargetMode="External"/><Relationship Id="rId3" Type="http://schemas.openxmlformats.org/officeDocument/2006/relationships/hyperlink" Target="https://podminky.urs.cz/item/CS_URS_2026_02/013254000" TargetMode="External"/><Relationship Id="rId7" Type="http://schemas.openxmlformats.org/officeDocument/2006/relationships/hyperlink" Target="https://podminky.urs.cz/item/CS_URS_2026_02/045002000" TargetMode="External"/><Relationship Id="rId2" Type="http://schemas.openxmlformats.org/officeDocument/2006/relationships/hyperlink" Target="https://podminky.urs.cz/item/CS_URS_2026_02/013203000" TargetMode="External"/><Relationship Id="rId1" Type="http://schemas.openxmlformats.org/officeDocument/2006/relationships/hyperlink" Target="https://podminky.urs.cz/item/CS_URS_2026_02/010001000" TargetMode="External"/><Relationship Id="rId6" Type="http://schemas.openxmlformats.org/officeDocument/2006/relationships/hyperlink" Target="https://podminky.urs.cz/item/CS_URS_2026_02/030001000" TargetMode="External"/><Relationship Id="rId5" Type="http://schemas.openxmlformats.org/officeDocument/2006/relationships/hyperlink" Target="https://podminky.urs.cz/item/CS_URS_2026_02/020001000.1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podminky.urs.cz/item/CS_URS_2026_02/013294000" TargetMode="External"/><Relationship Id="rId9" Type="http://schemas.openxmlformats.org/officeDocument/2006/relationships/hyperlink" Target="https://podminky.urs.cz/item/CS_URS_2026_02/09000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000"/>
  <sheetViews>
    <sheetView showGridLines="0" workbookViewId="0">
      <selection activeCell="BE5" sqref="BE5:BE32"/>
    </sheetView>
  </sheetViews>
  <sheetFormatPr defaultColWidth="16.83203125" defaultRowHeight="15" customHeight="1"/>
  <cols>
    <col min="1" max="1" width="9.6640625" customWidth="1"/>
    <col min="2" max="2" width="2" customWidth="1"/>
    <col min="3" max="3" width="5" customWidth="1"/>
    <col min="4" max="33" width="3.1640625" customWidth="1"/>
    <col min="34" max="34" width="3.83203125" customWidth="1"/>
    <col min="35" max="35" width="37" customWidth="1"/>
    <col min="36" max="37" width="2.83203125" customWidth="1"/>
    <col min="38" max="38" width="9.6640625" customWidth="1"/>
    <col min="39" max="39" width="3.83203125" customWidth="1"/>
    <col min="40" max="40" width="15.5" customWidth="1"/>
    <col min="41" max="41" width="8.6640625" customWidth="1"/>
    <col min="42" max="42" width="5" customWidth="1"/>
    <col min="43" max="43" width="18.33203125" customWidth="1"/>
    <col min="44" max="44" width="16" customWidth="1"/>
    <col min="45" max="47" width="30" hidden="1" customWidth="1"/>
    <col min="48" max="49" width="25.33203125" hidden="1" customWidth="1"/>
    <col min="50" max="51" width="29.1640625" hidden="1" customWidth="1"/>
    <col min="52" max="52" width="25.33203125" hidden="1" customWidth="1"/>
    <col min="53" max="53" width="22.5" hidden="1" customWidth="1"/>
    <col min="54" max="54" width="29.1640625" hidden="1" customWidth="1"/>
    <col min="55" max="55" width="25.33203125" hidden="1" customWidth="1"/>
    <col min="56" max="56" width="22.5" hidden="1" customWidth="1"/>
    <col min="57" max="57" width="77.5" customWidth="1"/>
    <col min="58" max="70" width="12.5" customWidth="1"/>
    <col min="71" max="91" width="10.83203125" hidden="1" customWidth="1"/>
  </cols>
  <sheetData>
    <row r="1" spans="1:74" ht="15.75" customHeight="1">
      <c r="A1" s="2" t="s">
        <v>0</v>
      </c>
      <c r="AZ1" s="2" t="s">
        <v>4</v>
      </c>
      <c r="BA1" s="2" t="s">
        <v>5</v>
      </c>
      <c r="BB1" s="2" t="s">
        <v>6</v>
      </c>
      <c r="BT1" s="2" t="s">
        <v>7</v>
      </c>
      <c r="BU1" s="2" t="s">
        <v>7</v>
      </c>
      <c r="BV1" s="2" t="s">
        <v>8</v>
      </c>
    </row>
    <row r="2" spans="1:74" ht="36.75" customHeight="1">
      <c r="AR2" s="281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BC2" s="264"/>
      <c r="BD2" s="264"/>
      <c r="BE2" s="264"/>
      <c r="BS2" s="4" t="s">
        <v>11</v>
      </c>
      <c r="BT2" s="4" t="s">
        <v>12</v>
      </c>
    </row>
    <row r="3" spans="1:74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7"/>
      <c r="BS3" s="4" t="s">
        <v>11</v>
      </c>
      <c r="BT3" s="4" t="s">
        <v>15</v>
      </c>
    </row>
    <row r="4" spans="1:74" ht="24.75" customHeight="1">
      <c r="B4" s="7"/>
      <c r="D4" s="8" t="s">
        <v>16</v>
      </c>
      <c r="AR4" s="7"/>
      <c r="AS4" s="11" t="s">
        <v>13</v>
      </c>
      <c r="BE4" s="12" t="s">
        <v>17</v>
      </c>
      <c r="BS4" s="4" t="s">
        <v>18</v>
      </c>
    </row>
    <row r="5" spans="1:74" ht="12" customHeight="1">
      <c r="B5" s="7"/>
      <c r="D5" s="13" t="s">
        <v>19</v>
      </c>
      <c r="K5" s="282" t="s">
        <v>20</v>
      </c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R5" s="7"/>
      <c r="BE5" s="283" t="s">
        <v>21</v>
      </c>
      <c r="BS5" s="4" t="s">
        <v>11</v>
      </c>
    </row>
    <row r="6" spans="1:74" ht="36.75" customHeight="1">
      <c r="B6" s="7"/>
      <c r="D6" s="15" t="s">
        <v>14</v>
      </c>
      <c r="K6" s="284" t="s">
        <v>22</v>
      </c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R6" s="7"/>
      <c r="BE6" s="264"/>
      <c r="BS6" s="4" t="s">
        <v>11</v>
      </c>
    </row>
    <row r="7" spans="1:74" ht="12" customHeight="1">
      <c r="B7" s="7"/>
      <c r="D7" s="10" t="s">
        <v>24</v>
      </c>
      <c r="K7" s="14" t="s">
        <v>25</v>
      </c>
      <c r="AK7" s="10" t="s">
        <v>26</v>
      </c>
      <c r="AN7" s="14" t="s">
        <v>25</v>
      </c>
      <c r="AR7" s="7"/>
      <c r="BE7" s="264"/>
      <c r="BS7" s="4" t="s">
        <v>11</v>
      </c>
    </row>
    <row r="8" spans="1:74" ht="12" customHeight="1">
      <c r="B8" s="7"/>
      <c r="D8" s="10" t="s">
        <v>27</v>
      </c>
      <c r="K8" s="14" t="s">
        <v>28</v>
      </c>
      <c r="AK8" s="10" t="s">
        <v>29</v>
      </c>
      <c r="AN8" s="258" t="s">
        <v>30</v>
      </c>
      <c r="AR8" s="7"/>
      <c r="BE8" s="264"/>
      <c r="BS8" s="4" t="s">
        <v>11</v>
      </c>
    </row>
    <row r="9" spans="1:74" ht="14.25" customHeight="1">
      <c r="B9" s="7"/>
      <c r="AR9" s="7"/>
      <c r="BE9" s="264"/>
      <c r="BS9" s="4" t="s">
        <v>11</v>
      </c>
    </row>
    <row r="10" spans="1:74" ht="12" customHeight="1">
      <c r="B10" s="7"/>
      <c r="D10" s="10" t="s">
        <v>34</v>
      </c>
      <c r="AK10" s="10" t="s">
        <v>35</v>
      </c>
      <c r="AN10" s="14" t="s">
        <v>25</v>
      </c>
      <c r="AR10" s="7"/>
      <c r="BE10" s="264"/>
      <c r="BS10" s="4" t="s">
        <v>11</v>
      </c>
    </row>
    <row r="11" spans="1:74" ht="18" customHeight="1">
      <c r="B11" s="7"/>
      <c r="E11" s="14" t="s">
        <v>36</v>
      </c>
      <c r="AK11" s="10" t="s">
        <v>37</v>
      </c>
      <c r="AN11" s="14" t="s">
        <v>25</v>
      </c>
      <c r="AR11" s="7"/>
      <c r="BE11" s="264"/>
      <c r="BS11" s="4" t="s">
        <v>11</v>
      </c>
    </row>
    <row r="12" spans="1:74" ht="6.75" customHeight="1">
      <c r="B12" s="7"/>
      <c r="AR12" s="7"/>
      <c r="BE12" s="264"/>
      <c r="BS12" s="4" t="s">
        <v>11</v>
      </c>
    </row>
    <row r="13" spans="1:74" ht="12" customHeight="1">
      <c r="B13" s="7"/>
      <c r="D13" s="10" t="s">
        <v>38</v>
      </c>
      <c r="AK13" s="10" t="s">
        <v>35</v>
      </c>
      <c r="AN13" s="257" t="s">
        <v>39</v>
      </c>
      <c r="AR13" s="7"/>
      <c r="BE13" s="264"/>
      <c r="BS13" s="4" t="s">
        <v>11</v>
      </c>
    </row>
    <row r="14" spans="1:74" ht="15.75" customHeight="1">
      <c r="B14" s="7"/>
      <c r="E14" s="285" t="s">
        <v>39</v>
      </c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7"/>
      <c r="AK14" s="10" t="s">
        <v>37</v>
      </c>
      <c r="AN14" s="257" t="s">
        <v>39</v>
      </c>
      <c r="AR14" s="7"/>
      <c r="BE14" s="264"/>
      <c r="BS14" s="4" t="s">
        <v>11</v>
      </c>
    </row>
    <row r="15" spans="1:74" ht="6.75" customHeight="1">
      <c r="B15" s="7"/>
      <c r="AR15" s="7"/>
      <c r="BE15" s="264"/>
      <c r="BS15" s="4" t="s">
        <v>7</v>
      </c>
    </row>
    <row r="16" spans="1:74" ht="12" customHeight="1">
      <c r="B16" s="7"/>
      <c r="D16" s="10" t="s">
        <v>40</v>
      </c>
      <c r="AK16" s="10" t="s">
        <v>35</v>
      </c>
      <c r="AN16" s="14" t="s">
        <v>41</v>
      </c>
      <c r="AR16" s="7"/>
      <c r="BE16" s="264"/>
      <c r="BS16" s="4" t="s">
        <v>7</v>
      </c>
    </row>
    <row r="17" spans="1:91" ht="18" customHeight="1">
      <c r="B17" s="7"/>
      <c r="E17" s="14" t="s">
        <v>42</v>
      </c>
      <c r="AK17" s="10" t="s">
        <v>37</v>
      </c>
      <c r="AN17" s="14" t="s">
        <v>43</v>
      </c>
      <c r="AR17" s="7"/>
      <c r="BE17" s="264"/>
      <c r="BS17" s="4" t="s">
        <v>44</v>
      </c>
    </row>
    <row r="18" spans="1:91" ht="6.75" customHeight="1">
      <c r="B18" s="7"/>
      <c r="AR18" s="7"/>
      <c r="BE18" s="264"/>
      <c r="BS18" s="4" t="s">
        <v>11</v>
      </c>
    </row>
    <row r="19" spans="1:91" ht="12" customHeight="1">
      <c r="B19" s="7"/>
      <c r="D19" s="10" t="s">
        <v>45</v>
      </c>
      <c r="AK19" s="10" t="s">
        <v>35</v>
      </c>
      <c r="AN19" s="14" t="s">
        <v>41</v>
      </c>
      <c r="AR19" s="7"/>
      <c r="BE19" s="264"/>
      <c r="BS19" s="4" t="s">
        <v>11</v>
      </c>
    </row>
    <row r="20" spans="1:91" ht="18" customHeight="1">
      <c r="B20" s="7"/>
      <c r="E20" s="14" t="s">
        <v>42</v>
      </c>
      <c r="AK20" s="10" t="s">
        <v>37</v>
      </c>
      <c r="AN20" s="14" t="s">
        <v>43</v>
      </c>
      <c r="AR20" s="7"/>
      <c r="BE20" s="264"/>
      <c r="BS20" s="4" t="s">
        <v>7</v>
      </c>
    </row>
    <row r="21" spans="1:91" ht="6.75" customHeight="1">
      <c r="B21" s="7"/>
      <c r="AR21" s="7"/>
      <c r="BE21" s="264"/>
    </row>
    <row r="22" spans="1:91" ht="12" customHeight="1">
      <c r="B22" s="7"/>
      <c r="D22" s="10" t="s">
        <v>46</v>
      </c>
      <c r="AR22" s="7"/>
      <c r="BE22" s="264"/>
    </row>
    <row r="23" spans="1:91" ht="47.25" customHeight="1">
      <c r="B23" s="7"/>
      <c r="E23" s="288" t="s">
        <v>47</v>
      </c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R23" s="7"/>
      <c r="BE23" s="264"/>
    </row>
    <row r="24" spans="1:91" ht="6.75" customHeight="1">
      <c r="B24" s="7"/>
      <c r="AR24" s="7"/>
      <c r="BE24" s="264"/>
    </row>
    <row r="25" spans="1:91" ht="6.75" customHeight="1">
      <c r="B25" s="7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R25" s="7"/>
      <c r="BE25" s="264"/>
    </row>
    <row r="26" spans="1:91" ht="25.5" customHeight="1">
      <c r="A26" s="16"/>
      <c r="B26" s="17"/>
      <c r="C26" s="16"/>
      <c r="D26" s="22" t="s">
        <v>48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89">
        <f>ROUND(AG54,2)</f>
        <v>0</v>
      </c>
      <c r="AL26" s="290"/>
      <c r="AM26" s="290"/>
      <c r="AN26" s="290"/>
      <c r="AO26" s="290"/>
      <c r="AP26" s="16"/>
      <c r="AQ26" s="16"/>
      <c r="AR26" s="17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264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</row>
    <row r="27" spans="1:91" ht="6.75" customHeight="1">
      <c r="A27" s="16"/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7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264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</row>
    <row r="28" spans="1:91" ht="15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291" t="s">
        <v>49</v>
      </c>
      <c r="M28" s="264"/>
      <c r="N28" s="264"/>
      <c r="O28" s="264"/>
      <c r="P28" s="264"/>
      <c r="Q28" s="16"/>
      <c r="R28" s="16"/>
      <c r="S28" s="16"/>
      <c r="T28" s="16"/>
      <c r="U28" s="16"/>
      <c r="V28" s="16"/>
      <c r="W28" s="291" t="s">
        <v>50</v>
      </c>
      <c r="X28" s="264"/>
      <c r="Y28" s="264"/>
      <c r="Z28" s="264"/>
      <c r="AA28" s="264"/>
      <c r="AB28" s="264"/>
      <c r="AC28" s="264"/>
      <c r="AD28" s="264"/>
      <c r="AE28" s="264"/>
      <c r="AF28" s="16"/>
      <c r="AG28" s="16"/>
      <c r="AH28" s="16"/>
      <c r="AI28" s="16"/>
      <c r="AJ28" s="16"/>
      <c r="AK28" s="291" t="s">
        <v>51</v>
      </c>
      <c r="AL28" s="264"/>
      <c r="AM28" s="264"/>
      <c r="AN28" s="264"/>
      <c r="AO28" s="264"/>
      <c r="AP28" s="16"/>
      <c r="AQ28" s="16"/>
      <c r="AR28" s="17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264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</row>
    <row r="29" spans="1:91" ht="14.25" customHeight="1">
      <c r="A29" s="27"/>
      <c r="B29" s="28"/>
      <c r="C29" s="27"/>
      <c r="D29" s="10" t="s">
        <v>52</v>
      </c>
      <c r="E29" s="27"/>
      <c r="F29" s="10" t="s">
        <v>53</v>
      </c>
      <c r="G29" s="27"/>
      <c r="H29" s="27"/>
      <c r="I29" s="27"/>
      <c r="J29" s="27"/>
      <c r="K29" s="27"/>
      <c r="L29" s="274">
        <v>0.21</v>
      </c>
      <c r="M29" s="264"/>
      <c r="N29" s="264"/>
      <c r="O29" s="264"/>
      <c r="P29" s="264"/>
      <c r="Q29" s="27"/>
      <c r="R29" s="27"/>
      <c r="S29" s="27"/>
      <c r="T29" s="27"/>
      <c r="U29" s="27"/>
      <c r="V29" s="27"/>
      <c r="W29" s="275">
        <f>ROUND(AZ54,2)</f>
        <v>0</v>
      </c>
      <c r="X29" s="264"/>
      <c r="Y29" s="264"/>
      <c r="Z29" s="264"/>
      <c r="AA29" s="264"/>
      <c r="AB29" s="264"/>
      <c r="AC29" s="264"/>
      <c r="AD29" s="264"/>
      <c r="AE29" s="264"/>
      <c r="AF29" s="27"/>
      <c r="AG29" s="27"/>
      <c r="AH29" s="27"/>
      <c r="AI29" s="27"/>
      <c r="AJ29" s="27"/>
      <c r="AK29" s="275">
        <f>ROUND(AV54,2)</f>
        <v>0</v>
      </c>
      <c r="AL29" s="264"/>
      <c r="AM29" s="264"/>
      <c r="AN29" s="264"/>
      <c r="AO29" s="264"/>
      <c r="AP29" s="27"/>
      <c r="AQ29" s="27"/>
      <c r="AR29" s="28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64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</row>
    <row r="30" spans="1:91" ht="14.25" customHeight="1">
      <c r="A30" s="27"/>
      <c r="B30" s="28"/>
      <c r="C30" s="27"/>
      <c r="D30" s="27"/>
      <c r="E30" s="27"/>
      <c r="F30" s="10" t="s">
        <v>54</v>
      </c>
      <c r="G30" s="27"/>
      <c r="H30" s="27"/>
      <c r="I30" s="27"/>
      <c r="J30" s="27"/>
      <c r="K30" s="27"/>
      <c r="L30" s="274">
        <v>0.12</v>
      </c>
      <c r="M30" s="264"/>
      <c r="N30" s="264"/>
      <c r="O30" s="264"/>
      <c r="P30" s="264"/>
      <c r="Q30" s="27"/>
      <c r="R30" s="27"/>
      <c r="S30" s="27"/>
      <c r="T30" s="27"/>
      <c r="U30" s="27"/>
      <c r="V30" s="27"/>
      <c r="W30" s="275">
        <f>ROUND(BA54,2)</f>
        <v>0</v>
      </c>
      <c r="X30" s="264"/>
      <c r="Y30" s="264"/>
      <c r="Z30" s="264"/>
      <c r="AA30" s="264"/>
      <c r="AB30" s="264"/>
      <c r="AC30" s="264"/>
      <c r="AD30" s="264"/>
      <c r="AE30" s="264"/>
      <c r="AF30" s="27"/>
      <c r="AG30" s="27"/>
      <c r="AH30" s="27"/>
      <c r="AI30" s="27"/>
      <c r="AJ30" s="27"/>
      <c r="AK30" s="275">
        <f>ROUND(AW54,2)</f>
        <v>0</v>
      </c>
      <c r="AL30" s="264"/>
      <c r="AM30" s="264"/>
      <c r="AN30" s="264"/>
      <c r="AO30" s="264"/>
      <c r="AP30" s="27"/>
      <c r="AQ30" s="27"/>
      <c r="AR30" s="28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64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</row>
    <row r="31" spans="1:91" ht="14.25" hidden="1" customHeight="1">
      <c r="A31" s="27"/>
      <c r="B31" s="28"/>
      <c r="C31" s="27"/>
      <c r="D31" s="27"/>
      <c r="E31" s="27"/>
      <c r="F31" s="10" t="s">
        <v>55</v>
      </c>
      <c r="G31" s="27"/>
      <c r="H31" s="27"/>
      <c r="I31" s="27"/>
      <c r="J31" s="27"/>
      <c r="K31" s="27"/>
      <c r="L31" s="274">
        <v>0.21</v>
      </c>
      <c r="M31" s="264"/>
      <c r="N31" s="264"/>
      <c r="O31" s="264"/>
      <c r="P31" s="264"/>
      <c r="Q31" s="27"/>
      <c r="R31" s="27"/>
      <c r="S31" s="27"/>
      <c r="T31" s="27"/>
      <c r="U31" s="27"/>
      <c r="V31" s="27"/>
      <c r="W31" s="275">
        <f>ROUND(BB54,2)</f>
        <v>0</v>
      </c>
      <c r="X31" s="264"/>
      <c r="Y31" s="264"/>
      <c r="Z31" s="264"/>
      <c r="AA31" s="264"/>
      <c r="AB31" s="264"/>
      <c r="AC31" s="264"/>
      <c r="AD31" s="264"/>
      <c r="AE31" s="264"/>
      <c r="AF31" s="27"/>
      <c r="AG31" s="27"/>
      <c r="AH31" s="27"/>
      <c r="AI31" s="27"/>
      <c r="AJ31" s="27"/>
      <c r="AK31" s="275">
        <v>0</v>
      </c>
      <c r="AL31" s="264"/>
      <c r="AM31" s="264"/>
      <c r="AN31" s="264"/>
      <c r="AO31" s="264"/>
      <c r="AP31" s="27"/>
      <c r="AQ31" s="27"/>
      <c r="AR31" s="28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64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</row>
    <row r="32" spans="1:91" ht="14.25" hidden="1" customHeight="1">
      <c r="A32" s="27"/>
      <c r="B32" s="28"/>
      <c r="C32" s="27"/>
      <c r="D32" s="27"/>
      <c r="E32" s="27"/>
      <c r="F32" s="10" t="s">
        <v>56</v>
      </c>
      <c r="G32" s="27"/>
      <c r="H32" s="27"/>
      <c r="I32" s="27"/>
      <c r="J32" s="27"/>
      <c r="K32" s="27"/>
      <c r="L32" s="274">
        <v>0.12</v>
      </c>
      <c r="M32" s="264"/>
      <c r="N32" s="264"/>
      <c r="O32" s="264"/>
      <c r="P32" s="264"/>
      <c r="Q32" s="27"/>
      <c r="R32" s="27"/>
      <c r="S32" s="27"/>
      <c r="T32" s="27"/>
      <c r="U32" s="27"/>
      <c r="V32" s="27"/>
      <c r="W32" s="275">
        <f>ROUND(BC54,2)</f>
        <v>0</v>
      </c>
      <c r="X32" s="264"/>
      <c r="Y32" s="264"/>
      <c r="Z32" s="264"/>
      <c r="AA32" s="264"/>
      <c r="AB32" s="264"/>
      <c r="AC32" s="264"/>
      <c r="AD32" s="264"/>
      <c r="AE32" s="264"/>
      <c r="AF32" s="27"/>
      <c r="AG32" s="27"/>
      <c r="AH32" s="27"/>
      <c r="AI32" s="27"/>
      <c r="AJ32" s="27"/>
      <c r="AK32" s="275">
        <v>0</v>
      </c>
      <c r="AL32" s="264"/>
      <c r="AM32" s="264"/>
      <c r="AN32" s="264"/>
      <c r="AO32" s="264"/>
      <c r="AP32" s="27"/>
      <c r="AQ32" s="27"/>
      <c r="AR32" s="28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64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</row>
    <row r="33" spans="1:91" ht="14.25" hidden="1" customHeight="1">
      <c r="A33" s="27"/>
      <c r="B33" s="28"/>
      <c r="C33" s="27"/>
      <c r="D33" s="27"/>
      <c r="E33" s="27"/>
      <c r="F33" s="10" t="s">
        <v>57</v>
      </c>
      <c r="G33" s="27"/>
      <c r="H33" s="27"/>
      <c r="I33" s="27"/>
      <c r="J33" s="27"/>
      <c r="K33" s="27"/>
      <c r="L33" s="274">
        <v>0</v>
      </c>
      <c r="M33" s="264"/>
      <c r="N33" s="264"/>
      <c r="O33" s="264"/>
      <c r="P33" s="264"/>
      <c r="Q33" s="27"/>
      <c r="R33" s="27"/>
      <c r="S33" s="27"/>
      <c r="T33" s="27"/>
      <c r="U33" s="27"/>
      <c r="V33" s="27"/>
      <c r="W33" s="275">
        <f>ROUND(BD54,2)</f>
        <v>0</v>
      </c>
      <c r="X33" s="264"/>
      <c r="Y33" s="264"/>
      <c r="Z33" s="264"/>
      <c r="AA33" s="264"/>
      <c r="AB33" s="264"/>
      <c r="AC33" s="264"/>
      <c r="AD33" s="264"/>
      <c r="AE33" s="264"/>
      <c r="AF33" s="27"/>
      <c r="AG33" s="27"/>
      <c r="AH33" s="27"/>
      <c r="AI33" s="27"/>
      <c r="AJ33" s="27"/>
      <c r="AK33" s="275">
        <v>0</v>
      </c>
      <c r="AL33" s="264"/>
      <c r="AM33" s="264"/>
      <c r="AN33" s="264"/>
      <c r="AO33" s="264"/>
      <c r="AP33" s="27"/>
      <c r="AQ33" s="27"/>
      <c r="AR33" s="28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</row>
    <row r="34" spans="1:91" ht="6.75" customHeight="1">
      <c r="A34" s="16"/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7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</row>
    <row r="35" spans="1:91" ht="25.5" customHeight="1">
      <c r="A35" s="16"/>
      <c r="B35" s="17"/>
      <c r="C35" s="35"/>
      <c r="D35" s="36" t="s">
        <v>58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59</v>
      </c>
      <c r="U35" s="37"/>
      <c r="V35" s="37"/>
      <c r="W35" s="37"/>
      <c r="X35" s="276" t="s">
        <v>60</v>
      </c>
      <c r="Y35" s="277"/>
      <c r="Z35" s="277"/>
      <c r="AA35" s="277"/>
      <c r="AB35" s="278"/>
      <c r="AC35" s="37"/>
      <c r="AD35" s="37"/>
      <c r="AE35" s="37"/>
      <c r="AF35" s="37"/>
      <c r="AG35" s="37"/>
      <c r="AH35" s="37"/>
      <c r="AI35" s="37"/>
      <c r="AJ35" s="37"/>
      <c r="AK35" s="279">
        <f>SUM(AK26:AK33)</f>
        <v>0</v>
      </c>
      <c r="AL35" s="277"/>
      <c r="AM35" s="277"/>
      <c r="AN35" s="277"/>
      <c r="AO35" s="280"/>
      <c r="AP35" s="35"/>
      <c r="AQ35" s="35"/>
      <c r="AR35" s="17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</row>
    <row r="36" spans="1:91" ht="6.75" customHeight="1">
      <c r="A36" s="16"/>
      <c r="B36" s="17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7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</row>
    <row r="37" spans="1:91" ht="6.75" customHeight="1">
      <c r="A37" s="16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17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</row>
    <row r="38" spans="1:91" ht="15.75" customHeight="1"/>
    <row r="39" spans="1:91" ht="15.75" customHeight="1"/>
    <row r="40" spans="1:91" ht="15.75" customHeight="1"/>
    <row r="41" spans="1:91" ht="6.75" customHeight="1">
      <c r="A41" s="16"/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17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</row>
    <row r="42" spans="1:91" ht="24.75" customHeight="1">
      <c r="A42" s="16"/>
      <c r="B42" s="17"/>
      <c r="C42" s="8" t="s">
        <v>61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7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6.75" customHeight="1">
      <c r="A43" s="16"/>
      <c r="B43" s="17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7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" customHeight="1">
      <c r="A44" s="50"/>
      <c r="B44" s="51"/>
      <c r="C44" s="10" t="s">
        <v>19</v>
      </c>
      <c r="D44" s="50"/>
      <c r="E44" s="50"/>
      <c r="F44" s="50"/>
      <c r="G44" s="50"/>
      <c r="H44" s="50"/>
      <c r="I44" s="50"/>
      <c r="J44" s="50"/>
      <c r="K44" s="50"/>
      <c r="L44" s="50" t="str">
        <f t="shared" ref="L44:L45" si="0">K5</f>
        <v>2026/12_1</v>
      </c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1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</row>
    <row r="45" spans="1:91" ht="36.75" customHeight="1">
      <c r="A45" s="52"/>
      <c r="B45" s="53"/>
      <c r="C45" s="54" t="s">
        <v>14</v>
      </c>
      <c r="D45" s="52"/>
      <c r="E45" s="52"/>
      <c r="F45" s="52"/>
      <c r="G45" s="52"/>
      <c r="H45" s="52"/>
      <c r="I45" s="52"/>
      <c r="J45" s="52"/>
      <c r="K45" s="52"/>
      <c r="L45" s="299" t="str">
        <f t="shared" si="0"/>
        <v>Rekonstrukce dvou bytových jednotek</v>
      </c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52"/>
      <c r="AQ45" s="52"/>
      <c r="AR45" s="53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</row>
    <row r="46" spans="1:91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7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" customHeight="1">
      <c r="A47" s="16"/>
      <c r="B47" s="17"/>
      <c r="C47" s="10" t="s">
        <v>27</v>
      </c>
      <c r="D47" s="16"/>
      <c r="E47" s="16"/>
      <c r="F47" s="16"/>
      <c r="G47" s="16"/>
      <c r="H47" s="16"/>
      <c r="I47" s="16"/>
      <c r="J47" s="16"/>
      <c r="K47" s="16"/>
      <c r="L47" s="55" t="str">
        <f>IF(K8="","",K8)</f>
        <v>Dlouhá 126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0" t="s">
        <v>29</v>
      </c>
      <c r="AJ47" s="16"/>
      <c r="AK47" s="16"/>
      <c r="AL47" s="16"/>
      <c r="AM47" s="300" t="str">
        <f>IF(AN8= "","",AN8)</f>
        <v>31. 7. 2026</v>
      </c>
      <c r="AN47" s="264"/>
      <c r="AO47" s="16"/>
      <c r="AP47" s="16"/>
      <c r="AQ47" s="16"/>
      <c r="AR47" s="17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6.75" customHeight="1">
      <c r="A48" s="16"/>
      <c r="B48" s="17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7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1" ht="15" customHeight="1">
      <c r="A49" s="16"/>
      <c r="B49" s="17"/>
      <c r="C49" s="10" t="s">
        <v>34</v>
      </c>
      <c r="D49" s="16"/>
      <c r="E49" s="16"/>
      <c r="F49" s="16"/>
      <c r="G49" s="16"/>
      <c r="H49" s="16"/>
      <c r="I49" s="16"/>
      <c r="J49" s="16"/>
      <c r="K49" s="16"/>
      <c r="L49" s="50" t="str">
        <f>IF(E11= "","",E11)</f>
        <v>Městys Lomnice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0" t="s">
        <v>40</v>
      </c>
      <c r="AJ49" s="16"/>
      <c r="AK49" s="16"/>
      <c r="AL49" s="16"/>
      <c r="AM49" s="301" t="str">
        <f>IF(E17="","",E17)</f>
        <v>Proiectura Dana s.r.o.</v>
      </c>
      <c r="AN49" s="264"/>
      <c r="AO49" s="264"/>
      <c r="AP49" s="264"/>
      <c r="AQ49" s="16"/>
      <c r="AR49" s="17"/>
      <c r="AS49" s="302" t="s">
        <v>63</v>
      </c>
      <c r="AT49" s="303"/>
      <c r="AU49" s="29"/>
      <c r="AV49" s="29"/>
      <c r="AW49" s="29"/>
      <c r="AX49" s="29"/>
      <c r="AY49" s="29"/>
      <c r="AZ49" s="29"/>
      <c r="BA49" s="29"/>
      <c r="BB49" s="29"/>
      <c r="BC49" s="29"/>
      <c r="BD49" s="5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</row>
    <row r="50" spans="1:91" ht="15" customHeight="1">
      <c r="A50" s="16"/>
      <c r="B50" s="17"/>
      <c r="C50" s="10" t="s">
        <v>38</v>
      </c>
      <c r="D50" s="16"/>
      <c r="E50" s="16"/>
      <c r="F50" s="16"/>
      <c r="G50" s="16"/>
      <c r="H50" s="16"/>
      <c r="I50" s="16"/>
      <c r="J50" s="16"/>
      <c r="K50" s="16"/>
      <c r="L50" s="50" t="str">
        <f>IF(E14= "Vyplň údaj","",E14)</f>
        <v/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0" t="s">
        <v>45</v>
      </c>
      <c r="AJ50" s="16"/>
      <c r="AK50" s="16"/>
      <c r="AL50" s="16"/>
      <c r="AM50" s="301" t="str">
        <f>IF(E20="","",E20)</f>
        <v>Proiectura Dana s.r.o.</v>
      </c>
      <c r="AN50" s="264"/>
      <c r="AO50" s="264"/>
      <c r="AP50" s="264"/>
      <c r="AQ50" s="16"/>
      <c r="AR50" s="17"/>
      <c r="AS50" s="304"/>
      <c r="AT50" s="264"/>
      <c r="AU50" s="16"/>
      <c r="AV50" s="16"/>
      <c r="AW50" s="16"/>
      <c r="AX50" s="16"/>
      <c r="AY50" s="16"/>
      <c r="AZ50" s="16"/>
      <c r="BA50" s="16"/>
      <c r="BB50" s="16"/>
      <c r="BC50" s="16"/>
      <c r="BD50" s="59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</row>
    <row r="51" spans="1:91" ht="10.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7"/>
      <c r="AS51" s="304"/>
      <c r="AT51" s="264"/>
      <c r="AU51" s="16"/>
      <c r="AV51" s="16"/>
      <c r="AW51" s="16"/>
      <c r="AX51" s="16"/>
      <c r="AY51" s="16"/>
      <c r="AZ51" s="16"/>
      <c r="BA51" s="16"/>
      <c r="BB51" s="16"/>
      <c r="BC51" s="16"/>
      <c r="BD51" s="59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</row>
    <row r="52" spans="1:91" ht="29.25" customHeight="1">
      <c r="A52" s="16"/>
      <c r="B52" s="17"/>
      <c r="C52" s="294" t="s">
        <v>67</v>
      </c>
      <c r="D52" s="277"/>
      <c r="E52" s="277"/>
      <c r="F52" s="277"/>
      <c r="G52" s="278"/>
      <c r="H52" s="45"/>
      <c r="I52" s="295" t="s">
        <v>69</v>
      </c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8"/>
      <c r="AG52" s="296" t="s">
        <v>72</v>
      </c>
      <c r="AH52" s="277"/>
      <c r="AI52" s="277"/>
      <c r="AJ52" s="277"/>
      <c r="AK52" s="277"/>
      <c r="AL52" s="277"/>
      <c r="AM52" s="278"/>
      <c r="AN52" s="295" t="s">
        <v>73</v>
      </c>
      <c r="AO52" s="277"/>
      <c r="AP52" s="278"/>
      <c r="AQ52" s="69" t="s">
        <v>75</v>
      </c>
      <c r="AR52" s="17"/>
      <c r="AS52" s="71" t="s">
        <v>78</v>
      </c>
      <c r="AT52" s="73" t="s">
        <v>79</v>
      </c>
      <c r="AU52" s="73" t="s">
        <v>80</v>
      </c>
      <c r="AV52" s="73" t="s">
        <v>81</v>
      </c>
      <c r="AW52" s="73" t="s">
        <v>82</v>
      </c>
      <c r="AX52" s="73" t="s">
        <v>83</v>
      </c>
      <c r="AY52" s="73" t="s">
        <v>84</v>
      </c>
      <c r="AZ52" s="73" t="s">
        <v>85</v>
      </c>
      <c r="BA52" s="73" t="s">
        <v>86</v>
      </c>
      <c r="BB52" s="73" t="s">
        <v>87</v>
      </c>
      <c r="BC52" s="73" t="s">
        <v>89</v>
      </c>
      <c r="BD52" s="75" t="s">
        <v>90</v>
      </c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0.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7"/>
      <c r="AS53" s="76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5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</row>
    <row r="54" spans="1:91" ht="32.25" customHeight="1">
      <c r="A54" s="77"/>
      <c r="B54" s="78"/>
      <c r="C54" s="79" t="s">
        <v>66</v>
      </c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297">
        <f>ROUND(SUM(AG55:AG61),2)</f>
        <v>0</v>
      </c>
      <c r="AH54" s="264"/>
      <c r="AI54" s="264"/>
      <c r="AJ54" s="264"/>
      <c r="AK54" s="264"/>
      <c r="AL54" s="264"/>
      <c r="AM54" s="264"/>
      <c r="AN54" s="298">
        <f t="shared" ref="AN54:AN61" si="1">SUM(AG54,AT54)</f>
        <v>0</v>
      </c>
      <c r="AO54" s="264"/>
      <c r="AP54" s="264"/>
      <c r="AQ54" s="81" t="s">
        <v>25</v>
      </c>
      <c r="AR54" s="78"/>
      <c r="AS54" s="82">
        <f>ROUND(SUM(AS55:AS61),2)</f>
        <v>0</v>
      </c>
      <c r="AT54" s="83">
        <f t="shared" ref="AT54:AT61" si="2">ROUND(SUM(AV54:AW54),2)</f>
        <v>0</v>
      </c>
      <c r="AU54" s="84">
        <f>ROUND(SUM(AU55:AU61),5)</f>
        <v>0</v>
      </c>
      <c r="AV54" s="83">
        <f>ROUND(AZ54*L29,2)</f>
        <v>0</v>
      </c>
      <c r="AW54" s="83">
        <f>ROUND(BA54*L30,2)</f>
        <v>0</v>
      </c>
      <c r="AX54" s="83">
        <f>ROUND(BB54*L29,2)</f>
        <v>0</v>
      </c>
      <c r="AY54" s="83">
        <f>ROUND(BC54*L30,2)</f>
        <v>0</v>
      </c>
      <c r="AZ54" s="83">
        <f t="shared" ref="AZ54:BD54" si="3">ROUND(SUM(AZ55:AZ61),2)</f>
        <v>0</v>
      </c>
      <c r="BA54" s="83">
        <f t="shared" si="3"/>
        <v>0</v>
      </c>
      <c r="BB54" s="83">
        <f t="shared" si="3"/>
        <v>0</v>
      </c>
      <c r="BC54" s="83">
        <f t="shared" si="3"/>
        <v>0</v>
      </c>
      <c r="BD54" s="85">
        <f t="shared" si="3"/>
        <v>0</v>
      </c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86" t="s">
        <v>106</v>
      </c>
      <c r="BT54" s="86" t="s">
        <v>107</v>
      </c>
      <c r="BU54" s="87" t="s">
        <v>108</v>
      </c>
      <c r="BV54" s="86" t="s">
        <v>110</v>
      </c>
      <c r="BW54" s="86" t="s">
        <v>8</v>
      </c>
      <c r="BX54" s="86" t="s">
        <v>111</v>
      </c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86" t="s">
        <v>25</v>
      </c>
      <c r="CM54" s="77"/>
    </row>
    <row r="55" spans="1:91" ht="16.5" customHeight="1">
      <c r="A55" s="88" t="s">
        <v>113</v>
      </c>
      <c r="B55" s="89"/>
      <c r="C55" s="90"/>
      <c r="D55" s="293" t="s">
        <v>116</v>
      </c>
      <c r="E55" s="264"/>
      <c r="F55" s="264"/>
      <c r="G55" s="264"/>
      <c r="H55" s="264"/>
      <c r="I55" s="91"/>
      <c r="J55" s="293" t="s">
        <v>117</v>
      </c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92">
        <f>'01 - Bourací práce a demo...'!J30</f>
        <v>0</v>
      </c>
      <c r="AH55" s="264"/>
      <c r="AI55" s="264"/>
      <c r="AJ55" s="264"/>
      <c r="AK55" s="264"/>
      <c r="AL55" s="264"/>
      <c r="AM55" s="264"/>
      <c r="AN55" s="292">
        <f t="shared" si="1"/>
        <v>0</v>
      </c>
      <c r="AO55" s="264"/>
      <c r="AP55" s="264"/>
      <c r="AQ55" s="92" t="s">
        <v>119</v>
      </c>
      <c r="AR55" s="89"/>
      <c r="AS55" s="93">
        <v>0</v>
      </c>
      <c r="AT55" s="94">
        <f t="shared" si="2"/>
        <v>0</v>
      </c>
      <c r="AU55" s="95">
        <f>'01 - Bourací práce a demo...'!P94</f>
        <v>0</v>
      </c>
      <c r="AV55" s="94">
        <f>'01 - Bourací práce a demo...'!J33</f>
        <v>0</v>
      </c>
      <c r="AW55" s="94">
        <f>'01 - Bourací práce a demo...'!J34</f>
        <v>0</v>
      </c>
      <c r="AX55" s="94">
        <f>'01 - Bourací práce a demo...'!J35</f>
        <v>0</v>
      </c>
      <c r="AY55" s="94">
        <f>'01 - Bourací práce a demo...'!J36</f>
        <v>0</v>
      </c>
      <c r="AZ55" s="94">
        <f>'01 - Bourací práce a demo...'!F33</f>
        <v>0</v>
      </c>
      <c r="BA55" s="94">
        <f>'01 - Bourací práce a demo...'!F34</f>
        <v>0</v>
      </c>
      <c r="BB55" s="94">
        <f>'01 - Bourací práce a demo...'!F35</f>
        <v>0</v>
      </c>
      <c r="BC55" s="94">
        <f>'01 - Bourací práce a demo...'!F36</f>
        <v>0</v>
      </c>
      <c r="BD55" s="96">
        <f>'01 - Bourací práce a demo...'!F37</f>
        <v>0</v>
      </c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8" t="s">
        <v>9</v>
      </c>
      <c r="BU55" s="97"/>
      <c r="BV55" s="98" t="s">
        <v>110</v>
      </c>
      <c r="BW55" s="98" t="s">
        <v>2</v>
      </c>
      <c r="BX55" s="98" t="s">
        <v>8</v>
      </c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8" t="s">
        <v>25</v>
      </c>
      <c r="CM55" s="98" t="s">
        <v>9</v>
      </c>
    </row>
    <row r="56" spans="1:91" ht="16.5" customHeight="1">
      <c r="A56" s="88" t="s">
        <v>113</v>
      </c>
      <c r="B56" s="89"/>
      <c r="C56" s="90"/>
      <c r="D56" s="293" t="s">
        <v>124</v>
      </c>
      <c r="E56" s="264"/>
      <c r="F56" s="264"/>
      <c r="G56" s="264"/>
      <c r="H56" s="264"/>
      <c r="I56" s="91"/>
      <c r="J56" s="293" t="s">
        <v>125</v>
      </c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92">
        <f>'02 - ASŘ'!J30</f>
        <v>0</v>
      </c>
      <c r="AH56" s="264"/>
      <c r="AI56" s="264"/>
      <c r="AJ56" s="264"/>
      <c r="AK56" s="264"/>
      <c r="AL56" s="264"/>
      <c r="AM56" s="264"/>
      <c r="AN56" s="292">
        <f t="shared" si="1"/>
        <v>0</v>
      </c>
      <c r="AO56" s="264"/>
      <c r="AP56" s="264"/>
      <c r="AQ56" s="92" t="s">
        <v>119</v>
      </c>
      <c r="AR56" s="89"/>
      <c r="AS56" s="93">
        <v>0</v>
      </c>
      <c r="AT56" s="94">
        <f t="shared" si="2"/>
        <v>0</v>
      </c>
      <c r="AU56" s="95">
        <f>'02 - ASŘ'!P95</f>
        <v>0</v>
      </c>
      <c r="AV56" s="94">
        <f>'02 - ASŘ'!J33</f>
        <v>0</v>
      </c>
      <c r="AW56" s="94">
        <f>'02 - ASŘ'!J34</f>
        <v>0</v>
      </c>
      <c r="AX56" s="94">
        <f>'02 - ASŘ'!J35</f>
        <v>0</v>
      </c>
      <c r="AY56" s="94">
        <f>'02 - ASŘ'!J36</f>
        <v>0</v>
      </c>
      <c r="AZ56" s="94">
        <f>'02 - ASŘ'!F33</f>
        <v>0</v>
      </c>
      <c r="BA56" s="94">
        <f>'02 - ASŘ'!F34</f>
        <v>0</v>
      </c>
      <c r="BB56" s="94">
        <f>'02 - ASŘ'!F35</f>
        <v>0</v>
      </c>
      <c r="BC56" s="94">
        <f>'02 - ASŘ'!F36</f>
        <v>0</v>
      </c>
      <c r="BD56" s="96">
        <f>'02 - ASŘ'!F37</f>
        <v>0</v>
      </c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7"/>
      <c r="BT56" s="98" t="s">
        <v>9</v>
      </c>
      <c r="BU56" s="97"/>
      <c r="BV56" s="98" t="s">
        <v>110</v>
      </c>
      <c r="BW56" s="98" t="s">
        <v>3</v>
      </c>
      <c r="BX56" s="98" t="s">
        <v>8</v>
      </c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8" t="s">
        <v>25</v>
      </c>
      <c r="CM56" s="98" t="s">
        <v>9</v>
      </c>
    </row>
    <row r="57" spans="1:91" ht="16.5" customHeight="1">
      <c r="A57" s="88" t="s">
        <v>113</v>
      </c>
      <c r="B57" s="89"/>
      <c r="C57" s="90"/>
      <c r="D57" s="293" t="s">
        <v>139</v>
      </c>
      <c r="E57" s="264"/>
      <c r="F57" s="264"/>
      <c r="G57" s="264"/>
      <c r="H57" s="264"/>
      <c r="I57" s="91"/>
      <c r="J57" s="293" t="s">
        <v>140</v>
      </c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92">
        <f>'03 - ZTI'!J30</f>
        <v>0</v>
      </c>
      <c r="AH57" s="264"/>
      <c r="AI57" s="264"/>
      <c r="AJ57" s="264"/>
      <c r="AK57" s="264"/>
      <c r="AL57" s="264"/>
      <c r="AM57" s="264"/>
      <c r="AN57" s="292">
        <f t="shared" si="1"/>
        <v>0</v>
      </c>
      <c r="AO57" s="264"/>
      <c r="AP57" s="264"/>
      <c r="AQ57" s="92" t="s">
        <v>119</v>
      </c>
      <c r="AR57" s="89"/>
      <c r="AS57" s="93">
        <v>0</v>
      </c>
      <c r="AT57" s="94">
        <f t="shared" si="2"/>
        <v>0</v>
      </c>
      <c r="AU57" s="95">
        <f>'03 - ZTI'!P86</f>
        <v>0</v>
      </c>
      <c r="AV57" s="94">
        <f>'03 - ZTI'!J33</f>
        <v>0</v>
      </c>
      <c r="AW57" s="94">
        <f>'03 - ZTI'!J34</f>
        <v>0</v>
      </c>
      <c r="AX57" s="94">
        <f>'03 - ZTI'!J35</f>
        <v>0</v>
      </c>
      <c r="AY57" s="94">
        <f>'03 - ZTI'!J36</f>
        <v>0</v>
      </c>
      <c r="AZ57" s="94">
        <f>'03 - ZTI'!F33</f>
        <v>0</v>
      </c>
      <c r="BA57" s="94">
        <f>'03 - ZTI'!F34</f>
        <v>0</v>
      </c>
      <c r="BB57" s="94">
        <f>'03 - ZTI'!F35</f>
        <v>0</v>
      </c>
      <c r="BC57" s="94">
        <f>'03 - ZTI'!F36</f>
        <v>0</v>
      </c>
      <c r="BD57" s="96">
        <f>'03 - ZTI'!F37</f>
        <v>0</v>
      </c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8" t="s">
        <v>9</v>
      </c>
      <c r="BU57" s="97"/>
      <c r="BV57" s="98" t="s">
        <v>110</v>
      </c>
      <c r="BW57" s="98" t="s">
        <v>1</v>
      </c>
      <c r="BX57" s="98" t="s">
        <v>8</v>
      </c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8" t="s">
        <v>25</v>
      </c>
      <c r="CM57" s="98" t="s">
        <v>9</v>
      </c>
    </row>
    <row r="58" spans="1:91" ht="16.5" customHeight="1">
      <c r="A58" s="88" t="s">
        <v>113</v>
      </c>
      <c r="B58" s="89"/>
      <c r="C58" s="90"/>
      <c r="D58" s="293" t="s">
        <v>143</v>
      </c>
      <c r="E58" s="264"/>
      <c r="F58" s="264"/>
      <c r="G58" s="264"/>
      <c r="H58" s="264"/>
      <c r="I58" s="91"/>
      <c r="J58" s="293" t="s">
        <v>144</v>
      </c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92">
        <f>'04 - VYTÁPĚNÍ'!J30</f>
        <v>0</v>
      </c>
      <c r="AH58" s="264"/>
      <c r="AI58" s="264"/>
      <c r="AJ58" s="264"/>
      <c r="AK58" s="264"/>
      <c r="AL58" s="264"/>
      <c r="AM58" s="264"/>
      <c r="AN58" s="292">
        <f t="shared" si="1"/>
        <v>0</v>
      </c>
      <c r="AO58" s="264"/>
      <c r="AP58" s="264"/>
      <c r="AQ58" s="92" t="s">
        <v>119</v>
      </c>
      <c r="AR58" s="89"/>
      <c r="AS58" s="93">
        <v>0</v>
      </c>
      <c r="AT58" s="94">
        <f t="shared" si="2"/>
        <v>0</v>
      </c>
      <c r="AU58" s="95">
        <f>'04 - VYTÁPĚNÍ'!P86</f>
        <v>0</v>
      </c>
      <c r="AV58" s="94">
        <f>'04 - VYTÁPĚNÍ'!J33</f>
        <v>0</v>
      </c>
      <c r="AW58" s="94">
        <f>'04 - VYTÁPĚNÍ'!J34</f>
        <v>0</v>
      </c>
      <c r="AX58" s="94">
        <f>'04 - VYTÁPĚNÍ'!J35</f>
        <v>0</v>
      </c>
      <c r="AY58" s="94">
        <f>'04 - VYTÁPĚNÍ'!J36</f>
        <v>0</v>
      </c>
      <c r="AZ58" s="94">
        <f>'04 - VYTÁPĚNÍ'!F33</f>
        <v>0</v>
      </c>
      <c r="BA58" s="94">
        <f>'04 - VYTÁPĚNÍ'!F34</f>
        <v>0</v>
      </c>
      <c r="BB58" s="94">
        <f>'04 - VYTÁPĚNÍ'!F35</f>
        <v>0</v>
      </c>
      <c r="BC58" s="94">
        <f>'04 - VYTÁPĚNÍ'!F36</f>
        <v>0</v>
      </c>
      <c r="BD58" s="96">
        <f>'04 - VYTÁPĚNÍ'!F37</f>
        <v>0</v>
      </c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8" t="s">
        <v>9</v>
      </c>
      <c r="BU58" s="97"/>
      <c r="BV58" s="98" t="s">
        <v>110</v>
      </c>
      <c r="BW58" s="98" t="s">
        <v>149</v>
      </c>
      <c r="BX58" s="98" t="s">
        <v>8</v>
      </c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8" t="s">
        <v>25</v>
      </c>
      <c r="CM58" s="98" t="s">
        <v>9</v>
      </c>
    </row>
    <row r="59" spans="1:91" ht="16.5" customHeight="1">
      <c r="A59" s="88" t="s">
        <v>113</v>
      </c>
      <c r="B59" s="89"/>
      <c r="C59" s="90"/>
      <c r="D59" s="293" t="s">
        <v>150</v>
      </c>
      <c r="E59" s="264"/>
      <c r="F59" s="264"/>
      <c r="G59" s="264"/>
      <c r="H59" s="264"/>
      <c r="I59" s="91"/>
      <c r="J59" s="293" t="s">
        <v>151</v>
      </c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92">
        <f>'05 - NTL ROZVOD PLYNU'!J30</f>
        <v>0</v>
      </c>
      <c r="AH59" s="264"/>
      <c r="AI59" s="264"/>
      <c r="AJ59" s="264"/>
      <c r="AK59" s="264"/>
      <c r="AL59" s="264"/>
      <c r="AM59" s="264"/>
      <c r="AN59" s="292">
        <f t="shared" si="1"/>
        <v>0</v>
      </c>
      <c r="AO59" s="264"/>
      <c r="AP59" s="264"/>
      <c r="AQ59" s="92" t="s">
        <v>119</v>
      </c>
      <c r="AR59" s="89"/>
      <c r="AS59" s="93">
        <v>0</v>
      </c>
      <c r="AT59" s="94">
        <f t="shared" si="2"/>
        <v>0</v>
      </c>
      <c r="AU59" s="95">
        <f>'05 - NTL ROZVOD PLYNU'!P83</f>
        <v>0</v>
      </c>
      <c r="AV59" s="94">
        <f>'05 - NTL ROZVOD PLYNU'!J33</f>
        <v>0</v>
      </c>
      <c r="AW59" s="94">
        <f>'05 - NTL ROZVOD PLYNU'!J34</f>
        <v>0</v>
      </c>
      <c r="AX59" s="94">
        <f>'05 - NTL ROZVOD PLYNU'!J35</f>
        <v>0</v>
      </c>
      <c r="AY59" s="94">
        <f>'05 - NTL ROZVOD PLYNU'!J36</f>
        <v>0</v>
      </c>
      <c r="AZ59" s="94">
        <f>'05 - NTL ROZVOD PLYNU'!F33</f>
        <v>0</v>
      </c>
      <c r="BA59" s="94">
        <f>'05 - NTL ROZVOD PLYNU'!F34</f>
        <v>0</v>
      </c>
      <c r="BB59" s="94">
        <f>'05 - NTL ROZVOD PLYNU'!F35</f>
        <v>0</v>
      </c>
      <c r="BC59" s="94">
        <f>'05 - NTL ROZVOD PLYNU'!F36</f>
        <v>0</v>
      </c>
      <c r="BD59" s="96">
        <f>'05 - NTL ROZVOD PLYNU'!F37</f>
        <v>0</v>
      </c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8" t="s">
        <v>9</v>
      </c>
      <c r="BU59" s="97"/>
      <c r="BV59" s="98" t="s">
        <v>110</v>
      </c>
      <c r="BW59" s="98" t="s">
        <v>158</v>
      </c>
      <c r="BX59" s="98" t="s">
        <v>8</v>
      </c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8" t="s">
        <v>25</v>
      </c>
      <c r="CM59" s="98" t="s">
        <v>9</v>
      </c>
    </row>
    <row r="60" spans="1:91" ht="16.5" customHeight="1">
      <c r="A60" s="88" t="s">
        <v>113</v>
      </c>
      <c r="B60" s="89"/>
      <c r="C60" s="90"/>
      <c r="D60" s="293" t="s">
        <v>159</v>
      </c>
      <c r="E60" s="264"/>
      <c r="F60" s="264"/>
      <c r="G60" s="264"/>
      <c r="H60" s="264"/>
      <c r="I60" s="91"/>
      <c r="J60" s="293" t="s">
        <v>160</v>
      </c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92">
        <f>'06 - EL'!J30</f>
        <v>0</v>
      </c>
      <c r="AH60" s="264"/>
      <c r="AI60" s="264"/>
      <c r="AJ60" s="264"/>
      <c r="AK60" s="264"/>
      <c r="AL60" s="264"/>
      <c r="AM60" s="264"/>
      <c r="AN60" s="292">
        <f t="shared" si="1"/>
        <v>0</v>
      </c>
      <c r="AO60" s="264"/>
      <c r="AP60" s="264"/>
      <c r="AQ60" s="92" t="s">
        <v>119</v>
      </c>
      <c r="AR60" s="89"/>
      <c r="AS60" s="93">
        <v>0</v>
      </c>
      <c r="AT60" s="94">
        <f t="shared" si="2"/>
        <v>0</v>
      </c>
      <c r="AU60" s="95">
        <f>'06 - EL'!P84</f>
        <v>0</v>
      </c>
      <c r="AV60" s="94">
        <f>'06 - EL'!J33</f>
        <v>0</v>
      </c>
      <c r="AW60" s="94">
        <f>'06 - EL'!J34</f>
        <v>0</v>
      </c>
      <c r="AX60" s="94">
        <f>'06 - EL'!J35</f>
        <v>0</v>
      </c>
      <c r="AY60" s="94">
        <f>'06 - EL'!J36</f>
        <v>0</v>
      </c>
      <c r="AZ60" s="94">
        <f>'06 - EL'!F33</f>
        <v>0</v>
      </c>
      <c r="BA60" s="94">
        <f>'06 - EL'!F34</f>
        <v>0</v>
      </c>
      <c r="BB60" s="94">
        <f>'06 - EL'!F35</f>
        <v>0</v>
      </c>
      <c r="BC60" s="94">
        <f>'06 - EL'!F36</f>
        <v>0</v>
      </c>
      <c r="BD60" s="96">
        <f>'06 - EL'!F37</f>
        <v>0</v>
      </c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8" t="s">
        <v>9</v>
      </c>
      <c r="BU60" s="97"/>
      <c r="BV60" s="98" t="s">
        <v>110</v>
      </c>
      <c r="BW60" s="98" t="s">
        <v>173</v>
      </c>
      <c r="BX60" s="98" t="s">
        <v>8</v>
      </c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8" t="s">
        <v>25</v>
      </c>
      <c r="CM60" s="98" t="s">
        <v>9</v>
      </c>
    </row>
    <row r="61" spans="1:91" ht="16.5" customHeight="1">
      <c r="A61" s="88" t="s">
        <v>113</v>
      </c>
      <c r="B61" s="89"/>
      <c r="C61" s="90"/>
      <c r="D61" s="293" t="s">
        <v>181</v>
      </c>
      <c r="E61" s="264"/>
      <c r="F61" s="264"/>
      <c r="G61" s="264"/>
      <c r="H61" s="264"/>
      <c r="I61" s="91"/>
      <c r="J61" s="293" t="s">
        <v>182</v>
      </c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92">
        <f>'07 - VRN'!J30</f>
        <v>0</v>
      </c>
      <c r="AH61" s="264"/>
      <c r="AI61" s="264"/>
      <c r="AJ61" s="264"/>
      <c r="AK61" s="264"/>
      <c r="AL61" s="264"/>
      <c r="AM61" s="264"/>
      <c r="AN61" s="292">
        <f t="shared" si="1"/>
        <v>0</v>
      </c>
      <c r="AO61" s="264"/>
      <c r="AP61" s="264"/>
      <c r="AQ61" s="92" t="s">
        <v>119</v>
      </c>
      <c r="AR61" s="89"/>
      <c r="AS61" s="132">
        <v>0</v>
      </c>
      <c r="AT61" s="133">
        <f t="shared" si="2"/>
        <v>0</v>
      </c>
      <c r="AU61" s="134">
        <f>'07 - VRN'!P86</f>
        <v>0</v>
      </c>
      <c r="AV61" s="133">
        <f>'07 - VRN'!J33</f>
        <v>0</v>
      </c>
      <c r="AW61" s="133">
        <f>'07 - VRN'!J34</f>
        <v>0</v>
      </c>
      <c r="AX61" s="133">
        <f>'07 - VRN'!J35</f>
        <v>0</v>
      </c>
      <c r="AY61" s="133">
        <f>'07 - VRN'!J36</f>
        <v>0</v>
      </c>
      <c r="AZ61" s="133">
        <f>'07 - VRN'!F33</f>
        <v>0</v>
      </c>
      <c r="BA61" s="133">
        <f>'07 - VRN'!F34</f>
        <v>0</v>
      </c>
      <c r="BB61" s="133">
        <f>'07 - VRN'!F35</f>
        <v>0</v>
      </c>
      <c r="BC61" s="133">
        <f>'07 - VRN'!F36</f>
        <v>0</v>
      </c>
      <c r="BD61" s="135">
        <f>'07 - VRN'!F37</f>
        <v>0</v>
      </c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8" t="s">
        <v>9</v>
      </c>
      <c r="BU61" s="97"/>
      <c r="BV61" s="98" t="s">
        <v>110</v>
      </c>
      <c r="BW61" s="98" t="s">
        <v>196</v>
      </c>
      <c r="BX61" s="98" t="s">
        <v>8</v>
      </c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8" t="s">
        <v>25</v>
      </c>
      <c r="CM61" s="98" t="s">
        <v>9</v>
      </c>
    </row>
    <row r="62" spans="1:91" ht="30" customHeight="1">
      <c r="A62" s="16"/>
      <c r="B62" s="17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7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</row>
    <row r="63" spans="1:91" ht="6.75" customHeight="1">
      <c r="A63" s="16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17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</row>
    <row r="64" spans="1:9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y1ffl71Ql8lE/QTNQ3s3175yz8vMQgoptxaqLiwSATpOsh4Mw8J/irEu3s7Bhjupk88NQpfp7oxy80I3NDg3/Q==" saltValue="ZeLFp3JsL88oNiwo0BTV0g==" spinCount="100000" sheet="1" objects="1" scenarios="1"/>
  <mergeCells count="66">
    <mergeCell ref="L45:AO45"/>
    <mergeCell ref="AM47:AN47"/>
    <mergeCell ref="AM49:AP49"/>
    <mergeCell ref="AS49:AT51"/>
    <mergeCell ref="AM50:AP50"/>
    <mergeCell ref="AG58:AM58"/>
    <mergeCell ref="AN58:AP58"/>
    <mergeCell ref="AG57:AM57"/>
    <mergeCell ref="AN57:AP57"/>
    <mergeCell ref="C52:G52"/>
    <mergeCell ref="I52:AF52"/>
    <mergeCell ref="AG52:AM52"/>
    <mergeCell ref="AN52:AP52"/>
    <mergeCell ref="AG54:AM54"/>
    <mergeCell ref="AN54:AP54"/>
    <mergeCell ref="D55:H55"/>
    <mergeCell ref="D56:H56"/>
    <mergeCell ref="J56:AF56"/>
    <mergeCell ref="AG56:AM56"/>
    <mergeCell ref="AN56:AP56"/>
    <mergeCell ref="J55:AF55"/>
    <mergeCell ref="AG55:AM55"/>
    <mergeCell ref="AN55:AP55"/>
    <mergeCell ref="D57:H57"/>
    <mergeCell ref="D58:H58"/>
    <mergeCell ref="D60:H60"/>
    <mergeCell ref="D61:H61"/>
    <mergeCell ref="J61:AF61"/>
    <mergeCell ref="J57:AF57"/>
    <mergeCell ref="J58:AF58"/>
    <mergeCell ref="AG61:AM61"/>
    <mergeCell ref="AN61:AP61"/>
    <mergeCell ref="D59:H59"/>
    <mergeCell ref="J59:AF59"/>
    <mergeCell ref="AG59:AM59"/>
    <mergeCell ref="AN59:AP59"/>
    <mergeCell ref="J60:AF60"/>
    <mergeCell ref="AG60:AM60"/>
    <mergeCell ref="AN60:AP60"/>
    <mergeCell ref="L28:P28"/>
    <mergeCell ref="W28:AE28"/>
    <mergeCell ref="AK28:AO28"/>
    <mergeCell ref="L29:P29"/>
    <mergeCell ref="W29:AE29"/>
    <mergeCell ref="AK29:AO29"/>
    <mergeCell ref="AR2:BE2"/>
    <mergeCell ref="K5:AO5"/>
    <mergeCell ref="BE5:BE32"/>
    <mergeCell ref="K6:AO6"/>
    <mergeCell ref="E14:AJ14"/>
    <mergeCell ref="E23:AN23"/>
    <mergeCell ref="AK26:AO26"/>
    <mergeCell ref="AK32:AO32"/>
    <mergeCell ref="L32:P32"/>
    <mergeCell ref="W32:AE32"/>
    <mergeCell ref="L30:P30"/>
    <mergeCell ref="W30:AE30"/>
    <mergeCell ref="AK30:AO30"/>
    <mergeCell ref="L31:P31"/>
    <mergeCell ref="W31:AE31"/>
    <mergeCell ref="AK31:AO31"/>
    <mergeCell ref="L33:P33"/>
    <mergeCell ref="W33:AE33"/>
    <mergeCell ref="AK33:AO33"/>
    <mergeCell ref="X35:AB35"/>
    <mergeCell ref="AK35:AO35"/>
  </mergeCells>
  <hyperlinks>
    <hyperlink ref="A55" location="'01 - Bourací práce a demo...'!C2" display="/" xr:uid="{00000000-0004-0000-0000-000000000000}"/>
    <hyperlink ref="A56" location="'02 - ASŘ'!C2" display="/" xr:uid="{00000000-0004-0000-0000-000001000000}"/>
    <hyperlink ref="A57" location="'03 - ZTI'!C2" display="/" xr:uid="{00000000-0004-0000-0000-000002000000}"/>
    <hyperlink ref="A58" location="'04 - VYTÁPĚNÍ'!C2" display="/" xr:uid="{00000000-0004-0000-0000-000003000000}"/>
    <hyperlink ref="A59" location="'05 - NTL ROZVOD PLYNU'!C2" display="/" xr:uid="{00000000-0004-0000-0000-000004000000}"/>
    <hyperlink ref="A60" location="'06 - EL'!C2" display="/" xr:uid="{00000000-0004-0000-0000-000005000000}"/>
    <hyperlink ref="A61" location="'07 - VRN'!C2" display="/" xr:uid="{00000000-0004-0000-0000-000006000000}"/>
  </hyperlinks>
  <pageMargins left="0.39374999999999999" right="0.39374999999999999" top="0.39374999999999999" bottom="0.39374999999999999" header="0" footer="0"/>
  <pageSetup paperSize="9" orientation="portrait" r:id="rId1"/>
  <headerFooter>
    <oddFooter>&amp;CStrana &amp;P z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000"/>
  <sheetViews>
    <sheetView showGridLines="0" topLeftCell="A99" workbookViewId="0">
      <selection activeCell="X26" sqref="X26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2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31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ROUND(J94,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ROUND((SUM(BE94:BE329)),  2)</f>
        <v>0</v>
      </c>
      <c r="G33" s="16"/>
      <c r="H33" s="16"/>
      <c r="I33" s="34">
        <v>0.21</v>
      </c>
      <c r="J33" s="33">
        <f>ROUND(((SUM(BE94:BE329))*I33),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ROUND((SUM(BF94:BF329)),  2)</f>
        <v>0</v>
      </c>
      <c r="G34" s="16"/>
      <c r="H34" s="16"/>
      <c r="I34" s="34">
        <v>0.12</v>
      </c>
      <c r="J34" s="33">
        <f>ROUND(((SUM(BF94:BF329))*I34),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ROUND((SUM(BG94:BG329)),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ROUND((SUM(BH94:BH329)),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ROUND((SUM(BI94:BI329)),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01 - Bourací práce a demontáže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1" si="1">J94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71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19.5" customHeight="1">
      <c r="A61" s="67"/>
      <c r="B61" s="68"/>
      <c r="C61" s="67"/>
      <c r="D61" s="70" t="s">
        <v>77</v>
      </c>
      <c r="E61" s="72"/>
      <c r="F61" s="72"/>
      <c r="G61" s="72"/>
      <c r="H61" s="72"/>
      <c r="I61" s="72"/>
      <c r="J61" s="74">
        <f t="shared" si="1"/>
        <v>0</v>
      </c>
      <c r="K61" s="67"/>
      <c r="L61" s="68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</row>
    <row r="62" spans="1:65" ht="19.5" customHeight="1">
      <c r="A62" s="67"/>
      <c r="B62" s="68"/>
      <c r="C62" s="67"/>
      <c r="D62" s="70" t="s">
        <v>91</v>
      </c>
      <c r="E62" s="72"/>
      <c r="F62" s="72"/>
      <c r="G62" s="72"/>
      <c r="H62" s="72"/>
      <c r="I62" s="72"/>
      <c r="J62" s="74">
        <f>J219</f>
        <v>0</v>
      </c>
      <c r="K62" s="67"/>
      <c r="L62" s="68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</row>
    <row r="63" spans="1:65" ht="24.75" customHeight="1">
      <c r="A63" s="62"/>
      <c r="B63" s="63"/>
      <c r="C63" s="62"/>
      <c r="D63" s="64" t="s">
        <v>94</v>
      </c>
      <c r="E63" s="65"/>
      <c r="F63" s="65"/>
      <c r="G63" s="65"/>
      <c r="H63" s="65"/>
      <c r="I63" s="65"/>
      <c r="J63" s="66">
        <f t="shared" ref="J63:J64" si="2">J237</f>
        <v>0</v>
      </c>
      <c r="K63" s="62"/>
      <c r="L63" s="63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</row>
    <row r="64" spans="1:65" ht="19.5" customHeight="1">
      <c r="A64" s="67"/>
      <c r="B64" s="68"/>
      <c r="C64" s="67"/>
      <c r="D64" s="70" t="s">
        <v>96</v>
      </c>
      <c r="E64" s="72"/>
      <c r="F64" s="72"/>
      <c r="G64" s="72"/>
      <c r="H64" s="72"/>
      <c r="I64" s="72"/>
      <c r="J64" s="74">
        <f t="shared" si="2"/>
        <v>0</v>
      </c>
      <c r="K64" s="67"/>
      <c r="L64" s="68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</row>
    <row r="65" spans="1:65" ht="19.5" customHeight="1">
      <c r="A65" s="67"/>
      <c r="B65" s="68"/>
      <c r="C65" s="67"/>
      <c r="D65" s="70" t="s">
        <v>98</v>
      </c>
      <c r="E65" s="72"/>
      <c r="F65" s="72"/>
      <c r="G65" s="72"/>
      <c r="H65" s="72"/>
      <c r="I65" s="72"/>
      <c r="J65" s="74">
        <f>J243</f>
        <v>0</v>
      </c>
      <c r="K65" s="67"/>
      <c r="L65" s="68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</row>
    <row r="66" spans="1:65" ht="19.5" customHeight="1">
      <c r="A66" s="67"/>
      <c r="B66" s="68"/>
      <c r="C66" s="67"/>
      <c r="D66" s="70" t="s">
        <v>100</v>
      </c>
      <c r="E66" s="72"/>
      <c r="F66" s="72"/>
      <c r="G66" s="72"/>
      <c r="H66" s="72"/>
      <c r="I66" s="72"/>
      <c r="J66" s="74">
        <f>J248</f>
        <v>0</v>
      </c>
      <c r="K66" s="67"/>
      <c r="L66" s="68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</row>
    <row r="67" spans="1:65" ht="19.5" customHeight="1">
      <c r="A67" s="67"/>
      <c r="B67" s="68"/>
      <c r="C67" s="67"/>
      <c r="D67" s="70" t="s">
        <v>101</v>
      </c>
      <c r="E67" s="72"/>
      <c r="F67" s="72"/>
      <c r="G67" s="72"/>
      <c r="H67" s="72"/>
      <c r="I67" s="72"/>
      <c r="J67" s="74">
        <f>J257</f>
        <v>0</v>
      </c>
      <c r="K67" s="67"/>
      <c r="L67" s="68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</row>
    <row r="68" spans="1:65" ht="19.5" customHeight="1">
      <c r="A68" s="67"/>
      <c r="B68" s="68"/>
      <c r="C68" s="67"/>
      <c r="D68" s="70" t="s">
        <v>104</v>
      </c>
      <c r="E68" s="72"/>
      <c r="F68" s="72"/>
      <c r="G68" s="72"/>
      <c r="H68" s="72"/>
      <c r="I68" s="72"/>
      <c r="J68" s="74">
        <f>J260</f>
        <v>0</v>
      </c>
      <c r="K68" s="67"/>
      <c r="L68" s="68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</row>
    <row r="69" spans="1:65" ht="19.5" customHeight="1">
      <c r="A69" s="67"/>
      <c r="B69" s="68"/>
      <c r="C69" s="67"/>
      <c r="D69" s="70" t="s">
        <v>109</v>
      </c>
      <c r="E69" s="72"/>
      <c r="F69" s="72"/>
      <c r="G69" s="72"/>
      <c r="H69" s="72"/>
      <c r="I69" s="72"/>
      <c r="J69" s="74">
        <f>J263</f>
        <v>0</v>
      </c>
      <c r="K69" s="67"/>
      <c r="L69" s="68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</row>
    <row r="70" spans="1:65" ht="19.5" customHeight="1">
      <c r="A70" s="67"/>
      <c r="B70" s="68"/>
      <c r="C70" s="67"/>
      <c r="D70" s="70" t="s">
        <v>114</v>
      </c>
      <c r="E70" s="72"/>
      <c r="F70" s="72"/>
      <c r="G70" s="72"/>
      <c r="H70" s="72"/>
      <c r="I70" s="72"/>
      <c r="J70" s="74">
        <f>J266</f>
        <v>0</v>
      </c>
      <c r="K70" s="67"/>
      <c r="L70" s="68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</row>
    <row r="71" spans="1:65" ht="19.5" customHeight="1">
      <c r="A71" s="67"/>
      <c r="B71" s="68"/>
      <c r="C71" s="67"/>
      <c r="D71" s="70" t="s">
        <v>115</v>
      </c>
      <c r="E71" s="72"/>
      <c r="F71" s="72"/>
      <c r="G71" s="72"/>
      <c r="H71" s="72"/>
      <c r="I71" s="72"/>
      <c r="J71" s="74">
        <f>J269</f>
        <v>0</v>
      </c>
      <c r="K71" s="67"/>
      <c r="L71" s="68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</row>
    <row r="72" spans="1:65" ht="19.5" customHeight="1">
      <c r="A72" s="67"/>
      <c r="B72" s="68"/>
      <c r="C72" s="67"/>
      <c r="D72" s="70" t="s">
        <v>118</v>
      </c>
      <c r="E72" s="72"/>
      <c r="F72" s="72"/>
      <c r="G72" s="72"/>
      <c r="H72" s="72"/>
      <c r="I72" s="72"/>
      <c r="J72" s="74">
        <f>J277</f>
        <v>0</v>
      </c>
      <c r="K72" s="67"/>
      <c r="L72" s="68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</row>
    <row r="73" spans="1:65" ht="19.5" customHeight="1">
      <c r="A73" s="67"/>
      <c r="B73" s="68"/>
      <c r="C73" s="67"/>
      <c r="D73" s="70" t="s">
        <v>120</v>
      </c>
      <c r="E73" s="72"/>
      <c r="F73" s="72"/>
      <c r="G73" s="72"/>
      <c r="H73" s="72"/>
      <c r="I73" s="72"/>
      <c r="J73" s="74">
        <f>J310</f>
        <v>0</v>
      </c>
      <c r="K73" s="67"/>
      <c r="L73" s="68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</row>
    <row r="74" spans="1:65" ht="19.5" customHeight="1">
      <c r="A74" s="67"/>
      <c r="B74" s="68"/>
      <c r="C74" s="67"/>
      <c r="D74" s="70" t="s">
        <v>122</v>
      </c>
      <c r="E74" s="72"/>
      <c r="F74" s="72"/>
      <c r="G74" s="72"/>
      <c r="H74" s="72"/>
      <c r="I74" s="72"/>
      <c r="J74" s="74">
        <f>J324</f>
        <v>0</v>
      </c>
      <c r="K74" s="67"/>
      <c r="L74" s="68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</row>
    <row r="75" spans="1:65" ht="21.75" customHeight="1">
      <c r="A75" s="16"/>
      <c r="B75" s="17"/>
      <c r="C75" s="16"/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6.75" customHeight="1">
      <c r="A76" s="16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15.75" customHeight="1"/>
    <row r="78" spans="1:65" ht="15.75" customHeight="1"/>
    <row r="79" spans="1:65" ht="15.75" customHeight="1"/>
    <row r="80" spans="1:65" ht="6.75" customHeight="1">
      <c r="A80" s="16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24.75" customHeight="1">
      <c r="A81" s="16"/>
      <c r="B81" s="17"/>
      <c r="C81" s="8" t="s">
        <v>103</v>
      </c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6.75" customHeight="1">
      <c r="A82" s="16"/>
      <c r="B82" s="17"/>
      <c r="C82" s="16"/>
      <c r="D82" s="16"/>
      <c r="E82" s="16"/>
      <c r="F82" s="16"/>
      <c r="G82" s="16"/>
      <c r="H82" s="16"/>
      <c r="I82" s="16"/>
      <c r="J82" s="16"/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12" customHeight="1">
      <c r="A83" s="16"/>
      <c r="B83" s="17"/>
      <c r="C83" s="10" t="s">
        <v>14</v>
      </c>
      <c r="D83" s="16"/>
      <c r="E83" s="16"/>
      <c r="F83" s="16"/>
      <c r="G83" s="16"/>
      <c r="H83" s="16"/>
      <c r="I83" s="16"/>
      <c r="J83" s="16"/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</row>
    <row r="84" spans="1:65" ht="16.5" customHeight="1">
      <c r="A84" s="16"/>
      <c r="B84" s="17"/>
      <c r="C84" s="16"/>
      <c r="D84" s="16"/>
      <c r="E84" s="305" t="str">
        <f>E7</f>
        <v>Rekonstrukce dvou bytových jednotek</v>
      </c>
      <c r="F84" s="264"/>
      <c r="G84" s="264"/>
      <c r="H84" s="264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</row>
    <row r="85" spans="1:65" ht="12" customHeight="1">
      <c r="A85" s="16"/>
      <c r="B85" s="17"/>
      <c r="C85" s="10" t="s">
        <v>23</v>
      </c>
      <c r="D85" s="16"/>
      <c r="E85" s="16"/>
      <c r="F85" s="16"/>
      <c r="G85" s="16"/>
      <c r="H85" s="16"/>
      <c r="I85" s="16"/>
      <c r="J85" s="16"/>
      <c r="K85" s="16"/>
      <c r="L85" s="17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</row>
    <row r="86" spans="1:65" ht="16.5" customHeight="1">
      <c r="A86" s="16"/>
      <c r="B86" s="17"/>
      <c r="C86" s="16"/>
      <c r="D86" s="16"/>
      <c r="E86" s="299" t="str">
        <f>E9</f>
        <v>01 - Bourací práce a demontáže</v>
      </c>
      <c r="F86" s="264"/>
      <c r="G86" s="264"/>
      <c r="H86" s="264"/>
      <c r="I86" s="16"/>
      <c r="J86" s="16"/>
      <c r="K86" s="16"/>
      <c r="L86" s="17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</row>
    <row r="87" spans="1:65" ht="6.75" customHeight="1">
      <c r="A87" s="16"/>
      <c r="B87" s="17"/>
      <c r="C87" s="16"/>
      <c r="D87" s="16"/>
      <c r="E87" s="16"/>
      <c r="F87" s="16"/>
      <c r="G87" s="16"/>
      <c r="H87" s="16"/>
      <c r="I87" s="16"/>
      <c r="J87" s="16"/>
      <c r="K87" s="16"/>
      <c r="L87" s="17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</row>
    <row r="88" spans="1:65" ht="12" customHeight="1">
      <c r="A88" s="16"/>
      <c r="B88" s="17"/>
      <c r="C88" s="10" t="s">
        <v>27</v>
      </c>
      <c r="D88" s="16"/>
      <c r="E88" s="16"/>
      <c r="F88" s="14" t="str">
        <f>F12</f>
        <v>Dlouhá 126</v>
      </c>
      <c r="G88" s="16"/>
      <c r="H88" s="16"/>
      <c r="I88" s="10" t="s">
        <v>29</v>
      </c>
      <c r="J88" s="19" t="str">
        <f>IF(J12="","",J12)</f>
        <v>31. 7. 2026</v>
      </c>
      <c r="K88" s="16"/>
      <c r="L88" s="17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</row>
    <row r="89" spans="1:65" ht="6.75" customHeight="1">
      <c r="A89" s="16"/>
      <c r="B89" s="17"/>
      <c r="C89" s="16"/>
      <c r="D89" s="16"/>
      <c r="E89" s="16"/>
      <c r="F89" s="16"/>
      <c r="G89" s="16"/>
      <c r="H89" s="16"/>
      <c r="I89" s="16"/>
      <c r="J89" s="16"/>
      <c r="K89" s="16"/>
      <c r="L89" s="17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</row>
    <row r="90" spans="1:65" ht="15" customHeight="1">
      <c r="A90" s="16"/>
      <c r="B90" s="17"/>
      <c r="C90" s="10" t="s">
        <v>34</v>
      </c>
      <c r="D90" s="16"/>
      <c r="E90" s="16"/>
      <c r="F90" s="14" t="str">
        <f>E15</f>
        <v>Městys Lomnice</v>
      </c>
      <c r="G90" s="16"/>
      <c r="H90" s="16"/>
      <c r="I90" s="10" t="s">
        <v>40</v>
      </c>
      <c r="J90" s="20" t="str">
        <f>E21</f>
        <v>Proiectura Dana s.r.o.</v>
      </c>
      <c r="K90" s="16"/>
      <c r="L90" s="17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</row>
    <row r="91" spans="1:65" ht="15" customHeight="1">
      <c r="A91" s="16"/>
      <c r="B91" s="17"/>
      <c r="C91" s="10" t="s">
        <v>38</v>
      </c>
      <c r="D91" s="16"/>
      <c r="E91" s="16"/>
      <c r="F91" s="57" t="str">
        <f>IF(E18="","",E18)</f>
        <v>Vyplň údaj</v>
      </c>
      <c r="G91" s="16"/>
      <c r="H91" s="16"/>
      <c r="I91" s="10" t="s">
        <v>45</v>
      </c>
      <c r="J91" s="20" t="str">
        <f>E24</f>
        <v>Proiectura Dana s.r.o.</v>
      </c>
      <c r="K91" s="16"/>
      <c r="L91" s="17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</row>
    <row r="92" spans="1:65" ht="9.75" customHeight="1">
      <c r="A92" s="16"/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7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</row>
    <row r="93" spans="1:65" ht="29.25" customHeight="1">
      <c r="A93" s="99"/>
      <c r="B93" s="100"/>
      <c r="C93" s="101" t="s">
        <v>127</v>
      </c>
      <c r="D93" s="102" t="s">
        <v>75</v>
      </c>
      <c r="E93" s="102" t="s">
        <v>67</v>
      </c>
      <c r="F93" s="102" t="s">
        <v>69</v>
      </c>
      <c r="G93" s="102" t="s">
        <v>128</v>
      </c>
      <c r="H93" s="102" t="s">
        <v>129</v>
      </c>
      <c r="I93" s="102" t="s">
        <v>130</v>
      </c>
      <c r="J93" s="102" t="s">
        <v>65</v>
      </c>
      <c r="K93" s="103" t="s">
        <v>131</v>
      </c>
      <c r="L93" s="100"/>
      <c r="M93" s="71" t="s">
        <v>25</v>
      </c>
      <c r="N93" s="73" t="s">
        <v>52</v>
      </c>
      <c r="O93" s="73" t="s">
        <v>132</v>
      </c>
      <c r="P93" s="73" t="s">
        <v>133</v>
      </c>
      <c r="Q93" s="73" t="s">
        <v>134</v>
      </c>
      <c r="R93" s="73" t="s">
        <v>135</v>
      </c>
      <c r="S93" s="73" t="s">
        <v>136</v>
      </c>
      <c r="T93" s="75" t="s">
        <v>137</v>
      </c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</row>
    <row r="94" spans="1:65" ht="22.5" customHeight="1">
      <c r="A94" s="16"/>
      <c r="B94" s="17"/>
      <c r="C94" s="79" t="s">
        <v>138</v>
      </c>
      <c r="D94" s="16"/>
      <c r="E94" s="16"/>
      <c r="F94" s="16"/>
      <c r="G94" s="16"/>
      <c r="H94" s="16"/>
      <c r="I94" s="16"/>
      <c r="J94" s="104">
        <f t="shared" ref="J94:J96" si="3">BK94</f>
        <v>0</v>
      </c>
      <c r="K94" s="16"/>
      <c r="L94" s="17"/>
      <c r="M94" s="76"/>
      <c r="N94" s="29"/>
      <c r="O94" s="29"/>
      <c r="P94" s="105">
        <f>P95+P237</f>
        <v>0</v>
      </c>
      <c r="Q94" s="29"/>
      <c r="R94" s="105">
        <f>R95+R237</f>
        <v>4.8875874560000004E-3</v>
      </c>
      <c r="S94" s="29"/>
      <c r="T94" s="106">
        <f>T95+T237</f>
        <v>56.512130899999995</v>
      </c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4" t="s">
        <v>106</v>
      </c>
      <c r="AU94" s="4" t="s">
        <v>68</v>
      </c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07">
        <f>BK95+BK237</f>
        <v>0</v>
      </c>
      <c r="BL94" s="16"/>
      <c r="BM94" s="16"/>
    </row>
    <row r="95" spans="1:65" ht="25.5" customHeight="1">
      <c r="A95" s="108"/>
      <c r="B95" s="109"/>
      <c r="C95" s="108"/>
      <c r="D95" s="110" t="s">
        <v>106</v>
      </c>
      <c r="E95" s="111" t="s">
        <v>156</v>
      </c>
      <c r="F95" s="111" t="s">
        <v>157</v>
      </c>
      <c r="G95" s="108"/>
      <c r="H95" s="108"/>
      <c r="I95" s="108"/>
      <c r="J95" s="112">
        <f t="shared" si="3"/>
        <v>0</v>
      </c>
      <c r="K95" s="108"/>
      <c r="L95" s="109"/>
      <c r="M95" s="113"/>
      <c r="N95" s="108"/>
      <c r="O95" s="108"/>
      <c r="P95" s="114">
        <f>P96+P219</f>
        <v>0</v>
      </c>
      <c r="Q95" s="108"/>
      <c r="R95" s="114">
        <f>R96+R219</f>
        <v>4.5995874560000004E-3</v>
      </c>
      <c r="S95" s="108"/>
      <c r="T95" s="115">
        <f>T96+T219</f>
        <v>50.325272999999996</v>
      </c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10" t="s">
        <v>9</v>
      </c>
      <c r="AS95" s="108"/>
      <c r="AT95" s="116" t="s">
        <v>106</v>
      </c>
      <c r="AU95" s="116" t="s">
        <v>107</v>
      </c>
      <c r="AV95" s="108"/>
      <c r="AW95" s="108"/>
      <c r="AX95" s="108"/>
      <c r="AY95" s="110" t="s">
        <v>145</v>
      </c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17">
        <f>BK96+BK219</f>
        <v>0</v>
      </c>
      <c r="BL95" s="108"/>
      <c r="BM95" s="108"/>
    </row>
    <row r="96" spans="1:65" ht="22.5" customHeight="1">
      <c r="A96" s="108"/>
      <c r="B96" s="109"/>
      <c r="C96" s="108"/>
      <c r="D96" s="110" t="s">
        <v>106</v>
      </c>
      <c r="E96" s="130" t="s">
        <v>164</v>
      </c>
      <c r="F96" s="130" t="s">
        <v>165</v>
      </c>
      <c r="G96" s="108"/>
      <c r="H96" s="108"/>
      <c r="I96" s="108"/>
      <c r="J96" s="131">
        <f t="shared" si="3"/>
        <v>0</v>
      </c>
      <c r="K96" s="108"/>
      <c r="L96" s="109"/>
      <c r="M96" s="113"/>
      <c r="N96" s="108"/>
      <c r="O96" s="108"/>
      <c r="P96" s="114">
        <f>SUM(P97:P218)</f>
        <v>0</v>
      </c>
      <c r="Q96" s="108"/>
      <c r="R96" s="114">
        <f>SUM(R97:R218)</f>
        <v>4.5995874560000004E-3</v>
      </c>
      <c r="S96" s="108"/>
      <c r="T96" s="115">
        <f>SUM(T97:T218)</f>
        <v>50.325272999999996</v>
      </c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10" t="s">
        <v>9</v>
      </c>
      <c r="AS96" s="108"/>
      <c r="AT96" s="116" t="s">
        <v>106</v>
      </c>
      <c r="AU96" s="116" t="s">
        <v>9</v>
      </c>
      <c r="AV96" s="108"/>
      <c r="AW96" s="108"/>
      <c r="AX96" s="108"/>
      <c r="AY96" s="110" t="s">
        <v>145</v>
      </c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17">
        <f>SUM(BK97:BK218)</f>
        <v>0</v>
      </c>
      <c r="BL96" s="108"/>
      <c r="BM96" s="108"/>
    </row>
    <row r="97" spans="1:65" ht="37.5" customHeight="1">
      <c r="A97" s="16"/>
      <c r="B97" s="17"/>
      <c r="C97" s="118" t="s">
        <v>9</v>
      </c>
      <c r="D97" s="118" t="s">
        <v>146</v>
      </c>
      <c r="E97" s="119" t="s">
        <v>174</v>
      </c>
      <c r="F97" s="120" t="s">
        <v>175</v>
      </c>
      <c r="G97" s="121" t="s">
        <v>176</v>
      </c>
      <c r="H97" s="122">
        <v>50</v>
      </c>
      <c r="I97" s="259"/>
      <c r="J97" s="123">
        <f>ROUND(I97*H97,2)</f>
        <v>0</v>
      </c>
      <c r="K97" s="120" t="s">
        <v>183</v>
      </c>
      <c r="L97" s="17"/>
      <c r="M97" s="124" t="s">
        <v>25</v>
      </c>
      <c r="N97" s="125" t="s">
        <v>54</v>
      </c>
      <c r="O97" s="16"/>
      <c r="P97" s="126">
        <f>O97*H97</f>
        <v>0</v>
      </c>
      <c r="Q97" s="126">
        <v>0</v>
      </c>
      <c r="R97" s="126">
        <f>Q97*H97</f>
        <v>0</v>
      </c>
      <c r="S97" s="126">
        <v>0</v>
      </c>
      <c r="T97" s="127">
        <f>S97*H97</f>
        <v>0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28" t="s">
        <v>152</v>
      </c>
      <c r="AS97" s="16"/>
      <c r="AT97" s="128" t="s">
        <v>146</v>
      </c>
      <c r="AU97" s="128" t="s">
        <v>153</v>
      </c>
      <c r="AV97" s="16"/>
      <c r="AW97" s="16"/>
      <c r="AX97" s="16"/>
      <c r="AY97" s="4" t="s">
        <v>145</v>
      </c>
      <c r="AZ97" s="16"/>
      <c r="BA97" s="16"/>
      <c r="BB97" s="16"/>
      <c r="BC97" s="16"/>
      <c r="BD97" s="16"/>
      <c r="BE97" s="129">
        <f>IF(N97="základní",J97,0)</f>
        <v>0</v>
      </c>
      <c r="BF97" s="129">
        <f>IF(N97="snížená",J97,0)</f>
        <v>0</v>
      </c>
      <c r="BG97" s="129">
        <f>IF(N97="zákl. přenesená",J97,0)</f>
        <v>0</v>
      </c>
      <c r="BH97" s="129">
        <f>IF(N97="sníž. přenesená",J97,0)</f>
        <v>0</v>
      </c>
      <c r="BI97" s="129">
        <f>IF(N97="nulová",J97,0)</f>
        <v>0</v>
      </c>
      <c r="BJ97" s="4" t="s">
        <v>153</v>
      </c>
      <c r="BK97" s="129">
        <f>ROUND(I97*H97,2)</f>
        <v>0</v>
      </c>
      <c r="BL97" s="4" t="s">
        <v>152</v>
      </c>
      <c r="BM97" s="128" t="s">
        <v>200</v>
      </c>
    </row>
    <row r="98" spans="1:65" ht="15.75" customHeight="1">
      <c r="A98" s="16"/>
      <c r="B98" s="17"/>
      <c r="C98" s="16"/>
      <c r="D98" s="136" t="s">
        <v>201</v>
      </c>
      <c r="E98" s="16"/>
      <c r="F98" s="137" t="s">
        <v>202</v>
      </c>
      <c r="G98" s="16"/>
      <c r="H98" s="16"/>
      <c r="I98" s="16"/>
      <c r="J98" s="16"/>
      <c r="K98" s="16"/>
      <c r="L98" s="17"/>
      <c r="M98" s="138"/>
      <c r="N98" s="16"/>
      <c r="O98" s="16"/>
      <c r="P98" s="16"/>
      <c r="Q98" s="16"/>
      <c r="R98" s="16"/>
      <c r="S98" s="16"/>
      <c r="T98" s="59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4" t="s">
        <v>201</v>
      </c>
      <c r="AU98" s="4" t="s">
        <v>153</v>
      </c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</row>
    <row r="99" spans="1:65" ht="24" customHeight="1">
      <c r="A99" s="16"/>
      <c r="B99" s="17"/>
      <c r="C99" s="118" t="s">
        <v>153</v>
      </c>
      <c r="D99" s="118" t="s">
        <v>146</v>
      </c>
      <c r="E99" s="119" t="s">
        <v>211</v>
      </c>
      <c r="F99" s="120" t="s">
        <v>212</v>
      </c>
      <c r="G99" s="121" t="s">
        <v>176</v>
      </c>
      <c r="H99" s="122">
        <v>104.94</v>
      </c>
      <c r="I99" s="259"/>
      <c r="J99" s="123">
        <f>ROUND(I99*H99,2)</f>
        <v>0</v>
      </c>
      <c r="K99" s="120" t="s">
        <v>183</v>
      </c>
      <c r="L99" s="17"/>
      <c r="M99" s="124" t="s">
        <v>25</v>
      </c>
      <c r="N99" s="125" t="s">
        <v>54</v>
      </c>
      <c r="O99" s="16"/>
      <c r="P99" s="126">
        <f>O99*H99</f>
        <v>0</v>
      </c>
      <c r="Q99" s="126">
        <v>0</v>
      </c>
      <c r="R99" s="126">
        <f>Q99*H99</f>
        <v>0</v>
      </c>
      <c r="S99" s="126">
        <v>0.248</v>
      </c>
      <c r="T99" s="127">
        <f>S99*H99</f>
        <v>26.025119999999998</v>
      </c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28" t="s">
        <v>152</v>
      </c>
      <c r="AS99" s="16"/>
      <c r="AT99" s="128" t="s">
        <v>146</v>
      </c>
      <c r="AU99" s="128" t="s">
        <v>153</v>
      </c>
      <c r="AV99" s="16"/>
      <c r="AW99" s="16"/>
      <c r="AX99" s="16"/>
      <c r="AY99" s="4" t="s">
        <v>145</v>
      </c>
      <c r="AZ99" s="16"/>
      <c r="BA99" s="16"/>
      <c r="BB99" s="16"/>
      <c r="BC99" s="16"/>
      <c r="BD99" s="16"/>
      <c r="BE99" s="129">
        <f>IF(N99="základní",J99,0)</f>
        <v>0</v>
      </c>
      <c r="BF99" s="129">
        <f>IF(N99="snížená",J99,0)</f>
        <v>0</v>
      </c>
      <c r="BG99" s="129">
        <f>IF(N99="zákl. přenesená",J99,0)</f>
        <v>0</v>
      </c>
      <c r="BH99" s="129">
        <f>IF(N99="sníž. přenesená",J99,0)</f>
        <v>0</v>
      </c>
      <c r="BI99" s="129">
        <f>IF(N99="nulová",J99,0)</f>
        <v>0</v>
      </c>
      <c r="BJ99" s="4" t="s">
        <v>153</v>
      </c>
      <c r="BK99" s="129">
        <f>ROUND(I99*H99,2)</f>
        <v>0</v>
      </c>
      <c r="BL99" s="4" t="s">
        <v>152</v>
      </c>
      <c r="BM99" s="128" t="s">
        <v>227</v>
      </c>
    </row>
    <row r="100" spans="1:65" ht="15.75" customHeight="1">
      <c r="A100" s="16"/>
      <c r="B100" s="17"/>
      <c r="C100" s="16"/>
      <c r="D100" s="136" t="s">
        <v>201</v>
      </c>
      <c r="E100" s="16"/>
      <c r="F100" s="137" t="s">
        <v>228</v>
      </c>
      <c r="G100" s="16"/>
      <c r="H100" s="16"/>
      <c r="I100" s="16"/>
      <c r="J100" s="16"/>
      <c r="K100" s="16"/>
      <c r="L100" s="17"/>
      <c r="M100" s="138"/>
      <c r="N100" s="16"/>
      <c r="O100" s="16"/>
      <c r="P100" s="16"/>
      <c r="Q100" s="16"/>
      <c r="R100" s="16"/>
      <c r="S100" s="16"/>
      <c r="T100" s="59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4" t="s">
        <v>201</v>
      </c>
      <c r="AU100" s="4" t="s">
        <v>153</v>
      </c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</row>
    <row r="101" spans="1:65" ht="15.75" customHeight="1">
      <c r="A101" s="139"/>
      <c r="B101" s="140"/>
      <c r="C101" s="139"/>
      <c r="D101" s="141" t="s">
        <v>221</v>
      </c>
      <c r="E101" s="142" t="s">
        <v>25</v>
      </c>
      <c r="F101" s="143" t="s">
        <v>232</v>
      </c>
      <c r="G101" s="139"/>
      <c r="H101" s="144">
        <v>71.94</v>
      </c>
      <c r="I101" s="139"/>
      <c r="J101" s="139"/>
      <c r="K101" s="139"/>
      <c r="L101" s="140"/>
      <c r="M101" s="145"/>
      <c r="N101" s="139"/>
      <c r="O101" s="139"/>
      <c r="P101" s="139"/>
      <c r="Q101" s="139"/>
      <c r="R101" s="139"/>
      <c r="S101" s="139"/>
      <c r="T101" s="146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42" t="s">
        <v>221</v>
      </c>
      <c r="AU101" s="142" t="s">
        <v>153</v>
      </c>
      <c r="AV101" s="139" t="s">
        <v>153</v>
      </c>
      <c r="AW101" s="139" t="s">
        <v>44</v>
      </c>
      <c r="AX101" s="139" t="s">
        <v>107</v>
      </c>
      <c r="AY101" s="142" t="s">
        <v>145</v>
      </c>
      <c r="AZ101" s="139"/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39"/>
      <c r="BL101" s="139"/>
      <c r="BM101" s="139"/>
    </row>
    <row r="102" spans="1:65" ht="15.75" customHeight="1">
      <c r="A102" s="139"/>
      <c r="B102" s="140"/>
      <c r="C102" s="139"/>
      <c r="D102" s="141" t="s">
        <v>221</v>
      </c>
      <c r="E102" s="142" t="s">
        <v>25</v>
      </c>
      <c r="F102" s="143" t="s">
        <v>236</v>
      </c>
      <c r="G102" s="139"/>
      <c r="H102" s="144">
        <v>33</v>
      </c>
      <c r="I102" s="139"/>
      <c r="J102" s="139"/>
      <c r="K102" s="139"/>
      <c r="L102" s="140"/>
      <c r="M102" s="145"/>
      <c r="N102" s="139"/>
      <c r="O102" s="139"/>
      <c r="P102" s="139"/>
      <c r="Q102" s="139"/>
      <c r="R102" s="139"/>
      <c r="S102" s="139"/>
      <c r="T102" s="146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42" t="s">
        <v>221</v>
      </c>
      <c r="AU102" s="142" t="s">
        <v>153</v>
      </c>
      <c r="AV102" s="139" t="s">
        <v>153</v>
      </c>
      <c r="AW102" s="139" t="s">
        <v>44</v>
      </c>
      <c r="AX102" s="139" t="s">
        <v>107</v>
      </c>
      <c r="AY102" s="142" t="s">
        <v>145</v>
      </c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</row>
    <row r="103" spans="1:65" ht="15.75" customHeight="1">
      <c r="A103" s="147"/>
      <c r="B103" s="148"/>
      <c r="C103" s="147"/>
      <c r="D103" s="141" t="s">
        <v>221</v>
      </c>
      <c r="E103" s="149" t="s">
        <v>25</v>
      </c>
      <c r="F103" s="150" t="s">
        <v>226</v>
      </c>
      <c r="G103" s="147"/>
      <c r="H103" s="151">
        <v>104.94</v>
      </c>
      <c r="I103" s="147"/>
      <c r="J103" s="147"/>
      <c r="K103" s="147"/>
      <c r="L103" s="148"/>
      <c r="M103" s="152"/>
      <c r="N103" s="147"/>
      <c r="O103" s="147"/>
      <c r="P103" s="147"/>
      <c r="Q103" s="147"/>
      <c r="R103" s="147"/>
      <c r="S103" s="147"/>
      <c r="T103" s="153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9" t="s">
        <v>221</v>
      </c>
      <c r="AU103" s="149" t="s">
        <v>153</v>
      </c>
      <c r="AV103" s="147" t="s">
        <v>152</v>
      </c>
      <c r="AW103" s="147" t="s">
        <v>44</v>
      </c>
      <c r="AX103" s="147" t="s">
        <v>9</v>
      </c>
      <c r="AY103" s="149" t="s">
        <v>145</v>
      </c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</row>
    <row r="104" spans="1:65" ht="44.25" customHeight="1">
      <c r="A104" s="16"/>
      <c r="B104" s="17"/>
      <c r="C104" s="118" t="s">
        <v>161</v>
      </c>
      <c r="D104" s="118" t="s">
        <v>146</v>
      </c>
      <c r="E104" s="119" t="s">
        <v>239</v>
      </c>
      <c r="F104" s="120" t="s">
        <v>240</v>
      </c>
      <c r="G104" s="121" t="s">
        <v>241</v>
      </c>
      <c r="H104" s="122">
        <v>0.61299999999999999</v>
      </c>
      <c r="I104" s="259"/>
      <c r="J104" s="123">
        <f>ROUND(I104*H104,2)</f>
        <v>0</v>
      </c>
      <c r="K104" s="120" t="s">
        <v>183</v>
      </c>
      <c r="L104" s="17"/>
      <c r="M104" s="124" t="s">
        <v>25</v>
      </c>
      <c r="N104" s="125" t="s">
        <v>54</v>
      </c>
      <c r="O104" s="16"/>
      <c r="P104" s="126">
        <f>O104*H104</f>
        <v>0</v>
      </c>
      <c r="Q104" s="126">
        <v>0</v>
      </c>
      <c r="R104" s="126">
        <f>Q104*H104</f>
        <v>0</v>
      </c>
      <c r="S104" s="126">
        <v>1.5940000000000001</v>
      </c>
      <c r="T104" s="127">
        <f>S104*H104</f>
        <v>0.97712200000000005</v>
      </c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28" t="s">
        <v>152</v>
      </c>
      <c r="AS104" s="16"/>
      <c r="AT104" s="128" t="s">
        <v>146</v>
      </c>
      <c r="AU104" s="128" t="s">
        <v>153</v>
      </c>
      <c r="AV104" s="16"/>
      <c r="AW104" s="16"/>
      <c r="AX104" s="16"/>
      <c r="AY104" s="4" t="s">
        <v>145</v>
      </c>
      <c r="AZ104" s="16"/>
      <c r="BA104" s="16"/>
      <c r="BB104" s="16"/>
      <c r="BC104" s="16"/>
      <c r="BD104" s="16"/>
      <c r="BE104" s="129">
        <f>IF(N104="základní",J104,0)</f>
        <v>0</v>
      </c>
      <c r="BF104" s="129">
        <f>IF(N104="snížená",J104,0)</f>
        <v>0</v>
      </c>
      <c r="BG104" s="129">
        <f>IF(N104="zákl. přenesená",J104,0)</f>
        <v>0</v>
      </c>
      <c r="BH104" s="129">
        <f>IF(N104="sníž. přenesená",J104,0)</f>
        <v>0</v>
      </c>
      <c r="BI104" s="129">
        <f>IF(N104="nulová",J104,0)</f>
        <v>0</v>
      </c>
      <c r="BJ104" s="4" t="s">
        <v>153</v>
      </c>
      <c r="BK104" s="129">
        <f>ROUND(I104*H104,2)</f>
        <v>0</v>
      </c>
      <c r="BL104" s="4" t="s">
        <v>152</v>
      </c>
      <c r="BM104" s="128" t="s">
        <v>250</v>
      </c>
    </row>
    <row r="105" spans="1:65" ht="15.75" customHeight="1">
      <c r="A105" s="16"/>
      <c r="B105" s="17"/>
      <c r="C105" s="16"/>
      <c r="D105" s="136" t="s">
        <v>201</v>
      </c>
      <c r="E105" s="16"/>
      <c r="F105" s="137" t="s">
        <v>252</v>
      </c>
      <c r="G105" s="16"/>
      <c r="H105" s="16"/>
      <c r="I105" s="16"/>
      <c r="J105" s="16"/>
      <c r="K105" s="16"/>
      <c r="L105" s="17"/>
      <c r="M105" s="138"/>
      <c r="N105" s="16"/>
      <c r="O105" s="16"/>
      <c r="P105" s="16"/>
      <c r="Q105" s="16"/>
      <c r="R105" s="16"/>
      <c r="S105" s="16"/>
      <c r="T105" s="59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4" t="s">
        <v>201</v>
      </c>
      <c r="AU105" s="4" t="s">
        <v>153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</row>
    <row r="106" spans="1:65" ht="15.75" customHeight="1">
      <c r="A106" s="154"/>
      <c r="B106" s="155"/>
      <c r="C106" s="154"/>
      <c r="D106" s="141" t="s">
        <v>221</v>
      </c>
      <c r="E106" s="156" t="s">
        <v>25</v>
      </c>
      <c r="F106" s="157" t="s">
        <v>260</v>
      </c>
      <c r="G106" s="154"/>
      <c r="H106" s="156" t="s">
        <v>25</v>
      </c>
      <c r="I106" s="154"/>
      <c r="J106" s="154"/>
      <c r="K106" s="154"/>
      <c r="L106" s="155"/>
      <c r="M106" s="158"/>
      <c r="N106" s="154"/>
      <c r="O106" s="154"/>
      <c r="P106" s="154"/>
      <c r="Q106" s="154"/>
      <c r="R106" s="154"/>
      <c r="S106" s="154"/>
      <c r="T106" s="159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154"/>
      <c r="AH106" s="154"/>
      <c r="AI106" s="154"/>
      <c r="AJ106" s="154"/>
      <c r="AK106" s="154"/>
      <c r="AL106" s="154"/>
      <c r="AM106" s="154"/>
      <c r="AN106" s="154"/>
      <c r="AO106" s="154"/>
      <c r="AP106" s="154"/>
      <c r="AQ106" s="154"/>
      <c r="AR106" s="154"/>
      <c r="AS106" s="154"/>
      <c r="AT106" s="156" t="s">
        <v>221</v>
      </c>
      <c r="AU106" s="156" t="s">
        <v>153</v>
      </c>
      <c r="AV106" s="154" t="s">
        <v>9</v>
      </c>
      <c r="AW106" s="154" t="s">
        <v>44</v>
      </c>
      <c r="AX106" s="154" t="s">
        <v>107</v>
      </c>
      <c r="AY106" s="156" t="s">
        <v>145</v>
      </c>
      <c r="AZ106" s="154"/>
      <c r="BA106" s="154"/>
      <c r="BB106" s="154"/>
      <c r="BC106" s="154"/>
      <c r="BD106" s="154"/>
      <c r="BE106" s="154"/>
      <c r="BF106" s="154"/>
      <c r="BG106" s="154"/>
      <c r="BH106" s="154"/>
      <c r="BI106" s="154"/>
      <c r="BJ106" s="154"/>
      <c r="BK106" s="154"/>
      <c r="BL106" s="154"/>
      <c r="BM106" s="154"/>
    </row>
    <row r="107" spans="1:65" ht="15.75" customHeight="1">
      <c r="A107" s="139"/>
      <c r="B107" s="140"/>
      <c r="C107" s="139"/>
      <c r="D107" s="141" t="s">
        <v>221</v>
      </c>
      <c r="E107" s="142" t="s">
        <v>25</v>
      </c>
      <c r="F107" s="143" t="s">
        <v>261</v>
      </c>
      <c r="G107" s="139"/>
      <c r="H107" s="144">
        <v>0.61299999999999999</v>
      </c>
      <c r="I107" s="139"/>
      <c r="J107" s="139"/>
      <c r="K107" s="139"/>
      <c r="L107" s="140"/>
      <c r="M107" s="145"/>
      <c r="N107" s="139"/>
      <c r="O107" s="139"/>
      <c r="P107" s="139"/>
      <c r="Q107" s="139"/>
      <c r="R107" s="139"/>
      <c r="S107" s="139"/>
      <c r="T107" s="146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42" t="s">
        <v>221</v>
      </c>
      <c r="AU107" s="142" t="s">
        <v>153</v>
      </c>
      <c r="AV107" s="139" t="s">
        <v>153</v>
      </c>
      <c r="AW107" s="139" t="s">
        <v>44</v>
      </c>
      <c r="AX107" s="139" t="s">
        <v>9</v>
      </c>
      <c r="AY107" s="142" t="s">
        <v>145</v>
      </c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</row>
    <row r="108" spans="1:65" ht="24" customHeight="1">
      <c r="A108" s="16"/>
      <c r="B108" s="17"/>
      <c r="C108" s="118" t="s">
        <v>152</v>
      </c>
      <c r="D108" s="118" t="s">
        <v>146</v>
      </c>
      <c r="E108" s="119" t="s">
        <v>266</v>
      </c>
      <c r="F108" s="120" t="s">
        <v>267</v>
      </c>
      <c r="G108" s="121" t="s">
        <v>241</v>
      </c>
      <c r="H108" s="122">
        <v>4.8840000000000003</v>
      </c>
      <c r="I108" s="259"/>
      <c r="J108" s="123">
        <f>ROUND(I108*H108,2)</f>
        <v>0</v>
      </c>
      <c r="K108" s="120" t="s">
        <v>183</v>
      </c>
      <c r="L108" s="17"/>
      <c r="M108" s="124" t="s">
        <v>25</v>
      </c>
      <c r="N108" s="125" t="s">
        <v>54</v>
      </c>
      <c r="O108" s="16"/>
      <c r="P108" s="126">
        <f>O108*H108</f>
        <v>0</v>
      </c>
      <c r="Q108" s="126">
        <v>0</v>
      </c>
      <c r="R108" s="126">
        <f>Q108*H108</f>
        <v>0</v>
      </c>
      <c r="S108" s="126">
        <v>2.2000000000000002</v>
      </c>
      <c r="T108" s="127">
        <f>S108*H108</f>
        <v>10.744800000000001</v>
      </c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28" t="s">
        <v>152</v>
      </c>
      <c r="AS108" s="16"/>
      <c r="AT108" s="128" t="s">
        <v>146</v>
      </c>
      <c r="AU108" s="128" t="s">
        <v>153</v>
      </c>
      <c r="AV108" s="16"/>
      <c r="AW108" s="16"/>
      <c r="AX108" s="16"/>
      <c r="AY108" s="4" t="s">
        <v>145</v>
      </c>
      <c r="AZ108" s="16"/>
      <c r="BA108" s="16"/>
      <c r="BB108" s="16"/>
      <c r="BC108" s="16"/>
      <c r="BD108" s="16"/>
      <c r="BE108" s="129">
        <f>IF(N108="základní",J108,0)</f>
        <v>0</v>
      </c>
      <c r="BF108" s="129">
        <f>IF(N108="snížená",J108,0)</f>
        <v>0</v>
      </c>
      <c r="BG108" s="129">
        <f>IF(N108="zákl. přenesená",J108,0)</f>
        <v>0</v>
      </c>
      <c r="BH108" s="129">
        <f>IF(N108="sníž. přenesená",J108,0)</f>
        <v>0</v>
      </c>
      <c r="BI108" s="129">
        <f>IF(N108="nulová",J108,0)</f>
        <v>0</v>
      </c>
      <c r="BJ108" s="4" t="s">
        <v>153</v>
      </c>
      <c r="BK108" s="129">
        <f>ROUND(I108*H108,2)</f>
        <v>0</v>
      </c>
      <c r="BL108" s="4" t="s">
        <v>152</v>
      </c>
      <c r="BM108" s="128" t="s">
        <v>275</v>
      </c>
    </row>
    <row r="109" spans="1:65" ht="15.75" customHeight="1">
      <c r="A109" s="16"/>
      <c r="B109" s="17"/>
      <c r="C109" s="16"/>
      <c r="D109" s="136" t="s">
        <v>201</v>
      </c>
      <c r="E109" s="16"/>
      <c r="F109" s="137" t="s">
        <v>276</v>
      </c>
      <c r="G109" s="16"/>
      <c r="H109" s="16"/>
      <c r="I109" s="16"/>
      <c r="J109" s="16"/>
      <c r="K109" s="16"/>
      <c r="L109" s="17"/>
      <c r="M109" s="138"/>
      <c r="N109" s="16"/>
      <c r="O109" s="16"/>
      <c r="P109" s="16"/>
      <c r="Q109" s="16"/>
      <c r="R109" s="16"/>
      <c r="S109" s="16"/>
      <c r="T109" s="59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4" t="s">
        <v>201</v>
      </c>
      <c r="AU109" s="4" t="s">
        <v>153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</row>
    <row r="110" spans="1:65" ht="15.75" customHeight="1">
      <c r="A110" s="154"/>
      <c r="B110" s="155"/>
      <c r="C110" s="154"/>
      <c r="D110" s="141" t="s">
        <v>221</v>
      </c>
      <c r="E110" s="156" t="s">
        <v>25</v>
      </c>
      <c r="F110" s="157" t="s">
        <v>280</v>
      </c>
      <c r="G110" s="154"/>
      <c r="H110" s="156" t="s">
        <v>25</v>
      </c>
      <c r="I110" s="154"/>
      <c r="J110" s="154"/>
      <c r="K110" s="154"/>
      <c r="L110" s="155"/>
      <c r="M110" s="158"/>
      <c r="N110" s="154"/>
      <c r="O110" s="154"/>
      <c r="P110" s="154"/>
      <c r="Q110" s="154"/>
      <c r="R110" s="154"/>
      <c r="S110" s="154"/>
      <c r="T110" s="159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6" t="s">
        <v>221</v>
      </c>
      <c r="AU110" s="156" t="s">
        <v>153</v>
      </c>
      <c r="AV110" s="154" t="s">
        <v>9</v>
      </c>
      <c r="AW110" s="154" t="s">
        <v>44</v>
      </c>
      <c r="AX110" s="154" t="s">
        <v>107</v>
      </c>
      <c r="AY110" s="156" t="s">
        <v>145</v>
      </c>
      <c r="AZ110" s="154"/>
      <c r="BA110" s="154"/>
      <c r="BB110" s="154"/>
      <c r="BC110" s="154"/>
      <c r="BD110" s="154"/>
      <c r="BE110" s="154"/>
      <c r="BF110" s="154"/>
      <c r="BG110" s="154"/>
      <c r="BH110" s="154"/>
      <c r="BI110" s="154"/>
      <c r="BJ110" s="154"/>
      <c r="BK110" s="154"/>
      <c r="BL110" s="154"/>
      <c r="BM110" s="154"/>
    </row>
    <row r="111" spans="1:65" ht="15.75" customHeight="1">
      <c r="A111" s="139"/>
      <c r="B111" s="140"/>
      <c r="C111" s="139"/>
      <c r="D111" s="141" t="s">
        <v>221</v>
      </c>
      <c r="E111" s="142" t="s">
        <v>25</v>
      </c>
      <c r="F111" s="143" t="s">
        <v>281</v>
      </c>
      <c r="G111" s="139"/>
      <c r="H111" s="144">
        <v>4.8840000000000003</v>
      </c>
      <c r="I111" s="139"/>
      <c r="J111" s="139"/>
      <c r="K111" s="139"/>
      <c r="L111" s="140"/>
      <c r="M111" s="145"/>
      <c r="N111" s="139"/>
      <c r="O111" s="139"/>
      <c r="P111" s="139"/>
      <c r="Q111" s="139"/>
      <c r="R111" s="139"/>
      <c r="S111" s="139"/>
      <c r="T111" s="146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42" t="s">
        <v>221</v>
      </c>
      <c r="AU111" s="142" t="s">
        <v>153</v>
      </c>
      <c r="AV111" s="139" t="s">
        <v>153</v>
      </c>
      <c r="AW111" s="139" t="s">
        <v>44</v>
      </c>
      <c r="AX111" s="139" t="s">
        <v>107</v>
      </c>
      <c r="AY111" s="142" t="s">
        <v>145</v>
      </c>
      <c r="AZ111" s="139"/>
      <c r="BA111" s="139"/>
      <c r="BB111" s="139"/>
      <c r="BC111" s="139"/>
      <c r="BD111" s="139"/>
      <c r="BE111" s="139"/>
      <c r="BF111" s="139"/>
      <c r="BG111" s="139"/>
      <c r="BH111" s="139"/>
      <c r="BI111" s="139"/>
      <c r="BJ111" s="139"/>
      <c r="BK111" s="139"/>
      <c r="BL111" s="139"/>
      <c r="BM111" s="139"/>
    </row>
    <row r="112" spans="1:65" ht="15.75" customHeight="1">
      <c r="A112" s="147"/>
      <c r="B112" s="148"/>
      <c r="C112" s="147"/>
      <c r="D112" s="141" t="s">
        <v>221</v>
      </c>
      <c r="E112" s="149" t="s">
        <v>25</v>
      </c>
      <c r="F112" s="150" t="s">
        <v>226</v>
      </c>
      <c r="G112" s="147"/>
      <c r="H112" s="151">
        <v>4.8840000000000003</v>
      </c>
      <c r="I112" s="147"/>
      <c r="J112" s="147"/>
      <c r="K112" s="147"/>
      <c r="L112" s="148"/>
      <c r="M112" s="152"/>
      <c r="N112" s="147"/>
      <c r="O112" s="147"/>
      <c r="P112" s="147"/>
      <c r="Q112" s="147"/>
      <c r="R112" s="147"/>
      <c r="S112" s="147"/>
      <c r="T112" s="153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9" t="s">
        <v>221</v>
      </c>
      <c r="AU112" s="149" t="s">
        <v>153</v>
      </c>
      <c r="AV112" s="147" t="s">
        <v>152</v>
      </c>
      <c r="AW112" s="147" t="s">
        <v>44</v>
      </c>
      <c r="AX112" s="147" t="s">
        <v>9</v>
      </c>
      <c r="AY112" s="149" t="s">
        <v>145</v>
      </c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</row>
    <row r="113" spans="1:65" ht="21.75" customHeight="1">
      <c r="A113" s="16"/>
      <c r="B113" s="17"/>
      <c r="C113" s="118" t="s">
        <v>170</v>
      </c>
      <c r="D113" s="118" t="s">
        <v>146</v>
      </c>
      <c r="E113" s="119" t="s">
        <v>291</v>
      </c>
      <c r="F113" s="120" t="s">
        <v>292</v>
      </c>
      <c r="G113" s="121" t="s">
        <v>176</v>
      </c>
      <c r="H113" s="122">
        <v>52.692999999999998</v>
      </c>
      <c r="I113" s="259"/>
      <c r="J113" s="123">
        <f>ROUND(I113*H113,2)</f>
        <v>0</v>
      </c>
      <c r="K113" s="120" t="s">
        <v>183</v>
      </c>
      <c r="L113" s="17"/>
      <c r="M113" s="124" t="s">
        <v>25</v>
      </c>
      <c r="N113" s="125" t="s">
        <v>54</v>
      </c>
      <c r="O113" s="16"/>
      <c r="P113" s="126">
        <f>O113*H113</f>
        <v>0</v>
      </c>
      <c r="Q113" s="126">
        <v>3.472E-6</v>
      </c>
      <c r="R113" s="126">
        <f>Q113*H113</f>
        <v>1.82950096E-4</v>
      </c>
      <c r="S113" s="126">
        <v>0</v>
      </c>
      <c r="T113" s="127">
        <f>S113*H113</f>
        <v>0</v>
      </c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28" t="s">
        <v>152</v>
      </c>
      <c r="AS113" s="16"/>
      <c r="AT113" s="128" t="s">
        <v>146</v>
      </c>
      <c r="AU113" s="128" t="s">
        <v>153</v>
      </c>
      <c r="AV113" s="16"/>
      <c r="AW113" s="16"/>
      <c r="AX113" s="16"/>
      <c r="AY113" s="4" t="s">
        <v>145</v>
      </c>
      <c r="AZ113" s="16"/>
      <c r="BA113" s="16"/>
      <c r="BB113" s="16"/>
      <c r="BC113" s="16"/>
      <c r="BD113" s="16"/>
      <c r="BE113" s="129">
        <f>IF(N113="základní",J113,0)</f>
        <v>0</v>
      </c>
      <c r="BF113" s="129">
        <f>IF(N113="snížená",J113,0)</f>
        <v>0</v>
      </c>
      <c r="BG113" s="129">
        <f>IF(N113="zákl. přenesená",J113,0)</f>
        <v>0</v>
      </c>
      <c r="BH113" s="129">
        <f>IF(N113="sníž. přenesená",J113,0)</f>
        <v>0</v>
      </c>
      <c r="BI113" s="129">
        <f>IF(N113="nulová",J113,0)</f>
        <v>0</v>
      </c>
      <c r="BJ113" s="4" t="s">
        <v>153</v>
      </c>
      <c r="BK113" s="129">
        <f>ROUND(I113*H113,2)</f>
        <v>0</v>
      </c>
      <c r="BL113" s="4" t="s">
        <v>152</v>
      </c>
      <c r="BM113" s="128" t="s">
        <v>308</v>
      </c>
    </row>
    <row r="114" spans="1:65" ht="15.75" customHeight="1">
      <c r="A114" s="16"/>
      <c r="B114" s="17"/>
      <c r="C114" s="16"/>
      <c r="D114" s="136" t="s">
        <v>201</v>
      </c>
      <c r="E114" s="16"/>
      <c r="F114" s="137" t="s">
        <v>310</v>
      </c>
      <c r="G114" s="16"/>
      <c r="H114" s="16"/>
      <c r="I114" s="16"/>
      <c r="J114" s="16"/>
      <c r="K114" s="16"/>
      <c r="L114" s="17"/>
      <c r="M114" s="138"/>
      <c r="N114" s="16"/>
      <c r="O114" s="16"/>
      <c r="P114" s="16"/>
      <c r="Q114" s="16"/>
      <c r="R114" s="16"/>
      <c r="S114" s="16"/>
      <c r="T114" s="59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4" t="s">
        <v>201</v>
      </c>
      <c r="AU114" s="4" t="s">
        <v>153</v>
      </c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</row>
    <row r="115" spans="1:65" ht="15.75" customHeight="1">
      <c r="A115" s="154"/>
      <c r="B115" s="155"/>
      <c r="C115" s="154"/>
      <c r="D115" s="141" t="s">
        <v>221</v>
      </c>
      <c r="E115" s="156" t="s">
        <v>25</v>
      </c>
      <c r="F115" s="157" t="s">
        <v>316</v>
      </c>
      <c r="G115" s="154"/>
      <c r="H115" s="156" t="s">
        <v>25</v>
      </c>
      <c r="I115" s="154"/>
      <c r="J115" s="154"/>
      <c r="K115" s="154"/>
      <c r="L115" s="155"/>
      <c r="M115" s="158"/>
      <c r="N115" s="154"/>
      <c r="O115" s="154"/>
      <c r="P115" s="154"/>
      <c r="Q115" s="154"/>
      <c r="R115" s="154"/>
      <c r="S115" s="154"/>
      <c r="T115" s="159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/>
      <c r="AN115" s="154"/>
      <c r="AO115" s="154"/>
      <c r="AP115" s="154"/>
      <c r="AQ115" s="154"/>
      <c r="AR115" s="154"/>
      <c r="AS115" s="154"/>
      <c r="AT115" s="156" t="s">
        <v>221</v>
      </c>
      <c r="AU115" s="156" t="s">
        <v>153</v>
      </c>
      <c r="AV115" s="154" t="s">
        <v>9</v>
      </c>
      <c r="AW115" s="154" t="s">
        <v>44</v>
      </c>
      <c r="AX115" s="154" t="s">
        <v>107</v>
      </c>
      <c r="AY115" s="156" t="s">
        <v>145</v>
      </c>
      <c r="AZ115" s="154"/>
      <c r="BA115" s="154"/>
      <c r="BB115" s="154"/>
      <c r="BC115" s="154"/>
      <c r="BD115" s="154"/>
      <c r="BE115" s="154"/>
      <c r="BF115" s="154"/>
      <c r="BG115" s="154"/>
      <c r="BH115" s="154"/>
      <c r="BI115" s="154"/>
      <c r="BJ115" s="154"/>
      <c r="BK115" s="154"/>
      <c r="BL115" s="154"/>
      <c r="BM115" s="154"/>
    </row>
    <row r="116" spans="1:65" ht="15.75" customHeight="1">
      <c r="A116" s="154"/>
      <c r="B116" s="155"/>
      <c r="C116" s="154"/>
      <c r="D116" s="141" t="s">
        <v>221</v>
      </c>
      <c r="E116" s="156" t="s">
        <v>25</v>
      </c>
      <c r="F116" s="157" t="s">
        <v>320</v>
      </c>
      <c r="G116" s="154"/>
      <c r="H116" s="156" t="s">
        <v>25</v>
      </c>
      <c r="I116" s="154"/>
      <c r="J116" s="154"/>
      <c r="K116" s="154"/>
      <c r="L116" s="155"/>
      <c r="M116" s="158"/>
      <c r="N116" s="154"/>
      <c r="O116" s="154"/>
      <c r="P116" s="154"/>
      <c r="Q116" s="154"/>
      <c r="R116" s="154"/>
      <c r="S116" s="154"/>
      <c r="T116" s="159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6" t="s">
        <v>221</v>
      </c>
      <c r="AU116" s="156" t="s">
        <v>153</v>
      </c>
      <c r="AV116" s="154" t="s">
        <v>9</v>
      </c>
      <c r="AW116" s="154" t="s">
        <v>44</v>
      </c>
      <c r="AX116" s="154" t="s">
        <v>107</v>
      </c>
      <c r="AY116" s="156" t="s">
        <v>145</v>
      </c>
      <c r="AZ116" s="154"/>
      <c r="BA116" s="154"/>
      <c r="BB116" s="154"/>
      <c r="BC116" s="154"/>
      <c r="BD116" s="154"/>
      <c r="BE116" s="154"/>
      <c r="BF116" s="154"/>
      <c r="BG116" s="154"/>
      <c r="BH116" s="154"/>
      <c r="BI116" s="154"/>
      <c r="BJ116" s="154"/>
      <c r="BK116" s="154"/>
      <c r="BL116" s="154"/>
      <c r="BM116" s="154"/>
    </row>
    <row r="117" spans="1:65" ht="15.75" customHeight="1">
      <c r="A117" s="139"/>
      <c r="B117" s="140"/>
      <c r="C117" s="139"/>
      <c r="D117" s="141" t="s">
        <v>221</v>
      </c>
      <c r="E117" s="142" t="s">
        <v>25</v>
      </c>
      <c r="F117" s="143" t="s">
        <v>324</v>
      </c>
      <c r="G117" s="139"/>
      <c r="H117" s="144">
        <v>8.4</v>
      </c>
      <c r="I117" s="139"/>
      <c r="J117" s="139"/>
      <c r="K117" s="139"/>
      <c r="L117" s="140"/>
      <c r="M117" s="145"/>
      <c r="N117" s="139"/>
      <c r="O117" s="139"/>
      <c r="P117" s="139"/>
      <c r="Q117" s="139"/>
      <c r="R117" s="139"/>
      <c r="S117" s="139"/>
      <c r="T117" s="146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42" t="s">
        <v>221</v>
      </c>
      <c r="AU117" s="142" t="s">
        <v>153</v>
      </c>
      <c r="AV117" s="139" t="s">
        <v>153</v>
      </c>
      <c r="AW117" s="139" t="s">
        <v>44</v>
      </c>
      <c r="AX117" s="139" t="s">
        <v>107</v>
      </c>
      <c r="AY117" s="142" t="s">
        <v>145</v>
      </c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</row>
    <row r="118" spans="1:65" ht="15.75" customHeight="1">
      <c r="A118" s="154"/>
      <c r="B118" s="155"/>
      <c r="C118" s="154"/>
      <c r="D118" s="141" t="s">
        <v>221</v>
      </c>
      <c r="E118" s="156" t="s">
        <v>25</v>
      </c>
      <c r="F118" s="157" t="s">
        <v>325</v>
      </c>
      <c r="G118" s="154"/>
      <c r="H118" s="156" t="s">
        <v>25</v>
      </c>
      <c r="I118" s="154"/>
      <c r="J118" s="154"/>
      <c r="K118" s="154"/>
      <c r="L118" s="155"/>
      <c r="M118" s="158"/>
      <c r="N118" s="154"/>
      <c r="O118" s="154"/>
      <c r="P118" s="154"/>
      <c r="Q118" s="154"/>
      <c r="R118" s="154"/>
      <c r="S118" s="154"/>
      <c r="T118" s="159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56" t="s">
        <v>221</v>
      </c>
      <c r="AU118" s="156" t="s">
        <v>153</v>
      </c>
      <c r="AV118" s="154" t="s">
        <v>9</v>
      </c>
      <c r="AW118" s="154" t="s">
        <v>44</v>
      </c>
      <c r="AX118" s="154" t="s">
        <v>107</v>
      </c>
      <c r="AY118" s="156" t="s">
        <v>145</v>
      </c>
      <c r="AZ118" s="154"/>
      <c r="BA118" s="154"/>
      <c r="BB118" s="154"/>
      <c r="BC118" s="154"/>
      <c r="BD118" s="154"/>
      <c r="BE118" s="154"/>
      <c r="BF118" s="154"/>
      <c r="BG118" s="154"/>
      <c r="BH118" s="154"/>
      <c r="BI118" s="154"/>
      <c r="BJ118" s="154"/>
      <c r="BK118" s="154"/>
      <c r="BL118" s="154"/>
      <c r="BM118" s="154"/>
    </row>
    <row r="119" spans="1:65" ht="15.75" customHeight="1">
      <c r="A119" s="139"/>
      <c r="B119" s="140"/>
      <c r="C119" s="139"/>
      <c r="D119" s="141" t="s">
        <v>221</v>
      </c>
      <c r="E119" s="142" t="s">
        <v>25</v>
      </c>
      <c r="F119" s="143" t="s">
        <v>329</v>
      </c>
      <c r="G119" s="139"/>
      <c r="H119" s="144">
        <v>3.78</v>
      </c>
      <c r="I119" s="139"/>
      <c r="J119" s="139"/>
      <c r="K119" s="139"/>
      <c r="L119" s="140"/>
      <c r="M119" s="145"/>
      <c r="N119" s="139"/>
      <c r="O119" s="139"/>
      <c r="P119" s="139"/>
      <c r="Q119" s="139"/>
      <c r="R119" s="139"/>
      <c r="S119" s="139"/>
      <c r="T119" s="146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42" t="s">
        <v>221</v>
      </c>
      <c r="AU119" s="142" t="s">
        <v>153</v>
      </c>
      <c r="AV119" s="139" t="s">
        <v>153</v>
      </c>
      <c r="AW119" s="139" t="s">
        <v>44</v>
      </c>
      <c r="AX119" s="139" t="s">
        <v>107</v>
      </c>
      <c r="AY119" s="142" t="s">
        <v>145</v>
      </c>
      <c r="AZ119" s="139"/>
      <c r="BA119" s="139"/>
      <c r="BB119" s="139"/>
      <c r="BC119" s="139"/>
      <c r="BD119" s="139"/>
      <c r="BE119" s="139"/>
      <c r="BF119" s="139"/>
      <c r="BG119" s="139"/>
      <c r="BH119" s="139"/>
      <c r="BI119" s="139"/>
      <c r="BJ119" s="139"/>
      <c r="BK119" s="139"/>
      <c r="BL119" s="139"/>
      <c r="BM119" s="139"/>
    </row>
    <row r="120" spans="1:65" ht="15.75" customHeight="1">
      <c r="A120" s="154"/>
      <c r="B120" s="155"/>
      <c r="C120" s="154"/>
      <c r="D120" s="141" t="s">
        <v>221</v>
      </c>
      <c r="E120" s="156" t="s">
        <v>25</v>
      </c>
      <c r="F120" s="157" t="s">
        <v>332</v>
      </c>
      <c r="G120" s="154"/>
      <c r="H120" s="156" t="s">
        <v>25</v>
      </c>
      <c r="I120" s="154"/>
      <c r="J120" s="154"/>
      <c r="K120" s="154"/>
      <c r="L120" s="155"/>
      <c r="M120" s="158"/>
      <c r="N120" s="154"/>
      <c r="O120" s="154"/>
      <c r="P120" s="154"/>
      <c r="Q120" s="154"/>
      <c r="R120" s="154"/>
      <c r="S120" s="154"/>
      <c r="T120" s="159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154"/>
      <c r="AR120" s="154"/>
      <c r="AS120" s="154"/>
      <c r="AT120" s="156" t="s">
        <v>221</v>
      </c>
      <c r="AU120" s="156" t="s">
        <v>153</v>
      </c>
      <c r="AV120" s="154" t="s">
        <v>9</v>
      </c>
      <c r="AW120" s="154" t="s">
        <v>44</v>
      </c>
      <c r="AX120" s="154" t="s">
        <v>107</v>
      </c>
      <c r="AY120" s="156" t="s">
        <v>145</v>
      </c>
      <c r="AZ120" s="154"/>
      <c r="BA120" s="154"/>
      <c r="BB120" s="154"/>
      <c r="BC120" s="154"/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</row>
    <row r="121" spans="1:65" ht="15.75" customHeight="1">
      <c r="A121" s="139"/>
      <c r="B121" s="140"/>
      <c r="C121" s="139"/>
      <c r="D121" s="141" t="s">
        <v>221</v>
      </c>
      <c r="E121" s="142" t="s">
        <v>25</v>
      </c>
      <c r="F121" s="143" t="s">
        <v>334</v>
      </c>
      <c r="G121" s="139"/>
      <c r="H121" s="144">
        <v>0.95</v>
      </c>
      <c r="I121" s="139"/>
      <c r="J121" s="139"/>
      <c r="K121" s="139"/>
      <c r="L121" s="140"/>
      <c r="M121" s="145"/>
      <c r="N121" s="139"/>
      <c r="O121" s="139"/>
      <c r="P121" s="139"/>
      <c r="Q121" s="139"/>
      <c r="R121" s="139"/>
      <c r="S121" s="139"/>
      <c r="T121" s="146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42" t="s">
        <v>221</v>
      </c>
      <c r="AU121" s="142" t="s">
        <v>153</v>
      </c>
      <c r="AV121" s="139" t="s">
        <v>153</v>
      </c>
      <c r="AW121" s="139" t="s">
        <v>44</v>
      </c>
      <c r="AX121" s="139" t="s">
        <v>107</v>
      </c>
      <c r="AY121" s="142" t="s">
        <v>145</v>
      </c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</row>
    <row r="122" spans="1:65" ht="15.75" customHeight="1">
      <c r="A122" s="154"/>
      <c r="B122" s="155"/>
      <c r="C122" s="154"/>
      <c r="D122" s="141" t="s">
        <v>221</v>
      </c>
      <c r="E122" s="156" t="s">
        <v>25</v>
      </c>
      <c r="F122" s="157" t="s">
        <v>340</v>
      </c>
      <c r="G122" s="154"/>
      <c r="H122" s="156" t="s">
        <v>25</v>
      </c>
      <c r="I122" s="154"/>
      <c r="J122" s="154"/>
      <c r="K122" s="154"/>
      <c r="L122" s="155"/>
      <c r="M122" s="158"/>
      <c r="N122" s="154"/>
      <c r="O122" s="154"/>
      <c r="P122" s="154"/>
      <c r="Q122" s="154"/>
      <c r="R122" s="154"/>
      <c r="S122" s="154"/>
      <c r="T122" s="159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154"/>
      <c r="AR122" s="154"/>
      <c r="AS122" s="154"/>
      <c r="AT122" s="156" t="s">
        <v>221</v>
      </c>
      <c r="AU122" s="156" t="s">
        <v>153</v>
      </c>
      <c r="AV122" s="154" t="s">
        <v>9</v>
      </c>
      <c r="AW122" s="154" t="s">
        <v>44</v>
      </c>
      <c r="AX122" s="154" t="s">
        <v>107</v>
      </c>
      <c r="AY122" s="156" t="s">
        <v>145</v>
      </c>
      <c r="AZ122" s="154"/>
      <c r="BA122" s="154"/>
      <c r="BB122" s="154"/>
      <c r="BC122" s="154"/>
      <c r="BD122" s="154"/>
      <c r="BE122" s="154"/>
      <c r="BF122" s="154"/>
      <c r="BG122" s="154"/>
      <c r="BH122" s="154"/>
      <c r="BI122" s="154"/>
      <c r="BJ122" s="154"/>
      <c r="BK122" s="154"/>
      <c r="BL122" s="154"/>
      <c r="BM122" s="154"/>
    </row>
    <row r="123" spans="1:65" ht="15.75" customHeight="1">
      <c r="A123" s="139"/>
      <c r="B123" s="140"/>
      <c r="C123" s="139"/>
      <c r="D123" s="141" t="s">
        <v>221</v>
      </c>
      <c r="E123" s="142" t="s">
        <v>25</v>
      </c>
      <c r="F123" s="143" t="s">
        <v>342</v>
      </c>
      <c r="G123" s="139"/>
      <c r="H123" s="144">
        <v>1.1799999999999997</v>
      </c>
      <c r="I123" s="139"/>
      <c r="J123" s="139"/>
      <c r="K123" s="139"/>
      <c r="L123" s="140"/>
      <c r="M123" s="145"/>
      <c r="N123" s="139"/>
      <c r="O123" s="139"/>
      <c r="P123" s="139"/>
      <c r="Q123" s="139"/>
      <c r="R123" s="139"/>
      <c r="S123" s="139"/>
      <c r="T123" s="146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42" t="s">
        <v>221</v>
      </c>
      <c r="AU123" s="142" t="s">
        <v>153</v>
      </c>
      <c r="AV123" s="139" t="s">
        <v>153</v>
      </c>
      <c r="AW123" s="139" t="s">
        <v>44</v>
      </c>
      <c r="AX123" s="139" t="s">
        <v>107</v>
      </c>
      <c r="AY123" s="142" t="s">
        <v>145</v>
      </c>
      <c r="AZ123" s="139"/>
      <c r="BA123" s="139"/>
      <c r="BB123" s="139"/>
      <c r="BC123" s="139"/>
      <c r="BD123" s="139"/>
      <c r="BE123" s="139"/>
      <c r="BF123" s="139"/>
      <c r="BG123" s="139"/>
      <c r="BH123" s="139"/>
      <c r="BI123" s="139"/>
      <c r="BJ123" s="139"/>
      <c r="BK123" s="139"/>
      <c r="BL123" s="139"/>
      <c r="BM123" s="139"/>
    </row>
    <row r="124" spans="1:65" ht="15.75" customHeight="1">
      <c r="A124" s="154"/>
      <c r="B124" s="155"/>
      <c r="C124" s="154"/>
      <c r="D124" s="141" t="s">
        <v>221</v>
      </c>
      <c r="E124" s="156" t="s">
        <v>25</v>
      </c>
      <c r="F124" s="157" t="s">
        <v>347</v>
      </c>
      <c r="G124" s="154"/>
      <c r="H124" s="156" t="s">
        <v>25</v>
      </c>
      <c r="I124" s="154"/>
      <c r="J124" s="154"/>
      <c r="K124" s="154"/>
      <c r="L124" s="155"/>
      <c r="M124" s="158"/>
      <c r="N124" s="154"/>
      <c r="O124" s="154"/>
      <c r="P124" s="154"/>
      <c r="Q124" s="154"/>
      <c r="R124" s="154"/>
      <c r="S124" s="154"/>
      <c r="T124" s="159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4"/>
      <c r="AO124" s="154"/>
      <c r="AP124" s="154"/>
      <c r="AQ124" s="154"/>
      <c r="AR124" s="154"/>
      <c r="AS124" s="154"/>
      <c r="AT124" s="156" t="s">
        <v>221</v>
      </c>
      <c r="AU124" s="156" t="s">
        <v>153</v>
      </c>
      <c r="AV124" s="154" t="s">
        <v>9</v>
      </c>
      <c r="AW124" s="154" t="s">
        <v>44</v>
      </c>
      <c r="AX124" s="154" t="s">
        <v>107</v>
      </c>
      <c r="AY124" s="156" t="s">
        <v>145</v>
      </c>
      <c r="AZ124" s="154"/>
      <c r="BA124" s="154"/>
      <c r="BB124" s="154"/>
      <c r="BC124" s="154"/>
      <c r="BD124" s="154"/>
      <c r="BE124" s="154"/>
      <c r="BF124" s="154"/>
      <c r="BG124" s="154"/>
      <c r="BH124" s="154"/>
      <c r="BI124" s="154"/>
      <c r="BJ124" s="154"/>
      <c r="BK124" s="154"/>
      <c r="BL124" s="154"/>
      <c r="BM124" s="154"/>
    </row>
    <row r="125" spans="1:65" ht="15.75" customHeight="1">
      <c r="A125" s="139"/>
      <c r="B125" s="140"/>
      <c r="C125" s="139"/>
      <c r="D125" s="141" t="s">
        <v>221</v>
      </c>
      <c r="E125" s="142" t="s">
        <v>25</v>
      </c>
      <c r="F125" s="143" t="s">
        <v>351</v>
      </c>
      <c r="G125" s="139"/>
      <c r="H125" s="144">
        <v>5.8</v>
      </c>
      <c r="I125" s="139"/>
      <c r="J125" s="139"/>
      <c r="K125" s="139"/>
      <c r="L125" s="140"/>
      <c r="M125" s="145"/>
      <c r="N125" s="139"/>
      <c r="O125" s="139"/>
      <c r="P125" s="139"/>
      <c r="Q125" s="139"/>
      <c r="R125" s="139"/>
      <c r="S125" s="139"/>
      <c r="T125" s="146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42" t="s">
        <v>221</v>
      </c>
      <c r="AU125" s="142" t="s">
        <v>153</v>
      </c>
      <c r="AV125" s="139" t="s">
        <v>153</v>
      </c>
      <c r="AW125" s="139" t="s">
        <v>44</v>
      </c>
      <c r="AX125" s="139" t="s">
        <v>107</v>
      </c>
      <c r="AY125" s="142" t="s">
        <v>145</v>
      </c>
      <c r="AZ125" s="139"/>
      <c r="BA125" s="139"/>
      <c r="BB125" s="139"/>
      <c r="BC125" s="139"/>
      <c r="BD125" s="139"/>
      <c r="BE125" s="139"/>
      <c r="BF125" s="139"/>
      <c r="BG125" s="139"/>
      <c r="BH125" s="139"/>
      <c r="BI125" s="139"/>
      <c r="BJ125" s="139"/>
      <c r="BK125" s="139"/>
      <c r="BL125" s="139"/>
      <c r="BM125" s="139"/>
    </row>
    <row r="126" spans="1:65" ht="15.75" customHeight="1">
      <c r="A126" s="154"/>
      <c r="B126" s="155"/>
      <c r="C126" s="154"/>
      <c r="D126" s="141" t="s">
        <v>221</v>
      </c>
      <c r="E126" s="156" t="s">
        <v>25</v>
      </c>
      <c r="F126" s="157" t="s">
        <v>355</v>
      </c>
      <c r="G126" s="154"/>
      <c r="H126" s="156" t="s">
        <v>25</v>
      </c>
      <c r="I126" s="154"/>
      <c r="J126" s="154"/>
      <c r="K126" s="154"/>
      <c r="L126" s="155"/>
      <c r="M126" s="158"/>
      <c r="N126" s="154"/>
      <c r="O126" s="154"/>
      <c r="P126" s="154"/>
      <c r="Q126" s="154"/>
      <c r="R126" s="154"/>
      <c r="S126" s="154"/>
      <c r="T126" s="159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  <c r="AO126" s="154"/>
      <c r="AP126" s="154"/>
      <c r="AQ126" s="154"/>
      <c r="AR126" s="154"/>
      <c r="AS126" s="154"/>
      <c r="AT126" s="156" t="s">
        <v>221</v>
      </c>
      <c r="AU126" s="156" t="s">
        <v>153</v>
      </c>
      <c r="AV126" s="154" t="s">
        <v>9</v>
      </c>
      <c r="AW126" s="154" t="s">
        <v>44</v>
      </c>
      <c r="AX126" s="154" t="s">
        <v>107</v>
      </c>
      <c r="AY126" s="156" t="s">
        <v>145</v>
      </c>
      <c r="AZ126" s="154"/>
      <c r="BA126" s="154"/>
      <c r="BB126" s="154"/>
      <c r="BC126" s="154"/>
      <c r="BD126" s="154"/>
      <c r="BE126" s="154"/>
      <c r="BF126" s="154"/>
      <c r="BG126" s="154"/>
      <c r="BH126" s="154"/>
      <c r="BI126" s="154"/>
      <c r="BJ126" s="154"/>
      <c r="BK126" s="154"/>
      <c r="BL126" s="154"/>
      <c r="BM126" s="154"/>
    </row>
    <row r="127" spans="1:65" ht="15.75" customHeight="1">
      <c r="A127" s="139"/>
      <c r="B127" s="140"/>
      <c r="C127" s="139"/>
      <c r="D127" s="141" t="s">
        <v>221</v>
      </c>
      <c r="E127" s="142" t="s">
        <v>25</v>
      </c>
      <c r="F127" s="143" t="s">
        <v>358</v>
      </c>
      <c r="G127" s="139"/>
      <c r="H127" s="144">
        <v>3.17</v>
      </c>
      <c r="I127" s="139"/>
      <c r="J127" s="139"/>
      <c r="K127" s="139"/>
      <c r="L127" s="140"/>
      <c r="M127" s="145"/>
      <c r="N127" s="139"/>
      <c r="O127" s="139"/>
      <c r="P127" s="139"/>
      <c r="Q127" s="139"/>
      <c r="R127" s="139"/>
      <c r="S127" s="139"/>
      <c r="T127" s="146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42" t="s">
        <v>221</v>
      </c>
      <c r="AU127" s="142" t="s">
        <v>153</v>
      </c>
      <c r="AV127" s="139" t="s">
        <v>153</v>
      </c>
      <c r="AW127" s="139" t="s">
        <v>44</v>
      </c>
      <c r="AX127" s="139" t="s">
        <v>107</v>
      </c>
      <c r="AY127" s="142" t="s">
        <v>145</v>
      </c>
      <c r="AZ127" s="139"/>
      <c r="BA127" s="139"/>
      <c r="BB127" s="139"/>
      <c r="BC127" s="139"/>
      <c r="BD127" s="139"/>
      <c r="BE127" s="139"/>
      <c r="BF127" s="139"/>
      <c r="BG127" s="139"/>
      <c r="BH127" s="139"/>
      <c r="BI127" s="139"/>
      <c r="BJ127" s="139"/>
      <c r="BK127" s="139"/>
      <c r="BL127" s="139"/>
      <c r="BM127" s="139"/>
    </row>
    <row r="128" spans="1:65" ht="15.75" customHeight="1">
      <c r="A128" s="154"/>
      <c r="B128" s="155"/>
      <c r="C128" s="154"/>
      <c r="D128" s="141" t="s">
        <v>221</v>
      </c>
      <c r="E128" s="156" t="s">
        <v>25</v>
      </c>
      <c r="F128" s="157" t="s">
        <v>359</v>
      </c>
      <c r="G128" s="154"/>
      <c r="H128" s="156" t="s">
        <v>25</v>
      </c>
      <c r="I128" s="154"/>
      <c r="J128" s="154"/>
      <c r="K128" s="154"/>
      <c r="L128" s="155"/>
      <c r="M128" s="158"/>
      <c r="N128" s="154"/>
      <c r="O128" s="154"/>
      <c r="P128" s="154"/>
      <c r="Q128" s="154"/>
      <c r="R128" s="154"/>
      <c r="S128" s="154"/>
      <c r="T128" s="159"/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  <c r="AO128" s="154"/>
      <c r="AP128" s="154"/>
      <c r="AQ128" s="154"/>
      <c r="AR128" s="154"/>
      <c r="AS128" s="154"/>
      <c r="AT128" s="156" t="s">
        <v>221</v>
      </c>
      <c r="AU128" s="156" t="s">
        <v>153</v>
      </c>
      <c r="AV128" s="154" t="s">
        <v>9</v>
      </c>
      <c r="AW128" s="154" t="s">
        <v>44</v>
      </c>
      <c r="AX128" s="154" t="s">
        <v>107</v>
      </c>
      <c r="AY128" s="156" t="s">
        <v>145</v>
      </c>
      <c r="AZ128" s="154"/>
      <c r="BA128" s="154"/>
      <c r="BB128" s="154"/>
      <c r="BC128" s="154"/>
      <c r="BD128" s="154"/>
      <c r="BE128" s="154"/>
      <c r="BF128" s="154"/>
      <c r="BG128" s="154"/>
      <c r="BH128" s="154"/>
      <c r="BI128" s="154"/>
      <c r="BJ128" s="154"/>
      <c r="BK128" s="154"/>
      <c r="BL128" s="154"/>
      <c r="BM128" s="154"/>
    </row>
    <row r="129" spans="1:65" ht="15.75" customHeight="1">
      <c r="A129" s="139"/>
      <c r="B129" s="140"/>
      <c r="C129" s="139"/>
      <c r="D129" s="141" t="s">
        <v>221</v>
      </c>
      <c r="E129" s="142" t="s">
        <v>25</v>
      </c>
      <c r="F129" s="143" t="s">
        <v>360</v>
      </c>
      <c r="G129" s="139"/>
      <c r="H129" s="144">
        <v>3.57</v>
      </c>
      <c r="I129" s="139"/>
      <c r="J129" s="139"/>
      <c r="K129" s="139"/>
      <c r="L129" s="140"/>
      <c r="M129" s="145"/>
      <c r="N129" s="139"/>
      <c r="O129" s="139"/>
      <c r="P129" s="139"/>
      <c r="Q129" s="139"/>
      <c r="R129" s="139"/>
      <c r="S129" s="139"/>
      <c r="T129" s="146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42" t="s">
        <v>221</v>
      </c>
      <c r="AU129" s="142" t="s">
        <v>153</v>
      </c>
      <c r="AV129" s="139" t="s">
        <v>153</v>
      </c>
      <c r="AW129" s="139" t="s">
        <v>44</v>
      </c>
      <c r="AX129" s="139" t="s">
        <v>107</v>
      </c>
      <c r="AY129" s="142" t="s">
        <v>145</v>
      </c>
      <c r="AZ129" s="139"/>
      <c r="BA129" s="139"/>
      <c r="BB129" s="139"/>
      <c r="BC129" s="139"/>
      <c r="BD129" s="139"/>
      <c r="BE129" s="139"/>
      <c r="BF129" s="139"/>
      <c r="BG129" s="139"/>
      <c r="BH129" s="139"/>
      <c r="BI129" s="139"/>
      <c r="BJ129" s="139"/>
      <c r="BK129" s="139"/>
      <c r="BL129" s="139"/>
      <c r="BM129" s="139"/>
    </row>
    <row r="130" spans="1:65" ht="15.75" customHeight="1">
      <c r="A130" s="154"/>
      <c r="B130" s="155"/>
      <c r="C130" s="154"/>
      <c r="D130" s="141" t="s">
        <v>221</v>
      </c>
      <c r="E130" s="156" t="s">
        <v>25</v>
      </c>
      <c r="F130" s="157" t="s">
        <v>363</v>
      </c>
      <c r="G130" s="154"/>
      <c r="H130" s="156" t="s">
        <v>25</v>
      </c>
      <c r="I130" s="154"/>
      <c r="J130" s="154"/>
      <c r="K130" s="154"/>
      <c r="L130" s="155"/>
      <c r="M130" s="158"/>
      <c r="N130" s="154"/>
      <c r="O130" s="154"/>
      <c r="P130" s="154"/>
      <c r="Q130" s="154"/>
      <c r="R130" s="154"/>
      <c r="S130" s="154"/>
      <c r="T130" s="159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154"/>
      <c r="AH130" s="154"/>
      <c r="AI130" s="154"/>
      <c r="AJ130" s="154"/>
      <c r="AK130" s="154"/>
      <c r="AL130" s="154"/>
      <c r="AM130" s="154"/>
      <c r="AN130" s="154"/>
      <c r="AO130" s="154"/>
      <c r="AP130" s="154"/>
      <c r="AQ130" s="154"/>
      <c r="AR130" s="154"/>
      <c r="AS130" s="154"/>
      <c r="AT130" s="156" t="s">
        <v>221</v>
      </c>
      <c r="AU130" s="156" t="s">
        <v>153</v>
      </c>
      <c r="AV130" s="154" t="s">
        <v>9</v>
      </c>
      <c r="AW130" s="154" t="s">
        <v>44</v>
      </c>
      <c r="AX130" s="154" t="s">
        <v>107</v>
      </c>
      <c r="AY130" s="156" t="s">
        <v>145</v>
      </c>
      <c r="AZ130" s="154"/>
      <c r="BA130" s="154"/>
      <c r="BB130" s="154"/>
      <c r="BC130" s="154"/>
      <c r="BD130" s="154"/>
      <c r="BE130" s="154"/>
      <c r="BF130" s="154"/>
      <c r="BG130" s="154"/>
      <c r="BH130" s="154"/>
      <c r="BI130" s="154"/>
      <c r="BJ130" s="154"/>
      <c r="BK130" s="154"/>
      <c r="BL130" s="154"/>
      <c r="BM130" s="154"/>
    </row>
    <row r="131" spans="1:65" ht="15.75" customHeight="1">
      <c r="A131" s="139"/>
      <c r="B131" s="140"/>
      <c r="C131" s="139"/>
      <c r="D131" s="141" t="s">
        <v>221</v>
      </c>
      <c r="E131" s="142" t="s">
        <v>25</v>
      </c>
      <c r="F131" s="143" t="s">
        <v>366</v>
      </c>
      <c r="G131" s="139"/>
      <c r="H131" s="144">
        <v>4.79</v>
      </c>
      <c r="I131" s="139"/>
      <c r="J131" s="139"/>
      <c r="K131" s="139"/>
      <c r="L131" s="140"/>
      <c r="M131" s="145"/>
      <c r="N131" s="139"/>
      <c r="O131" s="139"/>
      <c r="P131" s="139"/>
      <c r="Q131" s="139"/>
      <c r="R131" s="139"/>
      <c r="S131" s="139"/>
      <c r="T131" s="146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42" t="s">
        <v>221</v>
      </c>
      <c r="AU131" s="142" t="s">
        <v>153</v>
      </c>
      <c r="AV131" s="139" t="s">
        <v>153</v>
      </c>
      <c r="AW131" s="139" t="s">
        <v>44</v>
      </c>
      <c r="AX131" s="139" t="s">
        <v>107</v>
      </c>
      <c r="AY131" s="142" t="s">
        <v>145</v>
      </c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</row>
    <row r="132" spans="1:65" ht="15.75" customHeight="1">
      <c r="A132" s="154"/>
      <c r="B132" s="155"/>
      <c r="C132" s="154"/>
      <c r="D132" s="141" t="s">
        <v>221</v>
      </c>
      <c r="E132" s="156" t="s">
        <v>25</v>
      </c>
      <c r="F132" s="157" t="s">
        <v>370</v>
      </c>
      <c r="G132" s="154"/>
      <c r="H132" s="156" t="s">
        <v>25</v>
      </c>
      <c r="I132" s="154"/>
      <c r="J132" s="154"/>
      <c r="K132" s="154"/>
      <c r="L132" s="155"/>
      <c r="M132" s="158"/>
      <c r="N132" s="154"/>
      <c r="O132" s="154"/>
      <c r="P132" s="154"/>
      <c r="Q132" s="154"/>
      <c r="R132" s="154"/>
      <c r="S132" s="154"/>
      <c r="T132" s="159"/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4"/>
      <c r="AL132" s="154"/>
      <c r="AM132" s="154"/>
      <c r="AN132" s="154"/>
      <c r="AO132" s="154"/>
      <c r="AP132" s="154"/>
      <c r="AQ132" s="154"/>
      <c r="AR132" s="154"/>
      <c r="AS132" s="154"/>
      <c r="AT132" s="156" t="s">
        <v>221</v>
      </c>
      <c r="AU132" s="156" t="s">
        <v>153</v>
      </c>
      <c r="AV132" s="154" t="s">
        <v>9</v>
      </c>
      <c r="AW132" s="154" t="s">
        <v>44</v>
      </c>
      <c r="AX132" s="154" t="s">
        <v>107</v>
      </c>
      <c r="AY132" s="156" t="s">
        <v>145</v>
      </c>
      <c r="AZ132" s="154"/>
      <c r="BA132" s="154"/>
      <c r="BB132" s="154"/>
      <c r="BC132" s="154"/>
      <c r="BD132" s="154"/>
      <c r="BE132" s="154"/>
      <c r="BF132" s="154"/>
      <c r="BG132" s="154"/>
      <c r="BH132" s="154"/>
      <c r="BI132" s="154"/>
      <c r="BJ132" s="154"/>
      <c r="BK132" s="154"/>
      <c r="BL132" s="154"/>
      <c r="BM132" s="154"/>
    </row>
    <row r="133" spans="1:65" ht="15.75" customHeight="1">
      <c r="A133" s="139"/>
      <c r="B133" s="140"/>
      <c r="C133" s="139"/>
      <c r="D133" s="141" t="s">
        <v>221</v>
      </c>
      <c r="E133" s="142" t="s">
        <v>25</v>
      </c>
      <c r="F133" s="143" t="s">
        <v>334</v>
      </c>
      <c r="G133" s="139"/>
      <c r="H133" s="144">
        <v>0.95</v>
      </c>
      <c r="I133" s="139"/>
      <c r="J133" s="139"/>
      <c r="K133" s="139"/>
      <c r="L133" s="140"/>
      <c r="M133" s="145"/>
      <c r="N133" s="139"/>
      <c r="O133" s="139"/>
      <c r="P133" s="139"/>
      <c r="Q133" s="139"/>
      <c r="R133" s="139"/>
      <c r="S133" s="139"/>
      <c r="T133" s="146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42" t="s">
        <v>221</v>
      </c>
      <c r="AU133" s="142" t="s">
        <v>153</v>
      </c>
      <c r="AV133" s="139" t="s">
        <v>153</v>
      </c>
      <c r="AW133" s="139" t="s">
        <v>44</v>
      </c>
      <c r="AX133" s="139" t="s">
        <v>107</v>
      </c>
      <c r="AY133" s="142" t="s">
        <v>145</v>
      </c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</row>
    <row r="134" spans="1:65" ht="15.75" customHeight="1">
      <c r="A134" s="154"/>
      <c r="B134" s="155"/>
      <c r="C134" s="154"/>
      <c r="D134" s="141" t="s">
        <v>221</v>
      </c>
      <c r="E134" s="156" t="s">
        <v>25</v>
      </c>
      <c r="F134" s="157" t="s">
        <v>373</v>
      </c>
      <c r="G134" s="154"/>
      <c r="H134" s="156" t="s">
        <v>25</v>
      </c>
      <c r="I134" s="154"/>
      <c r="J134" s="154"/>
      <c r="K134" s="154"/>
      <c r="L134" s="155"/>
      <c r="M134" s="158"/>
      <c r="N134" s="154"/>
      <c r="O134" s="154"/>
      <c r="P134" s="154"/>
      <c r="Q134" s="154"/>
      <c r="R134" s="154"/>
      <c r="S134" s="154"/>
      <c r="T134" s="159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4"/>
      <c r="AK134" s="154"/>
      <c r="AL134" s="154"/>
      <c r="AM134" s="154"/>
      <c r="AN134" s="154"/>
      <c r="AO134" s="154"/>
      <c r="AP134" s="154"/>
      <c r="AQ134" s="154"/>
      <c r="AR134" s="154"/>
      <c r="AS134" s="154"/>
      <c r="AT134" s="156" t="s">
        <v>221</v>
      </c>
      <c r="AU134" s="156" t="s">
        <v>153</v>
      </c>
      <c r="AV134" s="154" t="s">
        <v>9</v>
      </c>
      <c r="AW134" s="154" t="s">
        <v>44</v>
      </c>
      <c r="AX134" s="154" t="s">
        <v>107</v>
      </c>
      <c r="AY134" s="156" t="s">
        <v>145</v>
      </c>
      <c r="AZ134" s="154"/>
      <c r="BA134" s="154"/>
      <c r="BB134" s="154"/>
      <c r="BC134" s="154"/>
      <c r="BD134" s="154"/>
      <c r="BE134" s="154"/>
      <c r="BF134" s="154"/>
      <c r="BG134" s="154"/>
      <c r="BH134" s="154"/>
      <c r="BI134" s="154"/>
      <c r="BJ134" s="154"/>
      <c r="BK134" s="154"/>
      <c r="BL134" s="154"/>
      <c r="BM134" s="154"/>
    </row>
    <row r="135" spans="1:65" ht="15.75" customHeight="1">
      <c r="A135" s="139"/>
      <c r="B135" s="140"/>
      <c r="C135" s="139"/>
      <c r="D135" s="141" t="s">
        <v>221</v>
      </c>
      <c r="E135" s="142" t="s">
        <v>25</v>
      </c>
      <c r="F135" s="143" t="s">
        <v>9</v>
      </c>
      <c r="G135" s="139"/>
      <c r="H135" s="144">
        <v>1</v>
      </c>
      <c r="I135" s="139"/>
      <c r="J135" s="139"/>
      <c r="K135" s="139"/>
      <c r="L135" s="140"/>
      <c r="M135" s="145"/>
      <c r="N135" s="139"/>
      <c r="O135" s="139"/>
      <c r="P135" s="139"/>
      <c r="Q135" s="139"/>
      <c r="R135" s="139"/>
      <c r="S135" s="139"/>
      <c r="T135" s="146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42" t="s">
        <v>221</v>
      </c>
      <c r="AU135" s="142" t="s">
        <v>153</v>
      </c>
      <c r="AV135" s="139" t="s">
        <v>153</v>
      </c>
      <c r="AW135" s="139" t="s">
        <v>44</v>
      </c>
      <c r="AX135" s="139" t="s">
        <v>107</v>
      </c>
      <c r="AY135" s="142" t="s">
        <v>145</v>
      </c>
      <c r="AZ135" s="139"/>
      <c r="BA135" s="139"/>
      <c r="BB135" s="139"/>
      <c r="BC135" s="139"/>
      <c r="BD135" s="139"/>
      <c r="BE135" s="139"/>
      <c r="BF135" s="139"/>
      <c r="BG135" s="139"/>
      <c r="BH135" s="139"/>
      <c r="BI135" s="139"/>
      <c r="BJ135" s="139"/>
      <c r="BK135" s="139"/>
      <c r="BL135" s="139"/>
      <c r="BM135" s="139"/>
    </row>
    <row r="136" spans="1:65" ht="15.75" customHeight="1">
      <c r="A136" s="154"/>
      <c r="B136" s="155"/>
      <c r="C136" s="154"/>
      <c r="D136" s="141" t="s">
        <v>221</v>
      </c>
      <c r="E136" s="156" t="s">
        <v>25</v>
      </c>
      <c r="F136" s="157" t="s">
        <v>374</v>
      </c>
      <c r="G136" s="154"/>
      <c r="H136" s="156" t="s">
        <v>25</v>
      </c>
      <c r="I136" s="154"/>
      <c r="J136" s="154"/>
      <c r="K136" s="154"/>
      <c r="L136" s="155"/>
      <c r="M136" s="158"/>
      <c r="N136" s="154"/>
      <c r="O136" s="154"/>
      <c r="P136" s="154"/>
      <c r="Q136" s="154"/>
      <c r="R136" s="154"/>
      <c r="S136" s="154"/>
      <c r="T136" s="159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  <c r="AS136" s="154"/>
      <c r="AT136" s="156" t="s">
        <v>221</v>
      </c>
      <c r="AU136" s="156" t="s">
        <v>153</v>
      </c>
      <c r="AV136" s="154" t="s">
        <v>9</v>
      </c>
      <c r="AW136" s="154" t="s">
        <v>44</v>
      </c>
      <c r="AX136" s="154" t="s">
        <v>107</v>
      </c>
      <c r="AY136" s="156" t="s">
        <v>145</v>
      </c>
      <c r="AZ136" s="154"/>
      <c r="BA136" s="154"/>
      <c r="BB136" s="154"/>
      <c r="BC136" s="154"/>
      <c r="BD136" s="154"/>
      <c r="BE136" s="154"/>
      <c r="BF136" s="154"/>
      <c r="BG136" s="154"/>
      <c r="BH136" s="154"/>
      <c r="BI136" s="154"/>
      <c r="BJ136" s="154"/>
      <c r="BK136" s="154"/>
      <c r="BL136" s="154"/>
      <c r="BM136" s="154"/>
    </row>
    <row r="137" spans="1:65" ht="15.75" customHeight="1">
      <c r="A137" s="139"/>
      <c r="B137" s="140"/>
      <c r="C137" s="139"/>
      <c r="D137" s="141" t="s">
        <v>221</v>
      </c>
      <c r="E137" s="142" t="s">
        <v>25</v>
      </c>
      <c r="F137" s="143" t="s">
        <v>360</v>
      </c>
      <c r="G137" s="139"/>
      <c r="H137" s="144">
        <v>3.57</v>
      </c>
      <c r="I137" s="139"/>
      <c r="J137" s="139"/>
      <c r="K137" s="139"/>
      <c r="L137" s="140"/>
      <c r="M137" s="145"/>
      <c r="N137" s="139"/>
      <c r="O137" s="139"/>
      <c r="P137" s="139"/>
      <c r="Q137" s="139"/>
      <c r="R137" s="139"/>
      <c r="S137" s="139"/>
      <c r="T137" s="146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42" t="s">
        <v>221</v>
      </c>
      <c r="AU137" s="142" t="s">
        <v>153</v>
      </c>
      <c r="AV137" s="139" t="s">
        <v>153</v>
      </c>
      <c r="AW137" s="139" t="s">
        <v>44</v>
      </c>
      <c r="AX137" s="139" t="s">
        <v>107</v>
      </c>
      <c r="AY137" s="142" t="s">
        <v>145</v>
      </c>
      <c r="AZ137" s="139"/>
      <c r="BA137" s="139"/>
      <c r="BB137" s="139"/>
      <c r="BC137" s="139"/>
      <c r="BD137" s="139"/>
      <c r="BE137" s="139"/>
      <c r="BF137" s="139"/>
      <c r="BG137" s="139"/>
      <c r="BH137" s="139"/>
      <c r="BI137" s="139"/>
      <c r="BJ137" s="139"/>
      <c r="BK137" s="139"/>
      <c r="BL137" s="139"/>
      <c r="BM137" s="139"/>
    </row>
    <row r="138" spans="1:65" ht="15.75" customHeight="1">
      <c r="A138" s="154"/>
      <c r="B138" s="155"/>
      <c r="C138" s="154"/>
      <c r="D138" s="141" t="s">
        <v>221</v>
      </c>
      <c r="E138" s="156" t="s">
        <v>25</v>
      </c>
      <c r="F138" s="157" t="s">
        <v>380</v>
      </c>
      <c r="G138" s="154"/>
      <c r="H138" s="156" t="s">
        <v>25</v>
      </c>
      <c r="I138" s="154"/>
      <c r="J138" s="154"/>
      <c r="K138" s="154"/>
      <c r="L138" s="155"/>
      <c r="M138" s="158"/>
      <c r="N138" s="154"/>
      <c r="O138" s="154"/>
      <c r="P138" s="154"/>
      <c r="Q138" s="154"/>
      <c r="R138" s="154"/>
      <c r="S138" s="154"/>
      <c r="T138" s="159"/>
      <c r="U138" s="154"/>
      <c r="V138" s="154"/>
      <c r="W138" s="154"/>
      <c r="X138" s="154"/>
      <c r="Y138" s="154"/>
      <c r="Z138" s="154"/>
      <c r="AA138" s="154"/>
      <c r="AB138" s="154"/>
      <c r="AC138" s="154"/>
      <c r="AD138" s="154"/>
      <c r="AE138" s="154"/>
      <c r="AF138" s="154"/>
      <c r="AG138" s="154"/>
      <c r="AH138" s="154"/>
      <c r="AI138" s="154"/>
      <c r="AJ138" s="154"/>
      <c r="AK138" s="154"/>
      <c r="AL138" s="154"/>
      <c r="AM138" s="154"/>
      <c r="AN138" s="154"/>
      <c r="AO138" s="154"/>
      <c r="AP138" s="154"/>
      <c r="AQ138" s="154"/>
      <c r="AR138" s="154"/>
      <c r="AS138" s="154"/>
      <c r="AT138" s="156" t="s">
        <v>221</v>
      </c>
      <c r="AU138" s="156" t="s">
        <v>153</v>
      </c>
      <c r="AV138" s="154" t="s">
        <v>9</v>
      </c>
      <c r="AW138" s="154" t="s">
        <v>44</v>
      </c>
      <c r="AX138" s="154" t="s">
        <v>107</v>
      </c>
      <c r="AY138" s="156" t="s">
        <v>145</v>
      </c>
      <c r="AZ138" s="154"/>
      <c r="BA138" s="154"/>
      <c r="BB138" s="154"/>
      <c r="BC138" s="154"/>
      <c r="BD138" s="154"/>
      <c r="BE138" s="154"/>
      <c r="BF138" s="154"/>
      <c r="BG138" s="154"/>
      <c r="BH138" s="154"/>
      <c r="BI138" s="154"/>
      <c r="BJ138" s="154"/>
      <c r="BK138" s="154"/>
      <c r="BL138" s="154"/>
      <c r="BM138" s="154"/>
    </row>
    <row r="139" spans="1:65" ht="15.75" customHeight="1">
      <c r="A139" s="139"/>
      <c r="B139" s="140"/>
      <c r="C139" s="139"/>
      <c r="D139" s="141" t="s">
        <v>221</v>
      </c>
      <c r="E139" s="142" t="s">
        <v>25</v>
      </c>
      <c r="F139" s="143" t="s">
        <v>385</v>
      </c>
      <c r="G139" s="139"/>
      <c r="H139" s="144">
        <v>12.6</v>
      </c>
      <c r="I139" s="139"/>
      <c r="J139" s="139"/>
      <c r="K139" s="139"/>
      <c r="L139" s="140"/>
      <c r="M139" s="145"/>
      <c r="N139" s="139"/>
      <c r="O139" s="139"/>
      <c r="P139" s="139"/>
      <c r="Q139" s="139"/>
      <c r="R139" s="139"/>
      <c r="S139" s="139"/>
      <c r="T139" s="146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42" t="s">
        <v>221</v>
      </c>
      <c r="AU139" s="142" t="s">
        <v>153</v>
      </c>
      <c r="AV139" s="139" t="s">
        <v>153</v>
      </c>
      <c r="AW139" s="139" t="s">
        <v>44</v>
      </c>
      <c r="AX139" s="139" t="s">
        <v>107</v>
      </c>
      <c r="AY139" s="142" t="s">
        <v>145</v>
      </c>
      <c r="AZ139" s="139"/>
      <c r="BA139" s="139"/>
      <c r="BB139" s="139"/>
      <c r="BC139" s="139"/>
      <c r="BD139" s="139"/>
      <c r="BE139" s="139"/>
      <c r="BF139" s="139"/>
      <c r="BG139" s="139"/>
      <c r="BH139" s="139"/>
      <c r="BI139" s="139"/>
      <c r="BJ139" s="139"/>
      <c r="BK139" s="139"/>
      <c r="BL139" s="139"/>
      <c r="BM139" s="139"/>
    </row>
    <row r="140" spans="1:65" ht="15.75" customHeight="1">
      <c r="A140" s="154"/>
      <c r="B140" s="155"/>
      <c r="C140" s="154"/>
      <c r="D140" s="141" t="s">
        <v>221</v>
      </c>
      <c r="E140" s="156" t="s">
        <v>25</v>
      </c>
      <c r="F140" s="157" t="s">
        <v>387</v>
      </c>
      <c r="G140" s="154"/>
      <c r="H140" s="156" t="s">
        <v>25</v>
      </c>
      <c r="I140" s="154"/>
      <c r="J140" s="154"/>
      <c r="K140" s="154"/>
      <c r="L140" s="155"/>
      <c r="M140" s="158"/>
      <c r="N140" s="154"/>
      <c r="O140" s="154"/>
      <c r="P140" s="154"/>
      <c r="Q140" s="154"/>
      <c r="R140" s="154"/>
      <c r="S140" s="154"/>
      <c r="T140" s="159"/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154"/>
      <c r="AO140" s="154"/>
      <c r="AP140" s="154"/>
      <c r="AQ140" s="154"/>
      <c r="AR140" s="154"/>
      <c r="AS140" s="154"/>
      <c r="AT140" s="156" t="s">
        <v>221</v>
      </c>
      <c r="AU140" s="156" t="s">
        <v>153</v>
      </c>
      <c r="AV140" s="154" t="s">
        <v>9</v>
      </c>
      <c r="AW140" s="154" t="s">
        <v>44</v>
      </c>
      <c r="AX140" s="154" t="s">
        <v>107</v>
      </c>
      <c r="AY140" s="156" t="s">
        <v>145</v>
      </c>
      <c r="AZ140" s="154"/>
      <c r="BA140" s="154"/>
      <c r="BB140" s="154"/>
      <c r="BC140" s="154"/>
      <c r="BD140" s="154"/>
      <c r="BE140" s="154"/>
      <c r="BF140" s="154"/>
      <c r="BG140" s="154"/>
      <c r="BH140" s="154"/>
      <c r="BI140" s="154"/>
      <c r="BJ140" s="154"/>
      <c r="BK140" s="154"/>
      <c r="BL140" s="154"/>
      <c r="BM140" s="154"/>
    </row>
    <row r="141" spans="1:65" ht="15.75" customHeight="1">
      <c r="A141" s="139"/>
      <c r="B141" s="140"/>
      <c r="C141" s="139"/>
      <c r="D141" s="141" t="s">
        <v>221</v>
      </c>
      <c r="E141" s="142" t="s">
        <v>25</v>
      </c>
      <c r="F141" s="143" t="s">
        <v>389</v>
      </c>
      <c r="G141" s="139"/>
      <c r="H141" s="144">
        <v>2.9329999999999998</v>
      </c>
      <c r="I141" s="139"/>
      <c r="J141" s="139"/>
      <c r="K141" s="139"/>
      <c r="L141" s="140"/>
      <c r="M141" s="145"/>
      <c r="N141" s="139"/>
      <c r="O141" s="139"/>
      <c r="P141" s="139"/>
      <c r="Q141" s="139"/>
      <c r="R141" s="139"/>
      <c r="S141" s="139"/>
      <c r="T141" s="146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42" t="s">
        <v>221</v>
      </c>
      <c r="AU141" s="142" t="s">
        <v>153</v>
      </c>
      <c r="AV141" s="139" t="s">
        <v>153</v>
      </c>
      <c r="AW141" s="139" t="s">
        <v>44</v>
      </c>
      <c r="AX141" s="139" t="s">
        <v>107</v>
      </c>
      <c r="AY141" s="142" t="s">
        <v>145</v>
      </c>
      <c r="AZ141" s="139"/>
      <c r="BA141" s="139"/>
      <c r="BB141" s="139"/>
      <c r="BC141" s="139"/>
      <c r="BD141" s="139"/>
      <c r="BE141" s="139"/>
      <c r="BF141" s="139"/>
      <c r="BG141" s="139"/>
      <c r="BH141" s="139"/>
      <c r="BI141" s="139"/>
      <c r="BJ141" s="139"/>
      <c r="BK141" s="139"/>
      <c r="BL141" s="139"/>
      <c r="BM141" s="139"/>
    </row>
    <row r="142" spans="1:65" ht="15.75" customHeight="1">
      <c r="A142" s="147"/>
      <c r="B142" s="148"/>
      <c r="C142" s="147"/>
      <c r="D142" s="141" t="s">
        <v>221</v>
      </c>
      <c r="E142" s="149" t="s">
        <v>25</v>
      </c>
      <c r="F142" s="150" t="s">
        <v>226</v>
      </c>
      <c r="G142" s="147"/>
      <c r="H142" s="151">
        <v>52.693000000000005</v>
      </c>
      <c r="I142" s="147"/>
      <c r="J142" s="147"/>
      <c r="K142" s="147"/>
      <c r="L142" s="148"/>
      <c r="M142" s="152"/>
      <c r="N142" s="147"/>
      <c r="O142" s="147"/>
      <c r="P142" s="147"/>
      <c r="Q142" s="147"/>
      <c r="R142" s="147"/>
      <c r="S142" s="147"/>
      <c r="T142" s="153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9" t="s">
        <v>221</v>
      </c>
      <c r="AU142" s="149" t="s">
        <v>153</v>
      </c>
      <c r="AV142" s="147" t="s">
        <v>152</v>
      </c>
      <c r="AW142" s="147" t="s">
        <v>44</v>
      </c>
      <c r="AX142" s="147" t="s">
        <v>9</v>
      </c>
      <c r="AY142" s="149" t="s">
        <v>145</v>
      </c>
      <c r="AZ142" s="147"/>
      <c r="BA142" s="147"/>
      <c r="BB142" s="147"/>
      <c r="BC142" s="147"/>
      <c r="BD142" s="147"/>
      <c r="BE142" s="147"/>
      <c r="BF142" s="147"/>
      <c r="BG142" s="147"/>
      <c r="BH142" s="147"/>
      <c r="BI142" s="147"/>
      <c r="BJ142" s="147"/>
      <c r="BK142" s="147"/>
      <c r="BL142" s="147"/>
      <c r="BM142" s="147"/>
    </row>
    <row r="143" spans="1:65" ht="24" customHeight="1">
      <c r="A143" s="16"/>
      <c r="B143" s="17"/>
      <c r="C143" s="118" t="s">
        <v>166</v>
      </c>
      <c r="D143" s="118" t="s">
        <v>146</v>
      </c>
      <c r="E143" s="119" t="s">
        <v>396</v>
      </c>
      <c r="F143" s="120" t="s">
        <v>397</v>
      </c>
      <c r="G143" s="121" t="s">
        <v>176</v>
      </c>
      <c r="H143" s="122">
        <v>368.851</v>
      </c>
      <c r="I143" s="259"/>
      <c r="J143" s="123">
        <f>ROUND(I143*H143,2)</f>
        <v>0</v>
      </c>
      <c r="K143" s="120" t="s">
        <v>183</v>
      </c>
      <c r="L143" s="17"/>
      <c r="M143" s="124" t="s">
        <v>25</v>
      </c>
      <c r="N143" s="125" t="s">
        <v>54</v>
      </c>
      <c r="O143" s="16"/>
      <c r="P143" s="126">
        <f>O143*H143</f>
        <v>0</v>
      </c>
      <c r="Q143" s="126">
        <v>1.3599999999999999E-6</v>
      </c>
      <c r="R143" s="126">
        <f>Q143*H143</f>
        <v>5.0163735999999995E-4</v>
      </c>
      <c r="S143" s="126">
        <v>0</v>
      </c>
      <c r="T143" s="127">
        <f>S143*H143</f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28" t="s">
        <v>152</v>
      </c>
      <c r="AS143" s="16"/>
      <c r="AT143" s="128" t="s">
        <v>146</v>
      </c>
      <c r="AU143" s="128" t="s">
        <v>153</v>
      </c>
      <c r="AV143" s="16"/>
      <c r="AW143" s="16"/>
      <c r="AX143" s="16"/>
      <c r="AY143" s="4" t="s">
        <v>145</v>
      </c>
      <c r="AZ143" s="16"/>
      <c r="BA143" s="16"/>
      <c r="BB143" s="16"/>
      <c r="BC143" s="16"/>
      <c r="BD143" s="16"/>
      <c r="BE143" s="129">
        <f>IF(N143="základní",J143,0)</f>
        <v>0</v>
      </c>
      <c r="BF143" s="129">
        <f>IF(N143="snížená",J143,0)</f>
        <v>0</v>
      </c>
      <c r="BG143" s="129">
        <f>IF(N143="zákl. přenesená",J143,0)</f>
        <v>0</v>
      </c>
      <c r="BH143" s="129">
        <f>IF(N143="sníž. přenesená",J143,0)</f>
        <v>0</v>
      </c>
      <c r="BI143" s="129">
        <f>IF(N143="nulová",J143,0)</f>
        <v>0</v>
      </c>
      <c r="BJ143" s="4" t="s">
        <v>153</v>
      </c>
      <c r="BK143" s="129">
        <f>ROUND(I143*H143,2)</f>
        <v>0</v>
      </c>
      <c r="BL143" s="4" t="s">
        <v>152</v>
      </c>
      <c r="BM143" s="128" t="s">
        <v>403</v>
      </c>
    </row>
    <row r="144" spans="1:65" ht="15.75" customHeight="1">
      <c r="A144" s="16"/>
      <c r="B144" s="17"/>
      <c r="C144" s="16"/>
      <c r="D144" s="136" t="s">
        <v>201</v>
      </c>
      <c r="E144" s="16"/>
      <c r="F144" s="137" t="s">
        <v>404</v>
      </c>
      <c r="G144" s="16"/>
      <c r="H144" s="16"/>
      <c r="I144" s="16"/>
      <c r="J144" s="16"/>
      <c r="K144" s="16"/>
      <c r="L144" s="17"/>
      <c r="M144" s="138"/>
      <c r="N144" s="16"/>
      <c r="O144" s="16"/>
      <c r="P144" s="16"/>
      <c r="Q144" s="16"/>
      <c r="R144" s="16"/>
      <c r="S144" s="16"/>
      <c r="T144" s="59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4" t="s">
        <v>201</v>
      </c>
      <c r="AU144" s="4" t="s">
        <v>153</v>
      </c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</row>
    <row r="145" spans="1:65" ht="15.75" customHeight="1">
      <c r="A145" s="154"/>
      <c r="B145" s="155"/>
      <c r="C145" s="154"/>
      <c r="D145" s="141" t="s">
        <v>221</v>
      </c>
      <c r="E145" s="156" t="s">
        <v>25</v>
      </c>
      <c r="F145" s="157" t="s">
        <v>316</v>
      </c>
      <c r="G145" s="154"/>
      <c r="H145" s="156" t="s">
        <v>25</v>
      </c>
      <c r="I145" s="154"/>
      <c r="J145" s="154"/>
      <c r="K145" s="154"/>
      <c r="L145" s="155"/>
      <c r="M145" s="158"/>
      <c r="N145" s="154"/>
      <c r="O145" s="154"/>
      <c r="P145" s="154"/>
      <c r="Q145" s="154"/>
      <c r="R145" s="154"/>
      <c r="S145" s="154"/>
      <c r="T145" s="159"/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154"/>
      <c r="AH145" s="154"/>
      <c r="AI145" s="154"/>
      <c r="AJ145" s="154"/>
      <c r="AK145" s="154"/>
      <c r="AL145" s="154"/>
      <c r="AM145" s="154"/>
      <c r="AN145" s="154"/>
      <c r="AO145" s="154"/>
      <c r="AP145" s="154"/>
      <c r="AQ145" s="154"/>
      <c r="AR145" s="154"/>
      <c r="AS145" s="154"/>
      <c r="AT145" s="156" t="s">
        <v>221</v>
      </c>
      <c r="AU145" s="156" t="s">
        <v>153</v>
      </c>
      <c r="AV145" s="154" t="s">
        <v>9</v>
      </c>
      <c r="AW145" s="154" t="s">
        <v>44</v>
      </c>
      <c r="AX145" s="154" t="s">
        <v>107</v>
      </c>
      <c r="AY145" s="156" t="s">
        <v>145</v>
      </c>
      <c r="AZ145" s="154"/>
      <c r="BA145" s="154"/>
      <c r="BB145" s="154"/>
      <c r="BC145" s="154"/>
      <c r="BD145" s="154"/>
      <c r="BE145" s="154"/>
      <c r="BF145" s="154"/>
      <c r="BG145" s="154"/>
      <c r="BH145" s="154"/>
      <c r="BI145" s="154"/>
      <c r="BJ145" s="154"/>
      <c r="BK145" s="154"/>
      <c r="BL145" s="154"/>
      <c r="BM145" s="154"/>
    </row>
    <row r="146" spans="1:65" ht="15.75" customHeight="1">
      <c r="A146" s="154"/>
      <c r="B146" s="155"/>
      <c r="C146" s="154"/>
      <c r="D146" s="141" t="s">
        <v>221</v>
      </c>
      <c r="E146" s="156" t="s">
        <v>25</v>
      </c>
      <c r="F146" s="157" t="s">
        <v>320</v>
      </c>
      <c r="G146" s="154"/>
      <c r="H146" s="156" t="s">
        <v>25</v>
      </c>
      <c r="I146" s="154"/>
      <c r="J146" s="154"/>
      <c r="K146" s="154"/>
      <c r="L146" s="155"/>
      <c r="M146" s="158"/>
      <c r="N146" s="154"/>
      <c r="O146" s="154"/>
      <c r="P146" s="154"/>
      <c r="Q146" s="154"/>
      <c r="R146" s="154"/>
      <c r="S146" s="154"/>
      <c r="T146" s="159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54"/>
      <c r="AQ146" s="154"/>
      <c r="AR146" s="154"/>
      <c r="AS146" s="154"/>
      <c r="AT146" s="156" t="s">
        <v>221</v>
      </c>
      <c r="AU146" s="156" t="s">
        <v>153</v>
      </c>
      <c r="AV146" s="154" t="s">
        <v>9</v>
      </c>
      <c r="AW146" s="154" t="s">
        <v>44</v>
      </c>
      <c r="AX146" s="154" t="s">
        <v>107</v>
      </c>
      <c r="AY146" s="156" t="s">
        <v>145</v>
      </c>
      <c r="AZ146" s="154"/>
      <c r="BA146" s="154"/>
      <c r="BB146" s="154"/>
      <c r="BC146" s="154"/>
      <c r="BD146" s="154"/>
      <c r="BE146" s="154"/>
      <c r="BF146" s="154"/>
      <c r="BG146" s="154"/>
      <c r="BH146" s="154"/>
      <c r="BI146" s="154"/>
      <c r="BJ146" s="154"/>
      <c r="BK146" s="154"/>
      <c r="BL146" s="154"/>
      <c r="BM146" s="154"/>
    </row>
    <row r="147" spans="1:65" ht="15.75" customHeight="1">
      <c r="A147" s="139"/>
      <c r="B147" s="140"/>
      <c r="C147" s="139"/>
      <c r="D147" s="141" t="s">
        <v>221</v>
      </c>
      <c r="E147" s="142" t="s">
        <v>25</v>
      </c>
      <c r="F147" s="143" t="s">
        <v>324</v>
      </c>
      <c r="G147" s="139"/>
      <c r="H147" s="144">
        <v>8.4</v>
      </c>
      <c r="I147" s="139"/>
      <c r="J147" s="139"/>
      <c r="K147" s="139"/>
      <c r="L147" s="140"/>
      <c r="M147" s="145"/>
      <c r="N147" s="139"/>
      <c r="O147" s="139"/>
      <c r="P147" s="139"/>
      <c r="Q147" s="139"/>
      <c r="R147" s="139"/>
      <c r="S147" s="139"/>
      <c r="T147" s="146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42" t="s">
        <v>221</v>
      </c>
      <c r="AU147" s="142" t="s">
        <v>153</v>
      </c>
      <c r="AV147" s="139" t="s">
        <v>153</v>
      </c>
      <c r="AW147" s="139" t="s">
        <v>44</v>
      </c>
      <c r="AX147" s="139" t="s">
        <v>107</v>
      </c>
      <c r="AY147" s="142" t="s">
        <v>145</v>
      </c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</row>
    <row r="148" spans="1:65" ht="15.75" customHeight="1">
      <c r="A148" s="154"/>
      <c r="B148" s="155"/>
      <c r="C148" s="154"/>
      <c r="D148" s="141" t="s">
        <v>221</v>
      </c>
      <c r="E148" s="156" t="s">
        <v>25</v>
      </c>
      <c r="F148" s="157" t="s">
        <v>325</v>
      </c>
      <c r="G148" s="154"/>
      <c r="H148" s="156" t="s">
        <v>25</v>
      </c>
      <c r="I148" s="154"/>
      <c r="J148" s="154"/>
      <c r="K148" s="154"/>
      <c r="L148" s="155"/>
      <c r="M148" s="158"/>
      <c r="N148" s="154"/>
      <c r="O148" s="154"/>
      <c r="P148" s="154"/>
      <c r="Q148" s="154"/>
      <c r="R148" s="154"/>
      <c r="S148" s="154"/>
      <c r="T148" s="159"/>
      <c r="U148" s="154"/>
      <c r="V148" s="154"/>
      <c r="W148" s="154"/>
      <c r="X148" s="154"/>
      <c r="Y148" s="154"/>
      <c r="Z148" s="154"/>
      <c r="AA148" s="154"/>
      <c r="AB148" s="154"/>
      <c r="AC148" s="154"/>
      <c r="AD148" s="154"/>
      <c r="AE148" s="154"/>
      <c r="AF148" s="154"/>
      <c r="AG148" s="154"/>
      <c r="AH148" s="154"/>
      <c r="AI148" s="154"/>
      <c r="AJ148" s="154"/>
      <c r="AK148" s="154"/>
      <c r="AL148" s="154"/>
      <c r="AM148" s="154"/>
      <c r="AN148" s="154"/>
      <c r="AO148" s="154"/>
      <c r="AP148" s="154"/>
      <c r="AQ148" s="154"/>
      <c r="AR148" s="154"/>
      <c r="AS148" s="154"/>
      <c r="AT148" s="156" t="s">
        <v>221</v>
      </c>
      <c r="AU148" s="156" t="s">
        <v>153</v>
      </c>
      <c r="AV148" s="154" t="s">
        <v>9</v>
      </c>
      <c r="AW148" s="154" t="s">
        <v>44</v>
      </c>
      <c r="AX148" s="154" t="s">
        <v>107</v>
      </c>
      <c r="AY148" s="156" t="s">
        <v>145</v>
      </c>
      <c r="AZ148" s="154"/>
      <c r="BA148" s="154"/>
      <c r="BB148" s="154"/>
      <c r="BC148" s="154"/>
      <c r="BD148" s="154"/>
      <c r="BE148" s="154"/>
      <c r="BF148" s="154"/>
      <c r="BG148" s="154"/>
      <c r="BH148" s="154"/>
      <c r="BI148" s="154"/>
      <c r="BJ148" s="154"/>
      <c r="BK148" s="154"/>
      <c r="BL148" s="154"/>
      <c r="BM148" s="154"/>
    </row>
    <row r="149" spans="1:65" ht="15.75" customHeight="1">
      <c r="A149" s="139"/>
      <c r="B149" s="140"/>
      <c r="C149" s="139"/>
      <c r="D149" s="141" t="s">
        <v>221</v>
      </c>
      <c r="E149" s="142" t="s">
        <v>25</v>
      </c>
      <c r="F149" s="143" t="s">
        <v>329</v>
      </c>
      <c r="G149" s="139"/>
      <c r="H149" s="144">
        <v>3.78</v>
      </c>
      <c r="I149" s="139"/>
      <c r="J149" s="139"/>
      <c r="K149" s="139"/>
      <c r="L149" s="140"/>
      <c r="M149" s="145"/>
      <c r="N149" s="139"/>
      <c r="O149" s="139"/>
      <c r="P149" s="139"/>
      <c r="Q149" s="139"/>
      <c r="R149" s="139"/>
      <c r="S149" s="139"/>
      <c r="T149" s="146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42" t="s">
        <v>221</v>
      </c>
      <c r="AU149" s="142" t="s">
        <v>153</v>
      </c>
      <c r="AV149" s="139" t="s">
        <v>153</v>
      </c>
      <c r="AW149" s="139" t="s">
        <v>44</v>
      </c>
      <c r="AX149" s="139" t="s">
        <v>107</v>
      </c>
      <c r="AY149" s="142" t="s">
        <v>145</v>
      </c>
      <c r="AZ149" s="139"/>
      <c r="BA149" s="139"/>
      <c r="BB149" s="139"/>
      <c r="BC149" s="139"/>
      <c r="BD149" s="139"/>
      <c r="BE149" s="139"/>
      <c r="BF149" s="139"/>
      <c r="BG149" s="139"/>
      <c r="BH149" s="139"/>
      <c r="BI149" s="139"/>
      <c r="BJ149" s="139"/>
      <c r="BK149" s="139"/>
      <c r="BL149" s="139"/>
      <c r="BM149" s="139"/>
    </row>
    <row r="150" spans="1:65" ht="15.75" customHeight="1">
      <c r="A150" s="154"/>
      <c r="B150" s="155"/>
      <c r="C150" s="154"/>
      <c r="D150" s="141" t="s">
        <v>221</v>
      </c>
      <c r="E150" s="156" t="s">
        <v>25</v>
      </c>
      <c r="F150" s="157" t="s">
        <v>332</v>
      </c>
      <c r="G150" s="154"/>
      <c r="H150" s="156" t="s">
        <v>25</v>
      </c>
      <c r="I150" s="154"/>
      <c r="J150" s="154"/>
      <c r="K150" s="154"/>
      <c r="L150" s="155"/>
      <c r="M150" s="158"/>
      <c r="N150" s="154"/>
      <c r="O150" s="154"/>
      <c r="P150" s="154"/>
      <c r="Q150" s="154"/>
      <c r="R150" s="154"/>
      <c r="S150" s="154"/>
      <c r="T150" s="159"/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4"/>
      <c r="AK150" s="154"/>
      <c r="AL150" s="154"/>
      <c r="AM150" s="154"/>
      <c r="AN150" s="154"/>
      <c r="AO150" s="154"/>
      <c r="AP150" s="154"/>
      <c r="AQ150" s="154"/>
      <c r="AR150" s="154"/>
      <c r="AS150" s="154"/>
      <c r="AT150" s="156" t="s">
        <v>221</v>
      </c>
      <c r="AU150" s="156" t="s">
        <v>153</v>
      </c>
      <c r="AV150" s="154" t="s">
        <v>9</v>
      </c>
      <c r="AW150" s="154" t="s">
        <v>44</v>
      </c>
      <c r="AX150" s="154" t="s">
        <v>107</v>
      </c>
      <c r="AY150" s="156" t="s">
        <v>145</v>
      </c>
      <c r="AZ150" s="154"/>
      <c r="BA150" s="154"/>
      <c r="BB150" s="154"/>
      <c r="BC150" s="154"/>
      <c r="BD150" s="154"/>
      <c r="BE150" s="154"/>
      <c r="BF150" s="154"/>
      <c r="BG150" s="154"/>
      <c r="BH150" s="154"/>
      <c r="BI150" s="154"/>
      <c r="BJ150" s="154"/>
      <c r="BK150" s="154"/>
      <c r="BL150" s="154"/>
      <c r="BM150" s="154"/>
    </row>
    <row r="151" spans="1:65" ht="15.75" customHeight="1">
      <c r="A151" s="139"/>
      <c r="B151" s="140"/>
      <c r="C151" s="139"/>
      <c r="D151" s="141" t="s">
        <v>221</v>
      </c>
      <c r="E151" s="142" t="s">
        <v>25</v>
      </c>
      <c r="F151" s="143" t="s">
        <v>334</v>
      </c>
      <c r="G151" s="139"/>
      <c r="H151" s="144">
        <v>0.95</v>
      </c>
      <c r="I151" s="139"/>
      <c r="J151" s="139"/>
      <c r="K151" s="139"/>
      <c r="L151" s="140"/>
      <c r="M151" s="145"/>
      <c r="N151" s="139"/>
      <c r="O151" s="139"/>
      <c r="P151" s="139"/>
      <c r="Q151" s="139"/>
      <c r="R151" s="139"/>
      <c r="S151" s="139"/>
      <c r="T151" s="146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42" t="s">
        <v>221</v>
      </c>
      <c r="AU151" s="142" t="s">
        <v>153</v>
      </c>
      <c r="AV151" s="139" t="s">
        <v>153</v>
      </c>
      <c r="AW151" s="139" t="s">
        <v>44</v>
      </c>
      <c r="AX151" s="139" t="s">
        <v>107</v>
      </c>
      <c r="AY151" s="142" t="s">
        <v>145</v>
      </c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</row>
    <row r="152" spans="1:65" ht="15.75" customHeight="1">
      <c r="A152" s="154"/>
      <c r="B152" s="155"/>
      <c r="C152" s="154"/>
      <c r="D152" s="141" t="s">
        <v>221</v>
      </c>
      <c r="E152" s="156" t="s">
        <v>25</v>
      </c>
      <c r="F152" s="157" t="s">
        <v>340</v>
      </c>
      <c r="G152" s="154"/>
      <c r="H152" s="156" t="s">
        <v>25</v>
      </c>
      <c r="I152" s="154"/>
      <c r="J152" s="154"/>
      <c r="K152" s="154"/>
      <c r="L152" s="155"/>
      <c r="M152" s="158"/>
      <c r="N152" s="154"/>
      <c r="O152" s="154"/>
      <c r="P152" s="154"/>
      <c r="Q152" s="154"/>
      <c r="R152" s="154"/>
      <c r="S152" s="154"/>
      <c r="T152" s="159"/>
      <c r="U152" s="154"/>
      <c r="V152" s="154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  <c r="AO152" s="154"/>
      <c r="AP152" s="154"/>
      <c r="AQ152" s="154"/>
      <c r="AR152" s="154"/>
      <c r="AS152" s="154"/>
      <c r="AT152" s="156" t="s">
        <v>221</v>
      </c>
      <c r="AU152" s="156" t="s">
        <v>153</v>
      </c>
      <c r="AV152" s="154" t="s">
        <v>9</v>
      </c>
      <c r="AW152" s="154" t="s">
        <v>44</v>
      </c>
      <c r="AX152" s="154" t="s">
        <v>107</v>
      </c>
      <c r="AY152" s="156" t="s">
        <v>145</v>
      </c>
      <c r="AZ152" s="154"/>
      <c r="BA152" s="154"/>
      <c r="BB152" s="154"/>
      <c r="BC152" s="154"/>
      <c r="BD152" s="154"/>
      <c r="BE152" s="154"/>
      <c r="BF152" s="154"/>
      <c r="BG152" s="154"/>
      <c r="BH152" s="154"/>
      <c r="BI152" s="154"/>
      <c r="BJ152" s="154"/>
      <c r="BK152" s="154"/>
      <c r="BL152" s="154"/>
      <c r="BM152" s="154"/>
    </row>
    <row r="153" spans="1:65" ht="15.75" customHeight="1">
      <c r="A153" s="139"/>
      <c r="B153" s="140"/>
      <c r="C153" s="139"/>
      <c r="D153" s="141" t="s">
        <v>221</v>
      </c>
      <c r="E153" s="142" t="s">
        <v>25</v>
      </c>
      <c r="F153" s="143" t="s">
        <v>342</v>
      </c>
      <c r="G153" s="139"/>
      <c r="H153" s="144">
        <v>1.1799999999999997</v>
      </c>
      <c r="I153" s="139"/>
      <c r="J153" s="139"/>
      <c r="K153" s="139"/>
      <c r="L153" s="140"/>
      <c r="M153" s="145"/>
      <c r="N153" s="139"/>
      <c r="O153" s="139"/>
      <c r="P153" s="139"/>
      <c r="Q153" s="139"/>
      <c r="R153" s="139"/>
      <c r="S153" s="139"/>
      <c r="T153" s="146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42" t="s">
        <v>221</v>
      </c>
      <c r="AU153" s="142" t="s">
        <v>153</v>
      </c>
      <c r="AV153" s="139" t="s">
        <v>153</v>
      </c>
      <c r="AW153" s="139" t="s">
        <v>44</v>
      </c>
      <c r="AX153" s="139" t="s">
        <v>107</v>
      </c>
      <c r="AY153" s="142" t="s">
        <v>145</v>
      </c>
      <c r="AZ153" s="139"/>
      <c r="BA153" s="139"/>
      <c r="BB153" s="139"/>
      <c r="BC153" s="139"/>
      <c r="BD153" s="139"/>
      <c r="BE153" s="139"/>
      <c r="BF153" s="139"/>
      <c r="BG153" s="139"/>
      <c r="BH153" s="139"/>
      <c r="BI153" s="139"/>
      <c r="BJ153" s="139"/>
      <c r="BK153" s="139"/>
      <c r="BL153" s="139"/>
      <c r="BM153" s="139"/>
    </row>
    <row r="154" spans="1:65" ht="15.75" customHeight="1">
      <c r="A154" s="154"/>
      <c r="B154" s="155"/>
      <c r="C154" s="154"/>
      <c r="D154" s="141" t="s">
        <v>221</v>
      </c>
      <c r="E154" s="156" t="s">
        <v>25</v>
      </c>
      <c r="F154" s="157" t="s">
        <v>347</v>
      </c>
      <c r="G154" s="154"/>
      <c r="H154" s="156" t="s">
        <v>25</v>
      </c>
      <c r="I154" s="154"/>
      <c r="J154" s="154"/>
      <c r="K154" s="154"/>
      <c r="L154" s="155"/>
      <c r="M154" s="158"/>
      <c r="N154" s="154"/>
      <c r="O154" s="154"/>
      <c r="P154" s="154"/>
      <c r="Q154" s="154"/>
      <c r="R154" s="154"/>
      <c r="S154" s="154"/>
      <c r="T154" s="159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4"/>
      <c r="AN154" s="154"/>
      <c r="AO154" s="154"/>
      <c r="AP154" s="154"/>
      <c r="AQ154" s="154"/>
      <c r="AR154" s="154"/>
      <c r="AS154" s="154"/>
      <c r="AT154" s="156" t="s">
        <v>221</v>
      </c>
      <c r="AU154" s="156" t="s">
        <v>153</v>
      </c>
      <c r="AV154" s="154" t="s">
        <v>9</v>
      </c>
      <c r="AW154" s="154" t="s">
        <v>44</v>
      </c>
      <c r="AX154" s="154" t="s">
        <v>107</v>
      </c>
      <c r="AY154" s="156" t="s">
        <v>145</v>
      </c>
      <c r="AZ154" s="154"/>
      <c r="BA154" s="154"/>
      <c r="BB154" s="154"/>
      <c r="BC154" s="154"/>
      <c r="BD154" s="154"/>
      <c r="BE154" s="154"/>
      <c r="BF154" s="154"/>
      <c r="BG154" s="154"/>
      <c r="BH154" s="154"/>
      <c r="BI154" s="154"/>
      <c r="BJ154" s="154"/>
      <c r="BK154" s="154"/>
      <c r="BL154" s="154"/>
      <c r="BM154" s="154"/>
    </row>
    <row r="155" spans="1:65" ht="15.75" customHeight="1">
      <c r="A155" s="139"/>
      <c r="B155" s="140"/>
      <c r="C155" s="139"/>
      <c r="D155" s="141" t="s">
        <v>221</v>
      </c>
      <c r="E155" s="142" t="s">
        <v>25</v>
      </c>
      <c r="F155" s="143" t="s">
        <v>351</v>
      </c>
      <c r="G155" s="139"/>
      <c r="H155" s="144">
        <v>5.8</v>
      </c>
      <c r="I155" s="139"/>
      <c r="J155" s="139"/>
      <c r="K155" s="139"/>
      <c r="L155" s="140"/>
      <c r="M155" s="145"/>
      <c r="N155" s="139"/>
      <c r="O155" s="139"/>
      <c r="P155" s="139"/>
      <c r="Q155" s="139"/>
      <c r="R155" s="139"/>
      <c r="S155" s="139"/>
      <c r="T155" s="146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42" t="s">
        <v>221</v>
      </c>
      <c r="AU155" s="142" t="s">
        <v>153</v>
      </c>
      <c r="AV155" s="139" t="s">
        <v>153</v>
      </c>
      <c r="AW155" s="139" t="s">
        <v>44</v>
      </c>
      <c r="AX155" s="139" t="s">
        <v>107</v>
      </c>
      <c r="AY155" s="142" t="s">
        <v>145</v>
      </c>
      <c r="AZ155" s="139"/>
      <c r="BA155" s="139"/>
      <c r="BB155" s="139"/>
      <c r="BC155" s="139"/>
      <c r="BD155" s="139"/>
      <c r="BE155" s="139"/>
      <c r="BF155" s="139"/>
      <c r="BG155" s="139"/>
      <c r="BH155" s="139"/>
      <c r="BI155" s="139"/>
      <c r="BJ155" s="139"/>
      <c r="BK155" s="139"/>
      <c r="BL155" s="139"/>
      <c r="BM155" s="139"/>
    </row>
    <row r="156" spans="1:65" ht="15.75" customHeight="1">
      <c r="A156" s="154"/>
      <c r="B156" s="155"/>
      <c r="C156" s="154"/>
      <c r="D156" s="141" t="s">
        <v>221</v>
      </c>
      <c r="E156" s="156" t="s">
        <v>25</v>
      </c>
      <c r="F156" s="157" t="s">
        <v>355</v>
      </c>
      <c r="G156" s="154"/>
      <c r="H156" s="156" t="s">
        <v>25</v>
      </c>
      <c r="I156" s="154"/>
      <c r="J156" s="154"/>
      <c r="K156" s="154"/>
      <c r="L156" s="155"/>
      <c r="M156" s="158"/>
      <c r="N156" s="154"/>
      <c r="O156" s="154"/>
      <c r="P156" s="154"/>
      <c r="Q156" s="154"/>
      <c r="R156" s="154"/>
      <c r="S156" s="154"/>
      <c r="T156" s="159"/>
      <c r="U156" s="154"/>
      <c r="V156" s="154"/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  <c r="AM156" s="154"/>
      <c r="AN156" s="154"/>
      <c r="AO156" s="154"/>
      <c r="AP156" s="154"/>
      <c r="AQ156" s="154"/>
      <c r="AR156" s="154"/>
      <c r="AS156" s="154"/>
      <c r="AT156" s="156" t="s">
        <v>221</v>
      </c>
      <c r="AU156" s="156" t="s">
        <v>153</v>
      </c>
      <c r="AV156" s="154" t="s">
        <v>9</v>
      </c>
      <c r="AW156" s="154" t="s">
        <v>44</v>
      </c>
      <c r="AX156" s="154" t="s">
        <v>107</v>
      </c>
      <c r="AY156" s="156" t="s">
        <v>145</v>
      </c>
      <c r="AZ156" s="154"/>
      <c r="BA156" s="154"/>
      <c r="BB156" s="154"/>
      <c r="BC156" s="154"/>
      <c r="BD156" s="154"/>
      <c r="BE156" s="154"/>
      <c r="BF156" s="154"/>
      <c r="BG156" s="154"/>
      <c r="BH156" s="154"/>
      <c r="BI156" s="154"/>
      <c r="BJ156" s="154"/>
      <c r="BK156" s="154"/>
      <c r="BL156" s="154"/>
      <c r="BM156" s="154"/>
    </row>
    <row r="157" spans="1:65" ht="15.75" customHeight="1">
      <c r="A157" s="139"/>
      <c r="B157" s="140"/>
      <c r="C157" s="139"/>
      <c r="D157" s="141" t="s">
        <v>221</v>
      </c>
      <c r="E157" s="142" t="s">
        <v>25</v>
      </c>
      <c r="F157" s="143" t="s">
        <v>358</v>
      </c>
      <c r="G157" s="139"/>
      <c r="H157" s="144">
        <v>3.17</v>
      </c>
      <c r="I157" s="139"/>
      <c r="J157" s="139"/>
      <c r="K157" s="139"/>
      <c r="L157" s="140"/>
      <c r="M157" s="145"/>
      <c r="N157" s="139"/>
      <c r="O157" s="139"/>
      <c r="P157" s="139"/>
      <c r="Q157" s="139"/>
      <c r="R157" s="139"/>
      <c r="S157" s="139"/>
      <c r="T157" s="146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42" t="s">
        <v>221</v>
      </c>
      <c r="AU157" s="142" t="s">
        <v>153</v>
      </c>
      <c r="AV157" s="139" t="s">
        <v>153</v>
      </c>
      <c r="AW157" s="139" t="s">
        <v>44</v>
      </c>
      <c r="AX157" s="139" t="s">
        <v>107</v>
      </c>
      <c r="AY157" s="142" t="s">
        <v>145</v>
      </c>
      <c r="AZ157" s="139"/>
      <c r="BA157" s="139"/>
      <c r="BB157" s="139"/>
      <c r="BC157" s="139"/>
      <c r="BD157" s="139"/>
      <c r="BE157" s="139"/>
      <c r="BF157" s="139"/>
      <c r="BG157" s="139"/>
      <c r="BH157" s="139"/>
      <c r="BI157" s="139"/>
      <c r="BJ157" s="139"/>
      <c r="BK157" s="139"/>
      <c r="BL157" s="139"/>
      <c r="BM157" s="139"/>
    </row>
    <row r="158" spans="1:65" ht="15.75" customHeight="1">
      <c r="A158" s="154"/>
      <c r="B158" s="155"/>
      <c r="C158" s="154"/>
      <c r="D158" s="141" t="s">
        <v>221</v>
      </c>
      <c r="E158" s="156" t="s">
        <v>25</v>
      </c>
      <c r="F158" s="157" t="s">
        <v>359</v>
      </c>
      <c r="G158" s="154"/>
      <c r="H158" s="156" t="s">
        <v>25</v>
      </c>
      <c r="I158" s="154"/>
      <c r="J158" s="154"/>
      <c r="K158" s="154"/>
      <c r="L158" s="155"/>
      <c r="M158" s="158"/>
      <c r="N158" s="154"/>
      <c r="O158" s="154"/>
      <c r="P158" s="154"/>
      <c r="Q158" s="154"/>
      <c r="R158" s="154"/>
      <c r="S158" s="154"/>
      <c r="T158" s="159"/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  <c r="AO158" s="154"/>
      <c r="AP158" s="154"/>
      <c r="AQ158" s="154"/>
      <c r="AR158" s="154"/>
      <c r="AS158" s="154"/>
      <c r="AT158" s="156" t="s">
        <v>221</v>
      </c>
      <c r="AU158" s="156" t="s">
        <v>153</v>
      </c>
      <c r="AV158" s="154" t="s">
        <v>9</v>
      </c>
      <c r="AW158" s="154" t="s">
        <v>44</v>
      </c>
      <c r="AX158" s="154" t="s">
        <v>107</v>
      </c>
      <c r="AY158" s="156" t="s">
        <v>145</v>
      </c>
      <c r="AZ158" s="154"/>
      <c r="BA158" s="154"/>
      <c r="BB158" s="154"/>
      <c r="BC158" s="154"/>
      <c r="BD158" s="154"/>
      <c r="BE158" s="154"/>
      <c r="BF158" s="154"/>
      <c r="BG158" s="154"/>
      <c r="BH158" s="154"/>
      <c r="BI158" s="154"/>
      <c r="BJ158" s="154"/>
      <c r="BK158" s="154"/>
      <c r="BL158" s="154"/>
      <c r="BM158" s="154"/>
    </row>
    <row r="159" spans="1:65" ht="15.75" customHeight="1">
      <c r="A159" s="139"/>
      <c r="B159" s="140"/>
      <c r="C159" s="139"/>
      <c r="D159" s="141" t="s">
        <v>221</v>
      </c>
      <c r="E159" s="142" t="s">
        <v>25</v>
      </c>
      <c r="F159" s="143" t="s">
        <v>360</v>
      </c>
      <c r="G159" s="139"/>
      <c r="H159" s="144">
        <v>3.57</v>
      </c>
      <c r="I159" s="139"/>
      <c r="J159" s="139"/>
      <c r="K159" s="139"/>
      <c r="L159" s="140"/>
      <c r="M159" s="145"/>
      <c r="N159" s="139"/>
      <c r="O159" s="139"/>
      <c r="P159" s="139"/>
      <c r="Q159" s="139"/>
      <c r="R159" s="139"/>
      <c r="S159" s="139"/>
      <c r="T159" s="146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42" t="s">
        <v>221</v>
      </c>
      <c r="AU159" s="142" t="s">
        <v>153</v>
      </c>
      <c r="AV159" s="139" t="s">
        <v>153</v>
      </c>
      <c r="AW159" s="139" t="s">
        <v>44</v>
      </c>
      <c r="AX159" s="139" t="s">
        <v>107</v>
      </c>
      <c r="AY159" s="142" t="s">
        <v>145</v>
      </c>
      <c r="AZ159" s="139"/>
      <c r="BA159" s="139"/>
      <c r="BB159" s="139"/>
      <c r="BC159" s="139"/>
      <c r="BD159" s="139"/>
      <c r="BE159" s="139"/>
      <c r="BF159" s="139"/>
      <c r="BG159" s="139"/>
      <c r="BH159" s="139"/>
      <c r="BI159" s="139"/>
      <c r="BJ159" s="139"/>
      <c r="BK159" s="139"/>
      <c r="BL159" s="139"/>
      <c r="BM159" s="139"/>
    </row>
    <row r="160" spans="1:65" ht="15.75" customHeight="1">
      <c r="A160" s="154"/>
      <c r="B160" s="155"/>
      <c r="C160" s="154"/>
      <c r="D160" s="141" t="s">
        <v>221</v>
      </c>
      <c r="E160" s="156" t="s">
        <v>25</v>
      </c>
      <c r="F160" s="157" t="s">
        <v>363</v>
      </c>
      <c r="G160" s="154"/>
      <c r="H160" s="156" t="s">
        <v>25</v>
      </c>
      <c r="I160" s="154"/>
      <c r="J160" s="154"/>
      <c r="K160" s="154"/>
      <c r="L160" s="155"/>
      <c r="M160" s="158"/>
      <c r="N160" s="154"/>
      <c r="O160" s="154"/>
      <c r="P160" s="154"/>
      <c r="Q160" s="154"/>
      <c r="R160" s="154"/>
      <c r="S160" s="154"/>
      <c r="T160" s="159"/>
      <c r="U160" s="154"/>
      <c r="V160" s="154"/>
      <c r="W160" s="154"/>
      <c r="X160" s="154"/>
      <c r="Y160" s="154"/>
      <c r="Z160" s="154"/>
      <c r="AA160" s="154"/>
      <c r="AB160" s="154"/>
      <c r="AC160" s="154"/>
      <c r="AD160" s="154"/>
      <c r="AE160" s="154"/>
      <c r="AF160" s="154"/>
      <c r="AG160" s="154"/>
      <c r="AH160" s="154"/>
      <c r="AI160" s="154"/>
      <c r="AJ160" s="154"/>
      <c r="AK160" s="154"/>
      <c r="AL160" s="154"/>
      <c r="AM160" s="154"/>
      <c r="AN160" s="154"/>
      <c r="AO160" s="154"/>
      <c r="AP160" s="154"/>
      <c r="AQ160" s="154"/>
      <c r="AR160" s="154"/>
      <c r="AS160" s="154"/>
      <c r="AT160" s="156" t="s">
        <v>221</v>
      </c>
      <c r="AU160" s="156" t="s">
        <v>153</v>
      </c>
      <c r="AV160" s="154" t="s">
        <v>9</v>
      </c>
      <c r="AW160" s="154" t="s">
        <v>44</v>
      </c>
      <c r="AX160" s="154" t="s">
        <v>107</v>
      </c>
      <c r="AY160" s="156" t="s">
        <v>145</v>
      </c>
      <c r="AZ160" s="154"/>
      <c r="BA160" s="154"/>
      <c r="BB160" s="154"/>
      <c r="BC160" s="154"/>
      <c r="BD160" s="154"/>
      <c r="BE160" s="154"/>
      <c r="BF160" s="154"/>
      <c r="BG160" s="154"/>
      <c r="BH160" s="154"/>
      <c r="BI160" s="154"/>
      <c r="BJ160" s="154"/>
      <c r="BK160" s="154"/>
      <c r="BL160" s="154"/>
      <c r="BM160" s="154"/>
    </row>
    <row r="161" spans="1:65" ht="15.75" customHeight="1">
      <c r="A161" s="139"/>
      <c r="B161" s="140"/>
      <c r="C161" s="139"/>
      <c r="D161" s="141" t="s">
        <v>221</v>
      </c>
      <c r="E161" s="142" t="s">
        <v>25</v>
      </c>
      <c r="F161" s="143" t="s">
        <v>366</v>
      </c>
      <c r="G161" s="139"/>
      <c r="H161" s="144">
        <v>4.79</v>
      </c>
      <c r="I161" s="139"/>
      <c r="J161" s="139"/>
      <c r="K161" s="139"/>
      <c r="L161" s="140"/>
      <c r="M161" s="145"/>
      <c r="N161" s="139"/>
      <c r="O161" s="139"/>
      <c r="P161" s="139"/>
      <c r="Q161" s="139"/>
      <c r="R161" s="139"/>
      <c r="S161" s="139"/>
      <c r="T161" s="146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42" t="s">
        <v>221</v>
      </c>
      <c r="AU161" s="142" t="s">
        <v>153</v>
      </c>
      <c r="AV161" s="139" t="s">
        <v>153</v>
      </c>
      <c r="AW161" s="139" t="s">
        <v>44</v>
      </c>
      <c r="AX161" s="139" t="s">
        <v>107</v>
      </c>
      <c r="AY161" s="142" t="s">
        <v>145</v>
      </c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</row>
    <row r="162" spans="1:65" ht="15.75" customHeight="1">
      <c r="A162" s="154"/>
      <c r="B162" s="155"/>
      <c r="C162" s="154"/>
      <c r="D162" s="141" t="s">
        <v>221</v>
      </c>
      <c r="E162" s="156" t="s">
        <v>25</v>
      </c>
      <c r="F162" s="157" t="s">
        <v>370</v>
      </c>
      <c r="G162" s="154"/>
      <c r="H162" s="156" t="s">
        <v>25</v>
      </c>
      <c r="I162" s="154"/>
      <c r="J162" s="154"/>
      <c r="K162" s="154"/>
      <c r="L162" s="155"/>
      <c r="M162" s="158"/>
      <c r="N162" s="154"/>
      <c r="O162" s="154"/>
      <c r="P162" s="154"/>
      <c r="Q162" s="154"/>
      <c r="R162" s="154"/>
      <c r="S162" s="154"/>
      <c r="T162" s="159"/>
      <c r="U162" s="154"/>
      <c r="V162" s="154"/>
      <c r="W162" s="154"/>
      <c r="X162" s="154"/>
      <c r="Y162" s="154"/>
      <c r="Z162" s="154"/>
      <c r="AA162" s="154"/>
      <c r="AB162" s="154"/>
      <c r="AC162" s="154"/>
      <c r="AD162" s="154"/>
      <c r="AE162" s="154"/>
      <c r="AF162" s="154"/>
      <c r="AG162" s="154"/>
      <c r="AH162" s="154"/>
      <c r="AI162" s="154"/>
      <c r="AJ162" s="154"/>
      <c r="AK162" s="154"/>
      <c r="AL162" s="154"/>
      <c r="AM162" s="154"/>
      <c r="AN162" s="154"/>
      <c r="AO162" s="154"/>
      <c r="AP162" s="154"/>
      <c r="AQ162" s="154"/>
      <c r="AR162" s="154"/>
      <c r="AS162" s="154"/>
      <c r="AT162" s="156" t="s">
        <v>221</v>
      </c>
      <c r="AU162" s="156" t="s">
        <v>153</v>
      </c>
      <c r="AV162" s="154" t="s">
        <v>9</v>
      </c>
      <c r="AW162" s="154" t="s">
        <v>44</v>
      </c>
      <c r="AX162" s="154" t="s">
        <v>107</v>
      </c>
      <c r="AY162" s="156" t="s">
        <v>145</v>
      </c>
      <c r="AZ162" s="154"/>
      <c r="BA162" s="154"/>
      <c r="BB162" s="154"/>
      <c r="BC162" s="154"/>
      <c r="BD162" s="154"/>
      <c r="BE162" s="154"/>
      <c r="BF162" s="154"/>
      <c r="BG162" s="154"/>
      <c r="BH162" s="154"/>
      <c r="BI162" s="154"/>
      <c r="BJ162" s="154"/>
      <c r="BK162" s="154"/>
      <c r="BL162" s="154"/>
      <c r="BM162" s="154"/>
    </row>
    <row r="163" spans="1:65" ht="15.75" customHeight="1">
      <c r="A163" s="139"/>
      <c r="B163" s="140"/>
      <c r="C163" s="139"/>
      <c r="D163" s="141" t="s">
        <v>221</v>
      </c>
      <c r="E163" s="142" t="s">
        <v>25</v>
      </c>
      <c r="F163" s="143" t="s">
        <v>334</v>
      </c>
      <c r="G163" s="139"/>
      <c r="H163" s="144">
        <v>0.95</v>
      </c>
      <c r="I163" s="139"/>
      <c r="J163" s="139"/>
      <c r="K163" s="139"/>
      <c r="L163" s="140"/>
      <c r="M163" s="145"/>
      <c r="N163" s="139"/>
      <c r="O163" s="139"/>
      <c r="P163" s="139"/>
      <c r="Q163" s="139"/>
      <c r="R163" s="139"/>
      <c r="S163" s="139"/>
      <c r="T163" s="146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  <c r="AP163" s="139"/>
      <c r="AQ163" s="139"/>
      <c r="AR163" s="139"/>
      <c r="AS163" s="139"/>
      <c r="AT163" s="142" t="s">
        <v>221</v>
      </c>
      <c r="AU163" s="142" t="s">
        <v>153</v>
      </c>
      <c r="AV163" s="139" t="s">
        <v>153</v>
      </c>
      <c r="AW163" s="139" t="s">
        <v>44</v>
      </c>
      <c r="AX163" s="139" t="s">
        <v>107</v>
      </c>
      <c r="AY163" s="142" t="s">
        <v>145</v>
      </c>
      <c r="AZ163" s="139"/>
      <c r="BA163" s="139"/>
      <c r="BB163" s="139"/>
      <c r="BC163" s="139"/>
      <c r="BD163" s="139"/>
      <c r="BE163" s="139"/>
      <c r="BF163" s="139"/>
      <c r="BG163" s="139"/>
      <c r="BH163" s="139"/>
      <c r="BI163" s="139"/>
      <c r="BJ163" s="139"/>
      <c r="BK163" s="139"/>
      <c r="BL163" s="139"/>
      <c r="BM163" s="139"/>
    </row>
    <row r="164" spans="1:65" ht="15.75" customHeight="1">
      <c r="A164" s="154"/>
      <c r="B164" s="155"/>
      <c r="C164" s="154"/>
      <c r="D164" s="141" t="s">
        <v>221</v>
      </c>
      <c r="E164" s="156" t="s">
        <v>25</v>
      </c>
      <c r="F164" s="157" t="s">
        <v>373</v>
      </c>
      <c r="G164" s="154"/>
      <c r="H164" s="156" t="s">
        <v>25</v>
      </c>
      <c r="I164" s="154"/>
      <c r="J164" s="154"/>
      <c r="K164" s="154"/>
      <c r="L164" s="155"/>
      <c r="M164" s="158"/>
      <c r="N164" s="154"/>
      <c r="O164" s="154"/>
      <c r="P164" s="154"/>
      <c r="Q164" s="154"/>
      <c r="R164" s="154"/>
      <c r="S164" s="154"/>
      <c r="T164" s="159"/>
      <c r="U164" s="154"/>
      <c r="V164" s="154"/>
      <c r="W164" s="154"/>
      <c r="X164" s="154"/>
      <c r="Y164" s="154"/>
      <c r="Z164" s="154"/>
      <c r="AA164" s="154"/>
      <c r="AB164" s="154"/>
      <c r="AC164" s="154"/>
      <c r="AD164" s="154"/>
      <c r="AE164" s="154"/>
      <c r="AF164" s="154"/>
      <c r="AG164" s="154"/>
      <c r="AH164" s="154"/>
      <c r="AI164" s="154"/>
      <c r="AJ164" s="154"/>
      <c r="AK164" s="154"/>
      <c r="AL164" s="154"/>
      <c r="AM164" s="154"/>
      <c r="AN164" s="154"/>
      <c r="AO164" s="154"/>
      <c r="AP164" s="154"/>
      <c r="AQ164" s="154"/>
      <c r="AR164" s="154"/>
      <c r="AS164" s="154"/>
      <c r="AT164" s="156" t="s">
        <v>221</v>
      </c>
      <c r="AU164" s="156" t="s">
        <v>153</v>
      </c>
      <c r="AV164" s="154" t="s">
        <v>9</v>
      </c>
      <c r="AW164" s="154" t="s">
        <v>44</v>
      </c>
      <c r="AX164" s="154" t="s">
        <v>107</v>
      </c>
      <c r="AY164" s="156" t="s">
        <v>145</v>
      </c>
      <c r="AZ164" s="154"/>
      <c r="BA164" s="154"/>
      <c r="BB164" s="154"/>
      <c r="BC164" s="154"/>
      <c r="BD164" s="154"/>
      <c r="BE164" s="154"/>
      <c r="BF164" s="154"/>
      <c r="BG164" s="154"/>
      <c r="BH164" s="154"/>
      <c r="BI164" s="154"/>
      <c r="BJ164" s="154"/>
      <c r="BK164" s="154"/>
      <c r="BL164" s="154"/>
      <c r="BM164" s="154"/>
    </row>
    <row r="165" spans="1:65" ht="15.75" customHeight="1">
      <c r="A165" s="139"/>
      <c r="B165" s="140"/>
      <c r="C165" s="139"/>
      <c r="D165" s="141" t="s">
        <v>221</v>
      </c>
      <c r="E165" s="142" t="s">
        <v>25</v>
      </c>
      <c r="F165" s="143" t="s">
        <v>9</v>
      </c>
      <c r="G165" s="139"/>
      <c r="H165" s="144">
        <v>1</v>
      </c>
      <c r="I165" s="139"/>
      <c r="J165" s="139"/>
      <c r="K165" s="139"/>
      <c r="L165" s="140"/>
      <c r="M165" s="145"/>
      <c r="N165" s="139"/>
      <c r="O165" s="139"/>
      <c r="P165" s="139"/>
      <c r="Q165" s="139"/>
      <c r="R165" s="139"/>
      <c r="S165" s="139"/>
      <c r="T165" s="146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  <c r="AP165" s="139"/>
      <c r="AQ165" s="139"/>
      <c r="AR165" s="139"/>
      <c r="AS165" s="139"/>
      <c r="AT165" s="142" t="s">
        <v>221</v>
      </c>
      <c r="AU165" s="142" t="s">
        <v>153</v>
      </c>
      <c r="AV165" s="139" t="s">
        <v>153</v>
      </c>
      <c r="AW165" s="139" t="s">
        <v>44</v>
      </c>
      <c r="AX165" s="139" t="s">
        <v>107</v>
      </c>
      <c r="AY165" s="142" t="s">
        <v>145</v>
      </c>
      <c r="AZ165" s="139"/>
      <c r="BA165" s="139"/>
      <c r="BB165" s="139"/>
      <c r="BC165" s="139"/>
      <c r="BD165" s="139"/>
      <c r="BE165" s="139"/>
      <c r="BF165" s="139"/>
      <c r="BG165" s="139"/>
      <c r="BH165" s="139"/>
      <c r="BI165" s="139"/>
      <c r="BJ165" s="139"/>
      <c r="BK165" s="139"/>
      <c r="BL165" s="139"/>
      <c r="BM165" s="139"/>
    </row>
    <row r="166" spans="1:65" ht="15.75" customHeight="1">
      <c r="A166" s="154"/>
      <c r="B166" s="155"/>
      <c r="C166" s="154"/>
      <c r="D166" s="141" t="s">
        <v>221</v>
      </c>
      <c r="E166" s="156" t="s">
        <v>25</v>
      </c>
      <c r="F166" s="157" t="s">
        <v>374</v>
      </c>
      <c r="G166" s="154"/>
      <c r="H166" s="156" t="s">
        <v>25</v>
      </c>
      <c r="I166" s="154"/>
      <c r="J166" s="154"/>
      <c r="K166" s="154"/>
      <c r="L166" s="155"/>
      <c r="M166" s="158"/>
      <c r="N166" s="154"/>
      <c r="O166" s="154"/>
      <c r="P166" s="154"/>
      <c r="Q166" s="154"/>
      <c r="R166" s="154"/>
      <c r="S166" s="154"/>
      <c r="T166" s="159"/>
      <c r="U166" s="154"/>
      <c r="V166" s="154"/>
      <c r="W166" s="154"/>
      <c r="X166" s="154"/>
      <c r="Y166" s="154"/>
      <c r="Z166" s="154"/>
      <c r="AA166" s="154"/>
      <c r="AB166" s="154"/>
      <c r="AC166" s="154"/>
      <c r="AD166" s="154"/>
      <c r="AE166" s="154"/>
      <c r="AF166" s="154"/>
      <c r="AG166" s="154"/>
      <c r="AH166" s="154"/>
      <c r="AI166" s="154"/>
      <c r="AJ166" s="154"/>
      <c r="AK166" s="154"/>
      <c r="AL166" s="154"/>
      <c r="AM166" s="154"/>
      <c r="AN166" s="154"/>
      <c r="AO166" s="154"/>
      <c r="AP166" s="154"/>
      <c r="AQ166" s="154"/>
      <c r="AR166" s="154"/>
      <c r="AS166" s="154"/>
      <c r="AT166" s="156" t="s">
        <v>221</v>
      </c>
      <c r="AU166" s="156" t="s">
        <v>153</v>
      </c>
      <c r="AV166" s="154" t="s">
        <v>9</v>
      </c>
      <c r="AW166" s="154" t="s">
        <v>44</v>
      </c>
      <c r="AX166" s="154" t="s">
        <v>107</v>
      </c>
      <c r="AY166" s="156" t="s">
        <v>145</v>
      </c>
      <c r="AZ166" s="154"/>
      <c r="BA166" s="154"/>
      <c r="BB166" s="154"/>
      <c r="BC166" s="154"/>
      <c r="BD166" s="154"/>
      <c r="BE166" s="154"/>
      <c r="BF166" s="154"/>
      <c r="BG166" s="154"/>
      <c r="BH166" s="154"/>
      <c r="BI166" s="154"/>
      <c r="BJ166" s="154"/>
      <c r="BK166" s="154"/>
      <c r="BL166" s="154"/>
      <c r="BM166" s="154"/>
    </row>
    <row r="167" spans="1:65" ht="15.75" customHeight="1">
      <c r="A167" s="139"/>
      <c r="B167" s="140"/>
      <c r="C167" s="139"/>
      <c r="D167" s="141" t="s">
        <v>221</v>
      </c>
      <c r="E167" s="142" t="s">
        <v>25</v>
      </c>
      <c r="F167" s="143" t="s">
        <v>360</v>
      </c>
      <c r="G167" s="139"/>
      <c r="H167" s="144">
        <v>3.57</v>
      </c>
      <c r="I167" s="139"/>
      <c r="J167" s="139"/>
      <c r="K167" s="139"/>
      <c r="L167" s="140"/>
      <c r="M167" s="145"/>
      <c r="N167" s="139"/>
      <c r="O167" s="139"/>
      <c r="P167" s="139"/>
      <c r="Q167" s="139"/>
      <c r="R167" s="139"/>
      <c r="S167" s="139"/>
      <c r="T167" s="146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42" t="s">
        <v>221</v>
      </c>
      <c r="AU167" s="142" t="s">
        <v>153</v>
      </c>
      <c r="AV167" s="139" t="s">
        <v>153</v>
      </c>
      <c r="AW167" s="139" t="s">
        <v>44</v>
      </c>
      <c r="AX167" s="139" t="s">
        <v>107</v>
      </c>
      <c r="AY167" s="142" t="s">
        <v>145</v>
      </c>
      <c r="AZ167" s="139"/>
      <c r="BA167" s="139"/>
      <c r="BB167" s="139"/>
      <c r="BC167" s="139"/>
      <c r="BD167" s="139"/>
      <c r="BE167" s="139"/>
      <c r="BF167" s="139"/>
      <c r="BG167" s="139"/>
      <c r="BH167" s="139"/>
      <c r="BI167" s="139"/>
      <c r="BJ167" s="139"/>
      <c r="BK167" s="139"/>
      <c r="BL167" s="139"/>
      <c r="BM167" s="139"/>
    </row>
    <row r="168" spans="1:65" ht="15.75" customHeight="1">
      <c r="A168" s="154"/>
      <c r="B168" s="155"/>
      <c r="C168" s="154"/>
      <c r="D168" s="141" t="s">
        <v>221</v>
      </c>
      <c r="E168" s="156" t="s">
        <v>25</v>
      </c>
      <c r="F168" s="157" t="s">
        <v>380</v>
      </c>
      <c r="G168" s="154"/>
      <c r="H168" s="156" t="s">
        <v>25</v>
      </c>
      <c r="I168" s="154"/>
      <c r="J168" s="154"/>
      <c r="K168" s="154"/>
      <c r="L168" s="155"/>
      <c r="M168" s="158"/>
      <c r="N168" s="154"/>
      <c r="O168" s="154"/>
      <c r="P168" s="154"/>
      <c r="Q168" s="154"/>
      <c r="R168" s="154"/>
      <c r="S168" s="154"/>
      <c r="T168" s="159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154"/>
      <c r="AN168" s="154"/>
      <c r="AO168" s="154"/>
      <c r="AP168" s="154"/>
      <c r="AQ168" s="154"/>
      <c r="AR168" s="154"/>
      <c r="AS168" s="154"/>
      <c r="AT168" s="156" t="s">
        <v>221</v>
      </c>
      <c r="AU168" s="156" t="s">
        <v>153</v>
      </c>
      <c r="AV168" s="154" t="s">
        <v>9</v>
      </c>
      <c r="AW168" s="154" t="s">
        <v>44</v>
      </c>
      <c r="AX168" s="154" t="s">
        <v>107</v>
      </c>
      <c r="AY168" s="156" t="s">
        <v>145</v>
      </c>
      <c r="AZ168" s="154"/>
      <c r="BA168" s="154"/>
      <c r="BB168" s="154"/>
      <c r="BC168" s="154"/>
      <c r="BD168" s="154"/>
      <c r="BE168" s="154"/>
      <c r="BF168" s="154"/>
      <c r="BG168" s="154"/>
      <c r="BH168" s="154"/>
      <c r="BI168" s="154"/>
      <c r="BJ168" s="154"/>
      <c r="BK168" s="154"/>
      <c r="BL168" s="154"/>
      <c r="BM168" s="154"/>
    </row>
    <row r="169" spans="1:65" ht="15.75" customHeight="1">
      <c r="A169" s="139"/>
      <c r="B169" s="140"/>
      <c r="C169" s="139"/>
      <c r="D169" s="141" t="s">
        <v>221</v>
      </c>
      <c r="E169" s="142" t="s">
        <v>25</v>
      </c>
      <c r="F169" s="143" t="s">
        <v>385</v>
      </c>
      <c r="G169" s="139"/>
      <c r="H169" s="144">
        <v>12.6</v>
      </c>
      <c r="I169" s="139"/>
      <c r="J169" s="139"/>
      <c r="K169" s="139"/>
      <c r="L169" s="140"/>
      <c r="M169" s="145"/>
      <c r="N169" s="139"/>
      <c r="O169" s="139"/>
      <c r="P169" s="139"/>
      <c r="Q169" s="139"/>
      <c r="R169" s="139"/>
      <c r="S169" s="139"/>
      <c r="T169" s="146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  <c r="AP169" s="139"/>
      <c r="AQ169" s="139"/>
      <c r="AR169" s="139"/>
      <c r="AS169" s="139"/>
      <c r="AT169" s="142" t="s">
        <v>221</v>
      </c>
      <c r="AU169" s="142" t="s">
        <v>153</v>
      </c>
      <c r="AV169" s="139" t="s">
        <v>153</v>
      </c>
      <c r="AW169" s="139" t="s">
        <v>44</v>
      </c>
      <c r="AX169" s="139" t="s">
        <v>107</v>
      </c>
      <c r="AY169" s="142" t="s">
        <v>145</v>
      </c>
      <c r="AZ169" s="139"/>
      <c r="BA169" s="139"/>
      <c r="BB169" s="139"/>
      <c r="BC169" s="139"/>
      <c r="BD169" s="139"/>
      <c r="BE169" s="139"/>
      <c r="BF169" s="139"/>
      <c r="BG169" s="139"/>
      <c r="BH169" s="139"/>
      <c r="BI169" s="139"/>
      <c r="BJ169" s="139"/>
      <c r="BK169" s="139"/>
      <c r="BL169" s="139"/>
      <c r="BM169" s="139"/>
    </row>
    <row r="170" spans="1:65" ht="15.75" customHeight="1">
      <c r="A170" s="154"/>
      <c r="B170" s="155"/>
      <c r="C170" s="154"/>
      <c r="D170" s="141" t="s">
        <v>221</v>
      </c>
      <c r="E170" s="156" t="s">
        <v>25</v>
      </c>
      <c r="F170" s="157" t="s">
        <v>387</v>
      </c>
      <c r="G170" s="154"/>
      <c r="H170" s="156" t="s">
        <v>25</v>
      </c>
      <c r="I170" s="154"/>
      <c r="J170" s="154"/>
      <c r="K170" s="154"/>
      <c r="L170" s="155"/>
      <c r="M170" s="158"/>
      <c r="N170" s="154"/>
      <c r="O170" s="154"/>
      <c r="P170" s="154"/>
      <c r="Q170" s="154"/>
      <c r="R170" s="154"/>
      <c r="S170" s="154"/>
      <c r="T170" s="159"/>
      <c r="U170" s="154"/>
      <c r="V170" s="154"/>
      <c r="W170" s="154"/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  <c r="AH170" s="154"/>
      <c r="AI170" s="154"/>
      <c r="AJ170" s="154"/>
      <c r="AK170" s="154"/>
      <c r="AL170" s="154"/>
      <c r="AM170" s="154"/>
      <c r="AN170" s="154"/>
      <c r="AO170" s="154"/>
      <c r="AP170" s="154"/>
      <c r="AQ170" s="154"/>
      <c r="AR170" s="154"/>
      <c r="AS170" s="154"/>
      <c r="AT170" s="156" t="s">
        <v>221</v>
      </c>
      <c r="AU170" s="156" t="s">
        <v>153</v>
      </c>
      <c r="AV170" s="154" t="s">
        <v>9</v>
      </c>
      <c r="AW170" s="154" t="s">
        <v>44</v>
      </c>
      <c r="AX170" s="154" t="s">
        <v>107</v>
      </c>
      <c r="AY170" s="156" t="s">
        <v>145</v>
      </c>
      <c r="AZ170" s="154"/>
      <c r="BA170" s="154"/>
      <c r="BB170" s="154"/>
      <c r="BC170" s="154"/>
      <c r="BD170" s="154"/>
      <c r="BE170" s="154"/>
      <c r="BF170" s="154"/>
      <c r="BG170" s="154"/>
      <c r="BH170" s="154"/>
      <c r="BI170" s="154"/>
      <c r="BJ170" s="154"/>
      <c r="BK170" s="154"/>
      <c r="BL170" s="154"/>
      <c r="BM170" s="154"/>
    </row>
    <row r="171" spans="1:65" ht="15.75" customHeight="1">
      <c r="A171" s="139"/>
      <c r="B171" s="140"/>
      <c r="C171" s="139"/>
      <c r="D171" s="141" t="s">
        <v>221</v>
      </c>
      <c r="E171" s="142" t="s">
        <v>25</v>
      </c>
      <c r="F171" s="143" t="s">
        <v>389</v>
      </c>
      <c r="G171" s="139"/>
      <c r="H171" s="144">
        <v>2.9329999999999998</v>
      </c>
      <c r="I171" s="139"/>
      <c r="J171" s="139"/>
      <c r="K171" s="139"/>
      <c r="L171" s="140"/>
      <c r="M171" s="145"/>
      <c r="N171" s="139"/>
      <c r="O171" s="139"/>
      <c r="P171" s="139"/>
      <c r="Q171" s="139"/>
      <c r="R171" s="139"/>
      <c r="S171" s="139"/>
      <c r="T171" s="146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  <c r="AP171" s="139"/>
      <c r="AQ171" s="139"/>
      <c r="AR171" s="139"/>
      <c r="AS171" s="139"/>
      <c r="AT171" s="142" t="s">
        <v>221</v>
      </c>
      <c r="AU171" s="142" t="s">
        <v>153</v>
      </c>
      <c r="AV171" s="139" t="s">
        <v>153</v>
      </c>
      <c r="AW171" s="139" t="s">
        <v>44</v>
      </c>
      <c r="AX171" s="139" t="s">
        <v>107</v>
      </c>
      <c r="AY171" s="142" t="s">
        <v>145</v>
      </c>
      <c r="AZ171" s="139"/>
      <c r="BA171" s="139"/>
      <c r="BB171" s="139"/>
      <c r="BC171" s="139"/>
      <c r="BD171" s="139"/>
      <c r="BE171" s="139"/>
      <c r="BF171" s="139"/>
      <c r="BG171" s="139"/>
      <c r="BH171" s="139"/>
      <c r="BI171" s="139"/>
      <c r="BJ171" s="139"/>
      <c r="BK171" s="139"/>
      <c r="BL171" s="139"/>
      <c r="BM171" s="139"/>
    </row>
    <row r="172" spans="1:65" ht="15.75" customHeight="1">
      <c r="A172" s="147"/>
      <c r="B172" s="148"/>
      <c r="C172" s="147"/>
      <c r="D172" s="141" t="s">
        <v>221</v>
      </c>
      <c r="E172" s="149" t="s">
        <v>25</v>
      </c>
      <c r="F172" s="150" t="s">
        <v>226</v>
      </c>
      <c r="G172" s="147"/>
      <c r="H172" s="151">
        <v>52.693000000000005</v>
      </c>
      <c r="I172" s="147"/>
      <c r="J172" s="147"/>
      <c r="K172" s="147"/>
      <c r="L172" s="148"/>
      <c r="M172" s="152"/>
      <c r="N172" s="147"/>
      <c r="O172" s="147"/>
      <c r="P172" s="147"/>
      <c r="Q172" s="147"/>
      <c r="R172" s="147"/>
      <c r="S172" s="147"/>
      <c r="T172" s="153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147"/>
      <c r="AE172" s="147"/>
      <c r="AF172" s="147"/>
      <c r="AG172" s="147"/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9" t="s">
        <v>221</v>
      </c>
      <c r="AU172" s="149" t="s">
        <v>153</v>
      </c>
      <c r="AV172" s="147" t="s">
        <v>152</v>
      </c>
      <c r="AW172" s="147" t="s">
        <v>44</v>
      </c>
      <c r="AX172" s="147" t="s">
        <v>9</v>
      </c>
      <c r="AY172" s="149" t="s">
        <v>145</v>
      </c>
      <c r="AZ172" s="147"/>
      <c r="BA172" s="147"/>
      <c r="BB172" s="147"/>
      <c r="BC172" s="147"/>
      <c r="BD172" s="147"/>
      <c r="BE172" s="147"/>
      <c r="BF172" s="147"/>
      <c r="BG172" s="147"/>
      <c r="BH172" s="147"/>
      <c r="BI172" s="147"/>
      <c r="BJ172" s="147"/>
      <c r="BK172" s="147"/>
      <c r="BL172" s="147"/>
      <c r="BM172" s="147"/>
    </row>
    <row r="173" spans="1:65" ht="15.75" customHeight="1">
      <c r="A173" s="139"/>
      <c r="B173" s="140"/>
      <c r="C173" s="139"/>
      <c r="D173" s="141" t="s">
        <v>221</v>
      </c>
      <c r="E173" s="139"/>
      <c r="F173" s="143" t="s">
        <v>456</v>
      </c>
      <c r="G173" s="139"/>
      <c r="H173" s="144">
        <v>368.851</v>
      </c>
      <c r="I173" s="139"/>
      <c r="J173" s="139"/>
      <c r="K173" s="139"/>
      <c r="L173" s="140"/>
      <c r="M173" s="145"/>
      <c r="N173" s="139"/>
      <c r="O173" s="139"/>
      <c r="P173" s="139"/>
      <c r="Q173" s="139"/>
      <c r="R173" s="139"/>
      <c r="S173" s="139"/>
      <c r="T173" s="146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9"/>
      <c r="AR173" s="139"/>
      <c r="AS173" s="139"/>
      <c r="AT173" s="142" t="s">
        <v>221</v>
      </c>
      <c r="AU173" s="142" t="s">
        <v>153</v>
      </c>
      <c r="AV173" s="139" t="s">
        <v>153</v>
      </c>
      <c r="AW173" s="139" t="s">
        <v>7</v>
      </c>
      <c r="AX173" s="139" t="s">
        <v>9</v>
      </c>
      <c r="AY173" s="142" t="s">
        <v>145</v>
      </c>
      <c r="AZ173" s="139"/>
      <c r="BA173" s="139"/>
      <c r="BB173" s="139"/>
      <c r="BC173" s="139"/>
      <c r="BD173" s="139"/>
      <c r="BE173" s="139"/>
      <c r="BF173" s="139"/>
      <c r="BG173" s="139"/>
      <c r="BH173" s="139"/>
      <c r="BI173" s="139"/>
      <c r="BJ173" s="139"/>
      <c r="BK173" s="139"/>
      <c r="BL173" s="139"/>
      <c r="BM173" s="139"/>
    </row>
    <row r="174" spans="1:65" ht="37.5" customHeight="1">
      <c r="A174" s="16"/>
      <c r="B174" s="17"/>
      <c r="C174" s="118" t="s">
        <v>184</v>
      </c>
      <c r="D174" s="118" t="s">
        <v>146</v>
      </c>
      <c r="E174" s="119" t="s">
        <v>457</v>
      </c>
      <c r="F174" s="120" t="s">
        <v>458</v>
      </c>
      <c r="G174" s="121" t="s">
        <v>176</v>
      </c>
      <c r="H174" s="122">
        <v>9.0380000000000003</v>
      </c>
      <c r="I174" s="259"/>
      <c r="J174" s="123">
        <f>ROUND(I174*H174,2)</f>
        <v>0</v>
      </c>
      <c r="K174" s="120" t="s">
        <v>183</v>
      </c>
      <c r="L174" s="17"/>
      <c r="M174" s="124" t="s">
        <v>25</v>
      </c>
      <c r="N174" s="125" t="s">
        <v>54</v>
      </c>
      <c r="O174" s="16"/>
      <c r="P174" s="126">
        <f>O174*H174</f>
        <v>0</v>
      </c>
      <c r="Q174" s="126">
        <v>0</v>
      </c>
      <c r="R174" s="126">
        <f>Q174*H174</f>
        <v>0</v>
      </c>
      <c r="S174" s="126">
        <v>5.3999999999999999E-2</v>
      </c>
      <c r="T174" s="127">
        <f>S174*H174</f>
        <v>0.48805199999999999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28" t="s">
        <v>152</v>
      </c>
      <c r="AS174" s="16"/>
      <c r="AT174" s="128" t="s">
        <v>146</v>
      </c>
      <c r="AU174" s="128" t="s">
        <v>153</v>
      </c>
      <c r="AV174" s="16"/>
      <c r="AW174" s="16"/>
      <c r="AX174" s="16"/>
      <c r="AY174" s="4" t="s">
        <v>145</v>
      </c>
      <c r="AZ174" s="16"/>
      <c r="BA174" s="16"/>
      <c r="BB174" s="16"/>
      <c r="BC174" s="16"/>
      <c r="BD174" s="16"/>
      <c r="BE174" s="129">
        <f>IF(N174="základní",J174,0)</f>
        <v>0</v>
      </c>
      <c r="BF174" s="129">
        <f>IF(N174="snížená",J174,0)</f>
        <v>0</v>
      </c>
      <c r="BG174" s="129">
        <f>IF(N174="zákl. přenesená",J174,0)</f>
        <v>0</v>
      </c>
      <c r="BH174" s="129">
        <f>IF(N174="sníž. přenesená",J174,0)</f>
        <v>0</v>
      </c>
      <c r="BI174" s="129">
        <f>IF(N174="nulová",J174,0)</f>
        <v>0</v>
      </c>
      <c r="BJ174" s="4" t="s">
        <v>153</v>
      </c>
      <c r="BK174" s="129">
        <f>ROUND(I174*H174,2)</f>
        <v>0</v>
      </c>
      <c r="BL174" s="4" t="s">
        <v>152</v>
      </c>
      <c r="BM174" s="128" t="s">
        <v>462</v>
      </c>
    </row>
    <row r="175" spans="1:65" ht="15.75" customHeight="1">
      <c r="A175" s="16"/>
      <c r="B175" s="17"/>
      <c r="C175" s="16"/>
      <c r="D175" s="136" t="s">
        <v>201</v>
      </c>
      <c r="E175" s="16"/>
      <c r="F175" s="137" t="s">
        <v>463</v>
      </c>
      <c r="G175" s="16"/>
      <c r="H175" s="16"/>
      <c r="I175" s="16"/>
      <c r="J175" s="16"/>
      <c r="K175" s="16"/>
      <c r="L175" s="17"/>
      <c r="M175" s="138"/>
      <c r="N175" s="16"/>
      <c r="O175" s="16"/>
      <c r="P175" s="16"/>
      <c r="Q175" s="16"/>
      <c r="R175" s="16"/>
      <c r="S175" s="16"/>
      <c r="T175" s="59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4" t="s">
        <v>201</v>
      </c>
      <c r="AU175" s="4" t="s">
        <v>153</v>
      </c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</row>
    <row r="176" spans="1:65" ht="15.75" customHeight="1">
      <c r="A176" s="154"/>
      <c r="B176" s="155"/>
      <c r="C176" s="154"/>
      <c r="D176" s="141" t="s">
        <v>221</v>
      </c>
      <c r="E176" s="156" t="s">
        <v>25</v>
      </c>
      <c r="F176" s="157" t="s">
        <v>464</v>
      </c>
      <c r="G176" s="154"/>
      <c r="H176" s="156" t="s">
        <v>25</v>
      </c>
      <c r="I176" s="154"/>
      <c r="J176" s="154"/>
      <c r="K176" s="154"/>
      <c r="L176" s="155"/>
      <c r="M176" s="158"/>
      <c r="N176" s="154"/>
      <c r="O176" s="154"/>
      <c r="P176" s="154"/>
      <c r="Q176" s="154"/>
      <c r="R176" s="154"/>
      <c r="S176" s="154"/>
      <c r="T176" s="159"/>
      <c r="U176" s="154"/>
      <c r="V176" s="154"/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  <c r="AH176" s="154"/>
      <c r="AI176" s="154"/>
      <c r="AJ176" s="154"/>
      <c r="AK176" s="154"/>
      <c r="AL176" s="154"/>
      <c r="AM176" s="154"/>
      <c r="AN176" s="154"/>
      <c r="AO176" s="154"/>
      <c r="AP176" s="154"/>
      <c r="AQ176" s="154"/>
      <c r="AR176" s="154"/>
      <c r="AS176" s="154"/>
      <c r="AT176" s="156" t="s">
        <v>221</v>
      </c>
      <c r="AU176" s="156" t="s">
        <v>153</v>
      </c>
      <c r="AV176" s="154" t="s">
        <v>9</v>
      </c>
      <c r="AW176" s="154" t="s">
        <v>44</v>
      </c>
      <c r="AX176" s="154" t="s">
        <v>107</v>
      </c>
      <c r="AY176" s="156" t="s">
        <v>145</v>
      </c>
      <c r="AZ176" s="154"/>
      <c r="BA176" s="154"/>
      <c r="BB176" s="154"/>
      <c r="BC176" s="154"/>
      <c r="BD176" s="154"/>
      <c r="BE176" s="154"/>
      <c r="BF176" s="154"/>
      <c r="BG176" s="154"/>
      <c r="BH176" s="154"/>
      <c r="BI176" s="154"/>
      <c r="BJ176" s="154"/>
      <c r="BK176" s="154"/>
      <c r="BL176" s="154"/>
      <c r="BM176" s="154"/>
    </row>
    <row r="177" spans="1:65" ht="15.75" customHeight="1">
      <c r="A177" s="139"/>
      <c r="B177" s="140"/>
      <c r="C177" s="139"/>
      <c r="D177" s="141" t="s">
        <v>221</v>
      </c>
      <c r="E177" s="142" t="s">
        <v>25</v>
      </c>
      <c r="F177" s="143" t="s">
        <v>467</v>
      </c>
      <c r="G177" s="139"/>
      <c r="H177" s="144">
        <v>9.0380000000000003</v>
      </c>
      <c r="I177" s="139"/>
      <c r="J177" s="139"/>
      <c r="K177" s="139"/>
      <c r="L177" s="140"/>
      <c r="M177" s="145"/>
      <c r="N177" s="139"/>
      <c r="O177" s="139"/>
      <c r="P177" s="139"/>
      <c r="Q177" s="139"/>
      <c r="R177" s="139"/>
      <c r="S177" s="139"/>
      <c r="T177" s="146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  <c r="AP177" s="139"/>
      <c r="AQ177" s="139"/>
      <c r="AR177" s="139"/>
      <c r="AS177" s="139"/>
      <c r="AT177" s="142" t="s">
        <v>221</v>
      </c>
      <c r="AU177" s="142" t="s">
        <v>153</v>
      </c>
      <c r="AV177" s="139" t="s">
        <v>153</v>
      </c>
      <c r="AW177" s="139" t="s">
        <v>44</v>
      </c>
      <c r="AX177" s="139" t="s">
        <v>107</v>
      </c>
      <c r="AY177" s="142" t="s">
        <v>145</v>
      </c>
      <c r="AZ177" s="139"/>
      <c r="BA177" s="139"/>
      <c r="BB177" s="139"/>
      <c r="BC177" s="139"/>
      <c r="BD177" s="139"/>
      <c r="BE177" s="139"/>
      <c r="BF177" s="139"/>
      <c r="BG177" s="139"/>
      <c r="BH177" s="139"/>
      <c r="BI177" s="139"/>
      <c r="BJ177" s="139"/>
      <c r="BK177" s="139"/>
      <c r="BL177" s="139"/>
      <c r="BM177" s="139"/>
    </row>
    <row r="178" spans="1:65" ht="15.75" customHeight="1">
      <c r="A178" s="147"/>
      <c r="B178" s="148"/>
      <c r="C178" s="147"/>
      <c r="D178" s="141" t="s">
        <v>221</v>
      </c>
      <c r="E178" s="149" t="s">
        <v>25</v>
      </c>
      <c r="F178" s="150" t="s">
        <v>226</v>
      </c>
      <c r="G178" s="147"/>
      <c r="H178" s="151">
        <v>9.0380000000000003</v>
      </c>
      <c r="I178" s="147"/>
      <c r="J178" s="147"/>
      <c r="K178" s="147"/>
      <c r="L178" s="148"/>
      <c r="M178" s="152"/>
      <c r="N178" s="147"/>
      <c r="O178" s="147"/>
      <c r="P178" s="147"/>
      <c r="Q178" s="147"/>
      <c r="R178" s="147"/>
      <c r="S178" s="147"/>
      <c r="T178" s="153"/>
      <c r="U178" s="147"/>
      <c r="V178" s="147"/>
      <c r="W178" s="147"/>
      <c r="X178" s="147"/>
      <c r="Y178" s="147"/>
      <c r="Z178" s="147"/>
      <c r="AA178" s="147"/>
      <c r="AB178" s="147"/>
      <c r="AC178" s="147"/>
      <c r="AD178" s="147"/>
      <c r="AE178" s="147"/>
      <c r="AF178" s="147"/>
      <c r="AG178" s="147"/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9" t="s">
        <v>221</v>
      </c>
      <c r="AU178" s="149" t="s">
        <v>153</v>
      </c>
      <c r="AV178" s="147" t="s">
        <v>152</v>
      </c>
      <c r="AW178" s="147" t="s">
        <v>44</v>
      </c>
      <c r="AX178" s="147" t="s">
        <v>9</v>
      </c>
      <c r="AY178" s="149" t="s">
        <v>145</v>
      </c>
      <c r="AZ178" s="147"/>
      <c r="BA178" s="147"/>
      <c r="BB178" s="147"/>
      <c r="BC178" s="147"/>
      <c r="BD178" s="147"/>
      <c r="BE178" s="147"/>
      <c r="BF178" s="147"/>
      <c r="BG178" s="147"/>
      <c r="BH178" s="147"/>
      <c r="BI178" s="147"/>
      <c r="BJ178" s="147"/>
      <c r="BK178" s="147"/>
      <c r="BL178" s="147"/>
      <c r="BM178" s="147"/>
    </row>
    <row r="179" spans="1:65" ht="37.5" customHeight="1">
      <c r="A179" s="16"/>
      <c r="B179" s="17"/>
      <c r="C179" s="118" t="s">
        <v>169</v>
      </c>
      <c r="D179" s="118" t="s">
        <v>146</v>
      </c>
      <c r="E179" s="119" t="s">
        <v>469</v>
      </c>
      <c r="F179" s="120" t="s">
        <v>470</v>
      </c>
      <c r="G179" s="121" t="s">
        <v>176</v>
      </c>
      <c r="H179" s="122">
        <v>23.835999999999999</v>
      </c>
      <c r="I179" s="259"/>
      <c r="J179" s="123">
        <f>ROUND(I179*H179,2)</f>
        <v>0</v>
      </c>
      <c r="K179" s="120" t="s">
        <v>183</v>
      </c>
      <c r="L179" s="17"/>
      <c r="M179" s="124" t="s">
        <v>25</v>
      </c>
      <c r="N179" s="125" t="s">
        <v>54</v>
      </c>
      <c r="O179" s="16"/>
      <c r="P179" s="126">
        <f>O179*H179</f>
        <v>0</v>
      </c>
      <c r="Q179" s="126">
        <v>0</v>
      </c>
      <c r="R179" s="126">
        <f>Q179*H179</f>
        <v>0</v>
      </c>
      <c r="S179" s="126">
        <v>7.5999999999999998E-2</v>
      </c>
      <c r="T179" s="127">
        <f>S179*H179</f>
        <v>1.8115359999999998</v>
      </c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28" t="s">
        <v>152</v>
      </c>
      <c r="AS179" s="16"/>
      <c r="AT179" s="128" t="s">
        <v>146</v>
      </c>
      <c r="AU179" s="128" t="s">
        <v>153</v>
      </c>
      <c r="AV179" s="16"/>
      <c r="AW179" s="16"/>
      <c r="AX179" s="16"/>
      <c r="AY179" s="4" t="s">
        <v>145</v>
      </c>
      <c r="AZ179" s="16"/>
      <c r="BA179" s="16"/>
      <c r="BB179" s="16"/>
      <c r="BC179" s="16"/>
      <c r="BD179" s="16"/>
      <c r="BE179" s="129">
        <f>IF(N179="základní",J179,0)</f>
        <v>0</v>
      </c>
      <c r="BF179" s="129">
        <f>IF(N179="snížená",J179,0)</f>
        <v>0</v>
      </c>
      <c r="BG179" s="129">
        <f>IF(N179="zákl. přenesená",J179,0)</f>
        <v>0</v>
      </c>
      <c r="BH179" s="129">
        <f>IF(N179="sníž. přenesená",J179,0)</f>
        <v>0</v>
      </c>
      <c r="BI179" s="129">
        <f>IF(N179="nulová",J179,0)</f>
        <v>0</v>
      </c>
      <c r="BJ179" s="4" t="s">
        <v>153</v>
      </c>
      <c r="BK179" s="129">
        <f>ROUND(I179*H179,2)</f>
        <v>0</v>
      </c>
      <c r="BL179" s="4" t="s">
        <v>152</v>
      </c>
      <c r="BM179" s="128" t="s">
        <v>473</v>
      </c>
    </row>
    <row r="180" spans="1:65" ht="15.75" customHeight="1">
      <c r="A180" s="16"/>
      <c r="B180" s="17"/>
      <c r="C180" s="16"/>
      <c r="D180" s="136" t="s">
        <v>201</v>
      </c>
      <c r="E180" s="16"/>
      <c r="F180" s="137" t="s">
        <v>474</v>
      </c>
      <c r="G180" s="16"/>
      <c r="H180" s="16"/>
      <c r="I180" s="16"/>
      <c r="J180" s="16"/>
      <c r="K180" s="16"/>
      <c r="L180" s="17"/>
      <c r="M180" s="138"/>
      <c r="N180" s="16"/>
      <c r="O180" s="16"/>
      <c r="P180" s="16"/>
      <c r="Q180" s="16"/>
      <c r="R180" s="16"/>
      <c r="S180" s="16"/>
      <c r="T180" s="59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4" t="s">
        <v>201</v>
      </c>
      <c r="AU180" s="4" t="s">
        <v>153</v>
      </c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</row>
    <row r="181" spans="1:65" ht="15.75" customHeight="1">
      <c r="A181" s="154"/>
      <c r="B181" s="155"/>
      <c r="C181" s="154"/>
      <c r="D181" s="141" t="s">
        <v>221</v>
      </c>
      <c r="E181" s="156" t="s">
        <v>25</v>
      </c>
      <c r="F181" s="157" t="s">
        <v>477</v>
      </c>
      <c r="G181" s="154"/>
      <c r="H181" s="156" t="s">
        <v>25</v>
      </c>
      <c r="I181" s="154"/>
      <c r="J181" s="154"/>
      <c r="K181" s="154"/>
      <c r="L181" s="155"/>
      <c r="M181" s="158"/>
      <c r="N181" s="154"/>
      <c r="O181" s="154"/>
      <c r="P181" s="154"/>
      <c r="Q181" s="154"/>
      <c r="R181" s="154"/>
      <c r="S181" s="154"/>
      <c r="T181" s="159"/>
      <c r="U181" s="154"/>
      <c r="V181" s="154"/>
      <c r="W181" s="154"/>
      <c r="X181" s="154"/>
      <c r="Y181" s="154"/>
      <c r="Z181" s="154"/>
      <c r="AA181" s="154"/>
      <c r="AB181" s="154"/>
      <c r="AC181" s="154"/>
      <c r="AD181" s="154"/>
      <c r="AE181" s="154"/>
      <c r="AF181" s="154"/>
      <c r="AG181" s="154"/>
      <c r="AH181" s="154"/>
      <c r="AI181" s="154"/>
      <c r="AJ181" s="154"/>
      <c r="AK181" s="154"/>
      <c r="AL181" s="154"/>
      <c r="AM181" s="154"/>
      <c r="AN181" s="154"/>
      <c r="AO181" s="154"/>
      <c r="AP181" s="154"/>
      <c r="AQ181" s="154"/>
      <c r="AR181" s="154"/>
      <c r="AS181" s="154"/>
      <c r="AT181" s="156" t="s">
        <v>221</v>
      </c>
      <c r="AU181" s="156" t="s">
        <v>153</v>
      </c>
      <c r="AV181" s="154" t="s">
        <v>9</v>
      </c>
      <c r="AW181" s="154" t="s">
        <v>44</v>
      </c>
      <c r="AX181" s="154" t="s">
        <v>107</v>
      </c>
      <c r="AY181" s="156" t="s">
        <v>145</v>
      </c>
      <c r="AZ181" s="154"/>
      <c r="BA181" s="154"/>
      <c r="BB181" s="154"/>
      <c r="BC181" s="154"/>
      <c r="BD181" s="154"/>
      <c r="BE181" s="154"/>
      <c r="BF181" s="154"/>
      <c r="BG181" s="154"/>
      <c r="BH181" s="154"/>
      <c r="BI181" s="154"/>
      <c r="BJ181" s="154"/>
      <c r="BK181" s="154"/>
      <c r="BL181" s="154"/>
      <c r="BM181" s="154"/>
    </row>
    <row r="182" spans="1:65" ht="15.75" customHeight="1">
      <c r="A182" s="139"/>
      <c r="B182" s="140"/>
      <c r="C182" s="139"/>
      <c r="D182" s="141" t="s">
        <v>221</v>
      </c>
      <c r="E182" s="142" t="s">
        <v>25</v>
      </c>
      <c r="F182" s="143" t="s">
        <v>478</v>
      </c>
      <c r="G182" s="139"/>
      <c r="H182" s="144">
        <v>14.14</v>
      </c>
      <c r="I182" s="139"/>
      <c r="J182" s="139"/>
      <c r="K182" s="139"/>
      <c r="L182" s="140"/>
      <c r="M182" s="145"/>
      <c r="N182" s="139"/>
      <c r="O182" s="139"/>
      <c r="P182" s="139"/>
      <c r="Q182" s="139"/>
      <c r="R182" s="139"/>
      <c r="S182" s="139"/>
      <c r="T182" s="146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42" t="s">
        <v>221</v>
      </c>
      <c r="AU182" s="142" t="s">
        <v>153</v>
      </c>
      <c r="AV182" s="139" t="s">
        <v>153</v>
      </c>
      <c r="AW182" s="139" t="s">
        <v>44</v>
      </c>
      <c r="AX182" s="139" t="s">
        <v>107</v>
      </c>
      <c r="AY182" s="142" t="s">
        <v>145</v>
      </c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</row>
    <row r="183" spans="1:65" ht="15.75" customHeight="1">
      <c r="A183" s="139"/>
      <c r="B183" s="140"/>
      <c r="C183" s="139"/>
      <c r="D183" s="141" t="s">
        <v>221</v>
      </c>
      <c r="E183" s="142" t="s">
        <v>25</v>
      </c>
      <c r="F183" s="143" t="s">
        <v>480</v>
      </c>
      <c r="G183" s="139"/>
      <c r="H183" s="144">
        <v>1.8180000000000001</v>
      </c>
      <c r="I183" s="139"/>
      <c r="J183" s="139"/>
      <c r="K183" s="139"/>
      <c r="L183" s="140"/>
      <c r="M183" s="145"/>
      <c r="N183" s="139"/>
      <c r="O183" s="139"/>
      <c r="P183" s="139"/>
      <c r="Q183" s="139"/>
      <c r="R183" s="139"/>
      <c r="S183" s="139"/>
      <c r="T183" s="146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42" t="s">
        <v>221</v>
      </c>
      <c r="AU183" s="142" t="s">
        <v>153</v>
      </c>
      <c r="AV183" s="139" t="s">
        <v>153</v>
      </c>
      <c r="AW183" s="139" t="s">
        <v>44</v>
      </c>
      <c r="AX183" s="139" t="s">
        <v>107</v>
      </c>
      <c r="AY183" s="142" t="s">
        <v>145</v>
      </c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</row>
    <row r="184" spans="1:65" ht="15.75" customHeight="1">
      <c r="A184" s="139"/>
      <c r="B184" s="140"/>
      <c r="C184" s="139"/>
      <c r="D184" s="141" t="s">
        <v>221</v>
      </c>
      <c r="E184" s="142" t="s">
        <v>25</v>
      </c>
      <c r="F184" s="143" t="s">
        <v>483</v>
      </c>
      <c r="G184" s="139"/>
      <c r="H184" s="144">
        <v>6.4640000000000004</v>
      </c>
      <c r="I184" s="139"/>
      <c r="J184" s="139"/>
      <c r="K184" s="139"/>
      <c r="L184" s="140"/>
      <c r="M184" s="145"/>
      <c r="N184" s="139"/>
      <c r="O184" s="139"/>
      <c r="P184" s="139"/>
      <c r="Q184" s="139"/>
      <c r="R184" s="139"/>
      <c r="S184" s="139"/>
      <c r="T184" s="146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42" t="s">
        <v>221</v>
      </c>
      <c r="AU184" s="142" t="s">
        <v>153</v>
      </c>
      <c r="AV184" s="139" t="s">
        <v>153</v>
      </c>
      <c r="AW184" s="139" t="s">
        <v>44</v>
      </c>
      <c r="AX184" s="139" t="s">
        <v>107</v>
      </c>
      <c r="AY184" s="142" t="s">
        <v>145</v>
      </c>
      <c r="AZ184" s="139"/>
      <c r="BA184" s="139"/>
      <c r="BB184" s="139"/>
      <c r="BC184" s="139"/>
      <c r="BD184" s="139"/>
      <c r="BE184" s="139"/>
      <c r="BF184" s="139"/>
      <c r="BG184" s="139"/>
      <c r="BH184" s="139"/>
      <c r="BI184" s="139"/>
      <c r="BJ184" s="139"/>
      <c r="BK184" s="139"/>
      <c r="BL184" s="139"/>
      <c r="BM184" s="139"/>
    </row>
    <row r="185" spans="1:65" ht="15.75" customHeight="1">
      <c r="A185" s="139"/>
      <c r="B185" s="140"/>
      <c r="C185" s="139"/>
      <c r="D185" s="141" t="s">
        <v>221</v>
      </c>
      <c r="E185" s="142" t="s">
        <v>25</v>
      </c>
      <c r="F185" s="143" t="s">
        <v>484</v>
      </c>
      <c r="G185" s="139"/>
      <c r="H185" s="144">
        <v>1.4139999999999997</v>
      </c>
      <c r="I185" s="139"/>
      <c r="J185" s="139"/>
      <c r="K185" s="139"/>
      <c r="L185" s="140"/>
      <c r="M185" s="145"/>
      <c r="N185" s="139"/>
      <c r="O185" s="139"/>
      <c r="P185" s="139"/>
      <c r="Q185" s="139"/>
      <c r="R185" s="139"/>
      <c r="S185" s="139"/>
      <c r="T185" s="146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42" t="s">
        <v>221</v>
      </c>
      <c r="AU185" s="142" t="s">
        <v>153</v>
      </c>
      <c r="AV185" s="139" t="s">
        <v>153</v>
      </c>
      <c r="AW185" s="139" t="s">
        <v>44</v>
      </c>
      <c r="AX185" s="139" t="s">
        <v>107</v>
      </c>
      <c r="AY185" s="142" t="s">
        <v>145</v>
      </c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</row>
    <row r="186" spans="1:65" ht="15.75" customHeight="1">
      <c r="A186" s="147"/>
      <c r="B186" s="148"/>
      <c r="C186" s="147"/>
      <c r="D186" s="141" t="s">
        <v>221</v>
      </c>
      <c r="E186" s="149" t="s">
        <v>25</v>
      </c>
      <c r="F186" s="150" t="s">
        <v>226</v>
      </c>
      <c r="G186" s="147"/>
      <c r="H186" s="151">
        <v>23.836000000000006</v>
      </c>
      <c r="I186" s="147"/>
      <c r="J186" s="147"/>
      <c r="K186" s="147"/>
      <c r="L186" s="148"/>
      <c r="M186" s="152"/>
      <c r="N186" s="147"/>
      <c r="O186" s="147"/>
      <c r="P186" s="147"/>
      <c r="Q186" s="147"/>
      <c r="R186" s="147"/>
      <c r="S186" s="147"/>
      <c r="T186" s="153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9" t="s">
        <v>221</v>
      </c>
      <c r="AU186" s="149" t="s">
        <v>153</v>
      </c>
      <c r="AV186" s="147" t="s">
        <v>152</v>
      </c>
      <c r="AW186" s="147" t="s">
        <v>44</v>
      </c>
      <c r="AX186" s="147" t="s">
        <v>9</v>
      </c>
      <c r="AY186" s="149" t="s">
        <v>145</v>
      </c>
      <c r="AZ186" s="147"/>
      <c r="BA186" s="147"/>
      <c r="BB186" s="147"/>
      <c r="BC186" s="147"/>
      <c r="BD186" s="147"/>
      <c r="BE186" s="147"/>
      <c r="BF186" s="147"/>
      <c r="BG186" s="147"/>
      <c r="BH186" s="147"/>
      <c r="BI186" s="147"/>
      <c r="BJ186" s="147"/>
      <c r="BK186" s="147"/>
      <c r="BL186" s="147"/>
      <c r="BM186" s="147"/>
    </row>
    <row r="187" spans="1:65" ht="48.75" customHeight="1">
      <c r="A187" s="16"/>
      <c r="B187" s="17"/>
      <c r="C187" s="118" t="s">
        <v>164</v>
      </c>
      <c r="D187" s="118" t="s">
        <v>146</v>
      </c>
      <c r="E187" s="119" t="s">
        <v>485</v>
      </c>
      <c r="F187" s="120" t="s">
        <v>486</v>
      </c>
      <c r="G187" s="121" t="s">
        <v>192</v>
      </c>
      <c r="H187" s="122">
        <v>5</v>
      </c>
      <c r="I187" s="259"/>
      <c r="J187" s="123">
        <f>ROUND(I187*H187,2)</f>
        <v>0</v>
      </c>
      <c r="K187" s="120" t="s">
        <v>183</v>
      </c>
      <c r="L187" s="17"/>
      <c r="M187" s="124" t="s">
        <v>25</v>
      </c>
      <c r="N187" s="125" t="s">
        <v>54</v>
      </c>
      <c r="O187" s="16"/>
      <c r="P187" s="126">
        <f>O187*H187</f>
        <v>0</v>
      </c>
      <c r="Q187" s="126">
        <v>0</v>
      </c>
      <c r="R187" s="126">
        <f>Q187*H187</f>
        <v>0</v>
      </c>
      <c r="S187" s="126">
        <v>0.13800000000000001</v>
      </c>
      <c r="T187" s="127">
        <f>S187*H187</f>
        <v>0.69000000000000006</v>
      </c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28" t="s">
        <v>152</v>
      </c>
      <c r="AS187" s="16"/>
      <c r="AT187" s="128" t="s">
        <v>146</v>
      </c>
      <c r="AU187" s="128" t="s">
        <v>153</v>
      </c>
      <c r="AV187" s="16"/>
      <c r="AW187" s="16"/>
      <c r="AX187" s="16"/>
      <c r="AY187" s="4" t="s">
        <v>145</v>
      </c>
      <c r="AZ187" s="16"/>
      <c r="BA187" s="16"/>
      <c r="BB187" s="16"/>
      <c r="BC187" s="16"/>
      <c r="BD187" s="16"/>
      <c r="BE187" s="129">
        <f>IF(N187="základní",J187,0)</f>
        <v>0</v>
      </c>
      <c r="BF187" s="129">
        <f>IF(N187="snížená",J187,0)</f>
        <v>0</v>
      </c>
      <c r="BG187" s="129">
        <f>IF(N187="zákl. přenesená",J187,0)</f>
        <v>0</v>
      </c>
      <c r="BH187" s="129">
        <f>IF(N187="sníž. přenesená",J187,0)</f>
        <v>0</v>
      </c>
      <c r="BI187" s="129">
        <f>IF(N187="nulová",J187,0)</f>
        <v>0</v>
      </c>
      <c r="BJ187" s="4" t="s">
        <v>153</v>
      </c>
      <c r="BK187" s="129">
        <f>ROUND(I187*H187,2)</f>
        <v>0</v>
      </c>
      <c r="BL187" s="4" t="s">
        <v>152</v>
      </c>
      <c r="BM187" s="128" t="s">
        <v>491</v>
      </c>
    </row>
    <row r="188" spans="1:65" ht="15.75" customHeight="1">
      <c r="A188" s="16"/>
      <c r="B188" s="17"/>
      <c r="C188" s="16"/>
      <c r="D188" s="136" t="s">
        <v>201</v>
      </c>
      <c r="E188" s="16"/>
      <c r="F188" s="137" t="s">
        <v>492</v>
      </c>
      <c r="G188" s="16"/>
      <c r="H188" s="16"/>
      <c r="I188" s="16"/>
      <c r="J188" s="16"/>
      <c r="K188" s="16"/>
      <c r="L188" s="17"/>
      <c r="M188" s="138"/>
      <c r="N188" s="16"/>
      <c r="O188" s="16"/>
      <c r="P188" s="16"/>
      <c r="Q188" s="16"/>
      <c r="R188" s="16"/>
      <c r="S188" s="16"/>
      <c r="T188" s="59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4" t="s">
        <v>201</v>
      </c>
      <c r="AU188" s="4" t="s">
        <v>153</v>
      </c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</row>
    <row r="189" spans="1:65" ht="15.75" customHeight="1">
      <c r="A189" s="154"/>
      <c r="B189" s="155"/>
      <c r="C189" s="154"/>
      <c r="D189" s="141" t="s">
        <v>221</v>
      </c>
      <c r="E189" s="156" t="s">
        <v>25</v>
      </c>
      <c r="F189" s="157" t="s">
        <v>495</v>
      </c>
      <c r="G189" s="154"/>
      <c r="H189" s="156" t="s">
        <v>25</v>
      </c>
      <c r="I189" s="154"/>
      <c r="J189" s="154"/>
      <c r="K189" s="154"/>
      <c r="L189" s="155"/>
      <c r="M189" s="158"/>
      <c r="N189" s="154"/>
      <c r="O189" s="154"/>
      <c r="P189" s="154"/>
      <c r="Q189" s="154"/>
      <c r="R189" s="154"/>
      <c r="S189" s="154"/>
      <c r="T189" s="159"/>
      <c r="U189" s="154"/>
      <c r="V189" s="154"/>
      <c r="W189" s="154"/>
      <c r="X189" s="154"/>
      <c r="Y189" s="154"/>
      <c r="Z189" s="154"/>
      <c r="AA189" s="154"/>
      <c r="AB189" s="154"/>
      <c r="AC189" s="154"/>
      <c r="AD189" s="154"/>
      <c r="AE189" s="154"/>
      <c r="AF189" s="154"/>
      <c r="AG189" s="154"/>
      <c r="AH189" s="154"/>
      <c r="AI189" s="154"/>
      <c r="AJ189" s="154"/>
      <c r="AK189" s="154"/>
      <c r="AL189" s="154"/>
      <c r="AM189" s="154"/>
      <c r="AN189" s="154"/>
      <c r="AO189" s="154"/>
      <c r="AP189" s="154"/>
      <c r="AQ189" s="154"/>
      <c r="AR189" s="154"/>
      <c r="AS189" s="154"/>
      <c r="AT189" s="156" t="s">
        <v>221</v>
      </c>
      <c r="AU189" s="156" t="s">
        <v>153</v>
      </c>
      <c r="AV189" s="154" t="s">
        <v>9</v>
      </c>
      <c r="AW189" s="154" t="s">
        <v>44</v>
      </c>
      <c r="AX189" s="154" t="s">
        <v>107</v>
      </c>
      <c r="AY189" s="156" t="s">
        <v>145</v>
      </c>
      <c r="AZ189" s="154"/>
      <c r="BA189" s="154"/>
      <c r="BB189" s="154"/>
      <c r="BC189" s="154"/>
      <c r="BD189" s="154"/>
      <c r="BE189" s="154"/>
      <c r="BF189" s="154"/>
      <c r="BG189" s="154"/>
      <c r="BH189" s="154"/>
      <c r="BI189" s="154"/>
      <c r="BJ189" s="154"/>
      <c r="BK189" s="154"/>
      <c r="BL189" s="154"/>
      <c r="BM189" s="154"/>
    </row>
    <row r="190" spans="1:65" ht="15.75" customHeight="1">
      <c r="A190" s="139"/>
      <c r="B190" s="140"/>
      <c r="C190" s="139"/>
      <c r="D190" s="141" t="s">
        <v>221</v>
      </c>
      <c r="E190" s="142" t="s">
        <v>25</v>
      </c>
      <c r="F190" s="143" t="s">
        <v>170</v>
      </c>
      <c r="G190" s="139"/>
      <c r="H190" s="144">
        <v>5</v>
      </c>
      <c r="I190" s="139"/>
      <c r="J190" s="139"/>
      <c r="K190" s="139"/>
      <c r="L190" s="140"/>
      <c r="M190" s="145"/>
      <c r="N190" s="139"/>
      <c r="O190" s="139"/>
      <c r="P190" s="139"/>
      <c r="Q190" s="139"/>
      <c r="R190" s="139"/>
      <c r="S190" s="139"/>
      <c r="T190" s="146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42" t="s">
        <v>221</v>
      </c>
      <c r="AU190" s="142" t="s">
        <v>153</v>
      </c>
      <c r="AV190" s="139" t="s">
        <v>153</v>
      </c>
      <c r="AW190" s="139" t="s">
        <v>44</v>
      </c>
      <c r="AX190" s="139" t="s">
        <v>107</v>
      </c>
      <c r="AY190" s="142" t="s">
        <v>145</v>
      </c>
      <c r="AZ190" s="139"/>
      <c r="BA190" s="139"/>
      <c r="BB190" s="139"/>
      <c r="BC190" s="139"/>
      <c r="BD190" s="139"/>
      <c r="BE190" s="139"/>
      <c r="BF190" s="139"/>
      <c r="BG190" s="139"/>
      <c r="BH190" s="139"/>
      <c r="BI190" s="139"/>
      <c r="BJ190" s="139"/>
      <c r="BK190" s="139"/>
      <c r="BL190" s="139"/>
      <c r="BM190" s="139"/>
    </row>
    <row r="191" spans="1:65" ht="15.75" customHeight="1">
      <c r="A191" s="147"/>
      <c r="B191" s="148"/>
      <c r="C191" s="147"/>
      <c r="D191" s="141" t="s">
        <v>221</v>
      </c>
      <c r="E191" s="149" t="s">
        <v>25</v>
      </c>
      <c r="F191" s="150" t="s">
        <v>226</v>
      </c>
      <c r="G191" s="147"/>
      <c r="H191" s="151">
        <v>5</v>
      </c>
      <c r="I191" s="147"/>
      <c r="J191" s="147"/>
      <c r="K191" s="147"/>
      <c r="L191" s="148"/>
      <c r="M191" s="152"/>
      <c r="N191" s="147"/>
      <c r="O191" s="147"/>
      <c r="P191" s="147"/>
      <c r="Q191" s="147"/>
      <c r="R191" s="147"/>
      <c r="S191" s="147"/>
      <c r="T191" s="153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147"/>
      <c r="AE191" s="147"/>
      <c r="AF191" s="147"/>
      <c r="AG191" s="147"/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9" t="s">
        <v>221</v>
      </c>
      <c r="AU191" s="149" t="s">
        <v>153</v>
      </c>
      <c r="AV191" s="147" t="s">
        <v>152</v>
      </c>
      <c r="AW191" s="147" t="s">
        <v>44</v>
      </c>
      <c r="AX191" s="147" t="s">
        <v>9</v>
      </c>
      <c r="AY191" s="149" t="s">
        <v>145</v>
      </c>
      <c r="AZ191" s="147"/>
      <c r="BA191" s="147"/>
      <c r="BB191" s="147"/>
      <c r="BC191" s="147"/>
      <c r="BD191" s="147"/>
      <c r="BE191" s="147"/>
      <c r="BF191" s="147"/>
      <c r="BG191" s="147"/>
      <c r="BH191" s="147"/>
      <c r="BI191" s="147"/>
      <c r="BJ191" s="147"/>
      <c r="BK191" s="147"/>
      <c r="BL191" s="147"/>
      <c r="BM191" s="147"/>
    </row>
    <row r="192" spans="1:65" ht="37.5" customHeight="1">
      <c r="A192" s="16"/>
      <c r="B192" s="17"/>
      <c r="C192" s="118" t="s">
        <v>177</v>
      </c>
      <c r="D192" s="118" t="s">
        <v>146</v>
      </c>
      <c r="E192" s="119" t="s">
        <v>496</v>
      </c>
      <c r="F192" s="120" t="s">
        <v>497</v>
      </c>
      <c r="G192" s="121" t="s">
        <v>192</v>
      </c>
      <c r="H192" s="122">
        <v>4</v>
      </c>
      <c r="I192" s="259"/>
      <c r="J192" s="123">
        <f>ROUND(I192*H192,2)</f>
        <v>0</v>
      </c>
      <c r="K192" s="120" t="s">
        <v>183</v>
      </c>
      <c r="L192" s="17"/>
      <c r="M192" s="124" t="s">
        <v>25</v>
      </c>
      <c r="N192" s="125" t="s">
        <v>54</v>
      </c>
      <c r="O192" s="16"/>
      <c r="P192" s="126">
        <f>O192*H192</f>
        <v>0</v>
      </c>
      <c r="Q192" s="126">
        <v>0</v>
      </c>
      <c r="R192" s="126">
        <f>Q192*H192</f>
        <v>0</v>
      </c>
      <c r="S192" s="126">
        <v>1.0999999999999999E-2</v>
      </c>
      <c r="T192" s="127">
        <f>S192*H192</f>
        <v>4.3999999999999997E-2</v>
      </c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28" t="s">
        <v>152</v>
      </c>
      <c r="AS192" s="16"/>
      <c r="AT192" s="128" t="s">
        <v>146</v>
      </c>
      <c r="AU192" s="128" t="s">
        <v>153</v>
      </c>
      <c r="AV192" s="16"/>
      <c r="AW192" s="16"/>
      <c r="AX192" s="16"/>
      <c r="AY192" s="4" t="s">
        <v>145</v>
      </c>
      <c r="AZ192" s="16"/>
      <c r="BA192" s="16"/>
      <c r="BB192" s="16"/>
      <c r="BC192" s="16"/>
      <c r="BD192" s="16"/>
      <c r="BE192" s="129">
        <f>IF(N192="základní",J192,0)</f>
        <v>0</v>
      </c>
      <c r="BF192" s="129">
        <f>IF(N192="snížená",J192,0)</f>
        <v>0</v>
      </c>
      <c r="BG192" s="129">
        <f>IF(N192="zákl. přenesená",J192,0)</f>
        <v>0</v>
      </c>
      <c r="BH192" s="129">
        <f>IF(N192="sníž. přenesená",J192,0)</f>
        <v>0</v>
      </c>
      <c r="BI192" s="129">
        <f>IF(N192="nulová",J192,0)</f>
        <v>0</v>
      </c>
      <c r="BJ192" s="4" t="s">
        <v>153</v>
      </c>
      <c r="BK192" s="129">
        <f>ROUND(I192*H192,2)</f>
        <v>0</v>
      </c>
      <c r="BL192" s="4" t="s">
        <v>152</v>
      </c>
      <c r="BM192" s="128" t="s">
        <v>500</v>
      </c>
    </row>
    <row r="193" spans="1:65" ht="15.75" customHeight="1">
      <c r="A193" s="16"/>
      <c r="B193" s="17"/>
      <c r="C193" s="16"/>
      <c r="D193" s="136" t="s">
        <v>201</v>
      </c>
      <c r="E193" s="16"/>
      <c r="F193" s="137" t="s">
        <v>501</v>
      </c>
      <c r="G193" s="16"/>
      <c r="H193" s="16"/>
      <c r="I193" s="16"/>
      <c r="J193" s="16"/>
      <c r="K193" s="16"/>
      <c r="L193" s="17"/>
      <c r="M193" s="138"/>
      <c r="N193" s="16"/>
      <c r="O193" s="16"/>
      <c r="P193" s="16"/>
      <c r="Q193" s="16"/>
      <c r="R193" s="16"/>
      <c r="S193" s="16"/>
      <c r="T193" s="59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4" t="s">
        <v>201</v>
      </c>
      <c r="AU193" s="4" t="s">
        <v>153</v>
      </c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</row>
    <row r="194" spans="1:65" ht="15.75" customHeight="1">
      <c r="A194" s="154"/>
      <c r="B194" s="155"/>
      <c r="C194" s="154"/>
      <c r="D194" s="141" t="s">
        <v>221</v>
      </c>
      <c r="E194" s="156" t="s">
        <v>25</v>
      </c>
      <c r="F194" s="157" t="s">
        <v>505</v>
      </c>
      <c r="G194" s="154"/>
      <c r="H194" s="156" t="s">
        <v>25</v>
      </c>
      <c r="I194" s="154"/>
      <c r="J194" s="154"/>
      <c r="K194" s="154"/>
      <c r="L194" s="155"/>
      <c r="M194" s="158"/>
      <c r="N194" s="154"/>
      <c r="O194" s="154"/>
      <c r="P194" s="154"/>
      <c r="Q194" s="154"/>
      <c r="R194" s="154"/>
      <c r="S194" s="154"/>
      <c r="T194" s="159"/>
      <c r="U194" s="154"/>
      <c r="V194" s="154"/>
      <c r="W194" s="154"/>
      <c r="X194" s="154"/>
      <c r="Y194" s="154"/>
      <c r="Z194" s="154"/>
      <c r="AA194" s="154"/>
      <c r="AB194" s="154"/>
      <c r="AC194" s="154"/>
      <c r="AD194" s="154"/>
      <c r="AE194" s="154"/>
      <c r="AF194" s="154"/>
      <c r="AG194" s="154"/>
      <c r="AH194" s="154"/>
      <c r="AI194" s="154"/>
      <c r="AJ194" s="154"/>
      <c r="AK194" s="154"/>
      <c r="AL194" s="154"/>
      <c r="AM194" s="154"/>
      <c r="AN194" s="154"/>
      <c r="AO194" s="154"/>
      <c r="AP194" s="154"/>
      <c r="AQ194" s="154"/>
      <c r="AR194" s="154"/>
      <c r="AS194" s="154"/>
      <c r="AT194" s="156" t="s">
        <v>221</v>
      </c>
      <c r="AU194" s="156" t="s">
        <v>153</v>
      </c>
      <c r="AV194" s="154" t="s">
        <v>9</v>
      </c>
      <c r="AW194" s="154" t="s">
        <v>44</v>
      </c>
      <c r="AX194" s="154" t="s">
        <v>107</v>
      </c>
      <c r="AY194" s="156" t="s">
        <v>145</v>
      </c>
      <c r="AZ194" s="154"/>
      <c r="BA194" s="154"/>
      <c r="BB194" s="154"/>
      <c r="BC194" s="154"/>
      <c r="BD194" s="154"/>
      <c r="BE194" s="154"/>
      <c r="BF194" s="154"/>
      <c r="BG194" s="154"/>
      <c r="BH194" s="154"/>
      <c r="BI194" s="154"/>
      <c r="BJ194" s="154"/>
      <c r="BK194" s="154"/>
      <c r="BL194" s="154"/>
      <c r="BM194" s="154"/>
    </row>
    <row r="195" spans="1:65" ht="15.75" customHeight="1">
      <c r="A195" s="139"/>
      <c r="B195" s="140"/>
      <c r="C195" s="139"/>
      <c r="D195" s="141" t="s">
        <v>221</v>
      </c>
      <c r="E195" s="142" t="s">
        <v>25</v>
      </c>
      <c r="F195" s="143" t="s">
        <v>506</v>
      </c>
      <c r="G195" s="139"/>
      <c r="H195" s="144">
        <v>4</v>
      </c>
      <c r="I195" s="139"/>
      <c r="J195" s="139"/>
      <c r="K195" s="139"/>
      <c r="L195" s="140"/>
      <c r="M195" s="145"/>
      <c r="N195" s="139"/>
      <c r="O195" s="139"/>
      <c r="P195" s="139"/>
      <c r="Q195" s="139"/>
      <c r="R195" s="139"/>
      <c r="S195" s="139"/>
      <c r="T195" s="146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42" t="s">
        <v>221</v>
      </c>
      <c r="AU195" s="142" t="s">
        <v>153</v>
      </c>
      <c r="AV195" s="139" t="s">
        <v>153</v>
      </c>
      <c r="AW195" s="139" t="s">
        <v>44</v>
      </c>
      <c r="AX195" s="139" t="s">
        <v>107</v>
      </c>
      <c r="AY195" s="142" t="s">
        <v>145</v>
      </c>
      <c r="AZ195" s="139"/>
      <c r="BA195" s="139"/>
      <c r="BB195" s="139"/>
      <c r="BC195" s="139"/>
      <c r="BD195" s="139"/>
      <c r="BE195" s="139"/>
      <c r="BF195" s="139"/>
      <c r="BG195" s="139"/>
      <c r="BH195" s="139"/>
      <c r="BI195" s="139"/>
      <c r="BJ195" s="139"/>
      <c r="BK195" s="139"/>
      <c r="BL195" s="139"/>
      <c r="BM195" s="139"/>
    </row>
    <row r="196" spans="1:65" ht="15.75" customHeight="1">
      <c r="A196" s="147"/>
      <c r="B196" s="148"/>
      <c r="C196" s="147"/>
      <c r="D196" s="141" t="s">
        <v>221</v>
      </c>
      <c r="E196" s="149" t="s">
        <v>25</v>
      </c>
      <c r="F196" s="150" t="s">
        <v>226</v>
      </c>
      <c r="G196" s="147"/>
      <c r="H196" s="151">
        <v>4</v>
      </c>
      <c r="I196" s="147"/>
      <c r="J196" s="147"/>
      <c r="K196" s="147"/>
      <c r="L196" s="148"/>
      <c r="M196" s="152"/>
      <c r="N196" s="147"/>
      <c r="O196" s="147"/>
      <c r="P196" s="147"/>
      <c r="Q196" s="147"/>
      <c r="R196" s="147"/>
      <c r="S196" s="147"/>
      <c r="T196" s="153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147"/>
      <c r="AE196" s="147"/>
      <c r="AF196" s="147"/>
      <c r="AG196" s="147"/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9" t="s">
        <v>221</v>
      </c>
      <c r="AU196" s="149" t="s">
        <v>153</v>
      </c>
      <c r="AV196" s="147" t="s">
        <v>152</v>
      </c>
      <c r="AW196" s="147" t="s">
        <v>44</v>
      </c>
      <c r="AX196" s="147" t="s">
        <v>9</v>
      </c>
      <c r="AY196" s="149" t="s">
        <v>145</v>
      </c>
      <c r="AZ196" s="147"/>
      <c r="BA196" s="147"/>
      <c r="BB196" s="147"/>
      <c r="BC196" s="147"/>
      <c r="BD196" s="147"/>
      <c r="BE196" s="147"/>
      <c r="BF196" s="147"/>
      <c r="BG196" s="147"/>
      <c r="BH196" s="147"/>
      <c r="BI196" s="147"/>
      <c r="BJ196" s="147"/>
      <c r="BK196" s="147"/>
      <c r="BL196" s="147"/>
      <c r="BM196" s="147"/>
    </row>
    <row r="197" spans="1:65" ht="37.5" customHeight="1">
      <c r="A197" s="16"/>
      <c r="B197" s="17"/>
      <c r="C197" s="118" t="s">
        <v>204</v>
      </c>
      <c r="D197" s="118" t="s">
        <v>146</v>
      </c>
      <c r="E197" s="119" t="s">
        <v>507</v>
      </c>
      <c r="F197" s="120" t="s">
        <v>508</v>
      </c>
      <c r="G197" s="121" t="s">
        <v>192</v>
      </c>
      <c r="H197" s="122">
        <v>5</v>
      </c>
      <c r="I197" s="259"/>
      <c r="J197" s="123">
        <f>ROUND(I197*H197,2)</f>
        <v>0</v>
      </c>
      <c r="K197" s="120" t="s">
        <v>183</v>
      </c>
      <c r="L197" s="17"/>
      <c r="M197" s="124" t="s">
        <v>25</v>
      </c>
      <c r="N197" s="125" t="s">
        <v>54</v>
      </c>
      <c r="O197" s="16"/>
      <c r="P197" s="126">
        <f>O197*H197</f>
        <v>0</v>
      </c>
      <c r="Q197" s="126">
        <v>0</v>
      </c>
      <c r="R197" s="126">
        <f>Q197*H197</f>
        <v>0</v>
      </c>
      <c r="S197" s="126">
        <v>3.1E-2</v>
      </c>
      <c r="T197" s="127">
        <f>S197*H197</f>
        <v>0.155</v>
      </c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28" t="s">
        <v>152</v>
      </c>
      <c r="AS197" s="16"/>
      <c r="AT197" s="128" t="s">
        <v>146</v>
      </c>
      <c r="AU197" s="128" t="s">
        <v>153</v>
      </c>
      <c r="AV197" s="16"/>
      <c r="AW197" s="16"/>
      <c r="AX197" s="16"/>
      <c r="AY197" s="4" t="s">
        <v>145</v>
      </c>
      <c r="AZ197" s="16"/>
      <c r="BA197" s="16"/>
      <c r="BB197" s="16"/>
      <c r="BC197" s="16"/>
      <c r="BD197" s="16"/>
      <c r="BE197" s="129">
        <f>IF(N197="základní",J197,0)</f>
        <v>0</v>
      </c>
      <c r="BF197" s="129">
        <f>IF(N197="snížená",J197,0)</f>
        <v>0</v>
      </c>
      <c r="BG197" s="129">
        <f>IF(N197="zákl. přenesená",J197,0)</f>
        <v>0</v>
      </c>
      <c r="BH197" s="129">
        <f>IF(N197="sníž. přenesená",J197,0)</f>
        <v>0</v>
      </c>
      <c r="BI197" s="129">
        <f>IF(N197="nulová",J197,0)</f>
        <v>0</v>
      </c>
      <c r="BJ197" s="4" t="s">
        <v>153</v>
      </c>
      <c r="BK197" s="129">
        <f>ROUND(I197*H197,2)</f>
        <v>0</v>
      </c>
      <c r="BL197" s="4" t="s">
        <v>152</v>
      </c>
      <c r="BM197" s="128" t="s">
        <v>516</v>
      </c>
    </row>
    <row r="198" spans="1:65" ht="15.75" customHeight="1">
      <c r="A198" s="16"/>
      <c r="B198" s="17"/>
      <c r="C198" s="16"/>
      <c r="D198" s="136" t="s">
        <v>201</v>
      </c>
      <c r="E198" s="16"/>
      <c r="F198" s="137" t="s">
        <v>517</v>
      </c>
      <c r="G198" s="16"/>
      <c r="H198" s="16"/>
      <c r="I198" s="16"/>
      <c r="J198" s="16"/>
      <c r="K198" s="16"/>
      <c r="L198" s="17"/>
      <c r="M198" s="138"/>
      <c r="N198" s="16"/>
      <c r="O198" s="16"/>
      <c r="P198" s="16"/>
      <c r="Q198" s="16"/>
      <c r="R198" s="16"/>
      <c r="S198" s="16"/>
      <c r="T198" s="59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4" t="s">
        <v>201</v>
      </c>
      <c r="AU198" s="4" t="s">
        <v>153</v>
      </c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</row>
    <row r="199" spans="1:65" ht="15.75" customHeight="1">
      <c r="A199" s="154"/>
      <c r="B199" s="155"/>
      <c r="C199" s="154"/>
      <c r="D199" s="141" t="s">
        <v>221</v>
      </c>
      <c r="E199" s="156" t="s">
        <v>25</v>
      </c>
      <c r="F199" s="157" t="s">
        <v>519</v>
      </c>
      <c r="G199" s="154"/>
      <c r="H199" s="156" t="s">
        <v>25</v>
      </c>
      <c r="I199" s="154"/>
      <c r="J199" s="154"/>
      <c r="K199" s="154"/>
      <c r="L199" s="155"/>
      <c r="M199" s="158"/>
      <c r="N199" s="154"/>
      <c r="O199" s="154"/>
      <c r="P199" s="154"/>
      <c r="Q199" s="154"/>
      <c r="R199" s="154"/>
      <c r="S199" s="154"/>
      <c r="T199" s="159"/>
      <c r="U199" s="154"/>
      <c r="V199" s="154"/>
      <c r="W199" s="154"/>
      <c r="X199" s="154"/>
      <c r="Y199" s="154"/>
      <c r="Z199" s="154"/>
      <c r="AA199" s="154"/>
      <c r="AB199" s="154"/>
      <c r="AC199" s="154"/>
      <c r="AD199" s="154"/>
      <c r="AE199" s="154"/>
      <c r="AF199" s="154"/>
      <c r="AG199" s="154"/>
      <c r="AH199" s="154"/>
      <c r="AI199" s="154"/>
      <c r="AJ199" s="154"/>
      <c r="AK199" s="154"/>
      <c r="AL199" s="154"/>
      <c r="AM199" s="154"/>
      <c r="AN199" s="154"/>
      <c r="AO199" s="154"/>
      <c r="AP199" s="154"/>
      <c r="AQ199" s="154"/>
      <c r="AR199" s="154"/>
      <c r="AS199" s="154"/>
      <c r="AT199" s="156" t="s">
        <v>221</v>
      </c>
      <c r="AU199" s="156" t="s">
        <v>153</v>
      </c>
      <c r="AV199" s="154" t="s">
        <v>9</v>
      </c>
      <c r="AW199" s="154" t="s">
        <v>44</v>
      </c>
      <c r="AX199" s="154" t="s">
        <v>107</v>
      </c>
      <c r="AY199" s="156" t="s">
        <v>145</v>
      </c>
      <c r="AZ199" s="154"/>
      <c r="BA199" s="154"/>
      <c r="BB199" s="154"/>
      <c r="BC199" s="154"/>
      <c r="BD199" s="154"/>
      <c r="BE199" s="154"/>
      <c r="BF199" s="154"/>
      <c r="BG199" s="154"/>
      <c r="BH199" s="154"/>
      <c r="BI199" s="154"/>
      <c r="BJ199" s="154"/>
      <c r="BK199" s="154"/>
      <c r="BL199" s="154"/>
      <c r="BM199" s="154"/>
    </row>
    <row r="200" spans="1:65" ht="15.75" customHeight="1">
      <c r="A200" s="139"/>
      <c r="B200" s="140"/>
      <c r="C200" s="139"/>
      <c r="D200" s="141" t="s">
        <v>221</v>
      </c>
      <c r="E200" s="142" t="s">
        <v>25</v>
      </c>
      <c r="F200" s="143" t="s">
        <v>222</v>
      </c>
      <c r="G200" s="139"/>
      <c r="H200" s="144">
        <v>5</v>
      </c>
      <c r="I200" s="139"/>
      <c r="J200" s="139"/>
      <c r="K200" s="139"/>
      <c r="L200" s="140"/>
      <c r="M200" s="145"/>
      <c r="N200" s="139"/>
      <c r="O200" s="139"/>
      <c r="P200" s="139"/>
      <c r="Q200" s="139"/>
      <c r="R200" s="139"/>
      <c r="S200" s="139"/>
      <c r="T200" s="146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42" t="s">
        <v>221</v>
      </c>
      <c r="AU200" s="142" t="s">
        <v>153</v>
      </c>
      <c r="AV200" s="139" t="s">
        <v>153</v>
      </c>
      <c r="AW200" s="139" t="s">
        <v>44</v>
      </c>
      <c r="AX200" s="139" t="s">
        <v>9</v>
      </c>
      <c r="AY200" s="142" t="s">
        <v>145</v>
      </c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</row>
    <row r="201" spans="1:65" ht="48.75" customHeight="1">
      <c r="A201" s="16"/>
      <c r="B201" s="17"/>
      <c r="C201" s="118" t="s">
        <v>15</v>
      </c>
      <c r="D201" s="118" t="s">
        <v>146</v>
      </c>
      <c r="E201" s="119" t="s">
        <v>522</v>
      </c>
      <c r="F201" s="120" t="s">
        <v>523</v>
      </c>
      <c r="G201" s="121" t="s">
        <v>524</v>
      </c>
      <c r="H201" s="122">
        <v>20</v>
      </c>
      <c r="I201" s="259"/>
      <c r="J201" s="123">
        <f>ROUND(I201*H201,2)</f>
        <v>0</v>
      </c>
      <c r="K201" s="120" t="s">
        <v>183</v>
      </c>
      <c r="L201" s="17"/>
      <c r="M201" s="124" t="s">
        <v>25</v>
      </c>
      <c r="N201" s="125" t="s">
        <v>54</v>
      </c>
      <c r="O201" s="16"/>
      <c r="P201" s="126">
        <f>O201*H201</f>
        <v>0</v>
      </c>
      <c r="Q201" s="126">
        <v>0</v>
      </c>
      <c r="R201" s="126">
        <f>Q201*H201</f>
        <v>0</v>
      </c>
      <c r="S201" s="126">
        <v>1.4999999999999999E-2</v>
      </c>
      <c r="T201" s="127">
        <f>S201*H201</f>
        <v>0.3</v>
      </c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28" t="s">
        <v>152</v>
      </c>
      <c r="AS201" s="16"/>
      <c r="AT201" s="128" t="s">
        <v>146</v>
      </c>
      <c r="AU201" s="128" t="s">
        <v>153</v>
      </c>
      <c r="AV201" s="16"/>
      <c r="AW201" s="16"/>
      <c r="AX201" s="16"/>
      <c r="AY201" s="4" t="s">
        <v>145</v>
      </c>
      <c r="AZ201" s="16"/>
      <c r="BA201" s="16"/>
      <c r="BB201" s="16"/>
      <c r="BC201" s="16"/>
      <c r="BD201" s="16"/>
      <c r="BE201" s="129">
        <f>IF(N201="základní",J201,0)</f>
        <v>0</v>
      </c>
      <c r="BF201" s="129">
        <f>IF(N201="snížená",J201,0)</f>
        <v>0</v>
      </c>
      <c r="BG201" s="129">
        <f>IF(N201="zákl. přenesená",J201,0)</f>
        <v>0</v>
      </c>
      <c r="BH201" s="129">
        <f>IF(N201="sníž. přenesená",J201,0)</f>
        <v>0</v>
      </c>
      <c r="BI201" s="129">
        <f>IF(N201="nulová",J201,0)</f>
        <v>0</v>
      </c>
      <c r="BJ201" s="4" t="s">
        <v>153</v>
      </c>
      <c r="BK201" s="129">
        <f>ROUND(I201*H201,2)</f>
        <v>0</v>
      </c>
      <c r="BL201" s="4" t="s">
        <v>152</v>
      </c>
      <c r="BM201" s="128" t="s">
        <v>528</v>
      </c>
    </row>
    <row r="202" spans="1:65" ht="15.75" customHeight="1">
      <c r="A202" s="16"/>
      <c r="B202" s="17"/>
      <c r="C202" s="16"/>
      <c r="D202" s="136" t="s">
        <v>201</v>
      </c>
      <c r="E202" s="16"/>
      <c r="F202" s="137" t="s">
        <v>529</v>
      </c>
      <c r="G202" s="16"/>
      <c r="H202" s="16"/>
      <c r="I202" s="16"/>
      <c r="J202" s="16"/>
      <c r="K202" s="16"/>
      <c r="L202" s="17"/>
      <c r="M202" s="138"/>
      <c r="N202" s="16"/>
      <c r="O202" s="16"/>
      <c r="P202" s="16"/>
      <c r="Q202" s="16"/>
      <c r="R202" s="16"/>
      <c r="S202" s="16"/>
      <c r="T202" s="59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4" t="s">
        <v>201</v>
      </c>
      <c r="AU202" s="4" t="s">
        <v>153</v>
      </c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</row>
    <row r="203" spans="1:65" ht="44.25" customHeight="1">
      <c r="A203" s="16"/>
      <c r="B203" s="17"/>
      <c r="C203" s="118" t="s">
        <v>215</v>
      </c>
      <c r="D203" s="118" t="s">
        <v>146</v>
      </c>
      <c r="E203" s="119" t="s">
        <v>532</v>
      </c>
      <c r="F203" s="120" t="s">
        <v>533</v>
      </c>
      <c r="G203" s="121" t="s">
        <v>524</v>
      </c>
      <c r="H203" s="122">
        <v>1</v>
      </c>
      <c r="I203" s="259"/>
      <c r="J203" s="123">
        <f>ROUND(I203*H203,2)</f>
        <v>0</v>
      </c>
      <c r="K203" s="120" t="s">
        <v>183</v>
      </c>
      <c r="L203" s="17"/>
      <c r="M203" s="124" t="s">
        <v>25</v>
      </c>
      <c r="N203" s="125" t="s">
        <v>54</v>
      </c>
      <c r="O203" s="16"/>
      <c r="P203" s="126">
        <f>O203*H203</f>
        <v>0</v>
      </c>
      <c r="Q203" s="126">
        <v>1.2750000000000001E-3</v>
      </c>
      <c r="R203" s="126">
        <f>Q203*H203</f>
        <v>1.2750000000000001E-3</v>
      </c>
      <c r="S203" s="126">
        <v>2.1000000000000001E-2</v>
      </c>
      <c r="T203" s="127">
        <f>S203*H203</f>
        <v>2.1000000000000001E-2</v>
      </c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28" t="s">
        <v>152</v>
      </c>
      <c r="AS203" s="16"/>
      <c r="AT203" s="128" t="s">
        <v>146</v>
      </c>
      <c r="AU203" s="128" t="s">
        <v>153</v>
      </c>
      <c r="AV203" s="16"/>
      <c r="AW203" s="16"/>
      <c r="AX203" s="16"/>
      <c r="AY203" s="4" t="s">
        <v>145</v>
      </c>
      <c r="AZ203" s="16"/>
      <c r="BA203" s="16"/>
      <c r="BB203" s="16"/>
      <c r="BC203" s="16"/>
      <c r="BD203" s="16"/>
      <c r="BE203" s="129">
        <f>IF(N203="základní",J203,0)</f>
        <v>0</v>
      </c>
      <c r="BF203" s="129">
        <f>IF(N203="snížená",J203,0)</f>
        <v>0</v>
      </c>
      <c r="BG203" s="129">
        <f>IF(N203="zákl. přenesená",J203,0)</f>
        <v>0</v>
      </c>
      <c r="BH203" s="129">
        <f>IF(N203="sníž. přenesená",J203,0)</f>
        <v>0</v>
      </c>
      <c r="BI203" s="129">
        <f>IF(N203="nulová",J203,0)</f>
        <v>0</v>
      </c>
      <c r="BJ203" s="4" t="s">
        <v>153</v>
      </c>
      <c r="BK203" s="129">
        <f>ROUND(I203*H203,2)</f>
        <v>0</v>
      </c>
      <c r="BL203" s="4" t="s">
        <v>152</v>
      </c>
      <c r="BM203" s="128" t="s">
        <v>536</v>
      </c>
    </row>
    <row r="204" spans="1:65" ht="15.75" customHeight="1">
      <c r="A204" s="16"/>
      <c r="B204" s="17"/>
      <c r="C204" s="16"/>
      <c r="D204" s="136" t="s">
        <v>201</v>
      </c>
      <c r="E204" s="16"/>
      <c r="F204" s="137" t="s">
        <v>537</v>
      </c>
      <c r="G204" s="16"/>
      <c r="H204" s="16"/>
      <c r="I204" s="16"/>
      <c r="J204" s="16"/>
      <c r="K204" s="16"/>
      <c r="L204" s="17"/>
      <c r="M204" s="138"/>
      <c r="N204" s="16"/>
      <c r="O204" s="16"/>
      <c r="P204" s="16"/>
      <c r="Q204" s="16"/>
      <c r="R204" s="16"/>
      <c r="S204" s="16"/>
      <c r="T204" s="59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4" t="s">
        <v>201</v>
      </c>
      <c r="AU204" s="4" t="s">
        <v>153</v>
      </c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</row>
    <row r="205" spans="1:65" ht="15.75" customHeight="1">
      <c r="A205" s="154"/>
      <c r="B205" s="155"/>
      <c r="C205" s="154"/>
      <c r="D205" s="141" t="s">
        <v>221</v>
      </c>
      <c r="E205" s="156" t="s">
        <v>25</v>
      </c>
      <c r="F205" s="157" t="s">
        <v>541</v>
      </c>
      <c r="G205" s="154"/>
      <c r="H205" s="156" t="s">
        <v>25</v>
      </c>
      <c r="I205" s="154"/>
      <c r="J205" s="154"/>
      <c r="K205" s="154"/>
      <c r="L205" s="155"/>
      <c r="M205" s="158"/>
      <c r="N205" s="154"/>
      <c r="O205" s="154"/>
      <c r="P205" s="154"/>
      <c r="Q205" s="154"/>
      <c r="R205" s="154"/>
      <c r="S205" s="154"/>
      <c r="T205" s="159"/>
      <c r="U205" s="154"/>
      <c r="V205" s="154"/>
      <c r="W205" s="154"/>
      <c r="X205" s="154"/>
      <c r="Y205" s="154"/>
      <c r="Z205" s="154"/>
      <c r="AA205" s="154"/>
      <c r="AB205" s="154"/>
      <c r="AC205" s="154"/>
      <c r="AD205" s="154"/>
      <c r="AE205" s="154"/>
      <c r="AF205" s="154"/>
      <c r="AG205" s="154"/>
      <c r="AH205" s="154"/>
      <c r="AI205" s="154"/>
      <c r="AJ205" s="154"/>
      <c r="AK205" s="154"/>
      <c r="AL205" s="154"/>
      <c r="AM205" s="154"/>
      <c r="AN205" s="154"/>
      <c r="AO205" s="154"/>
      <c r="AP205" s="154"/>
      <c r="AQ205" s="154"/>
      <c r="AR205" s="154"/>
      <c r="AS205" s="154"/>
      <c r="AT205" s="156" t="s">
        <v>221</v>
      </c>
      <c r="AU205" s="156" t="s">
        <v>153</v>
      </c>
      <c r="AV205" s="154" t="s">
        <v>9</v>
      </c>
      <c r="AW205" s="154" t="s">
        <v>44</v>
      </c>
      <c r="AX205" s="154" t="s">
        <v>107</v>
      </c>
      <c r="AY205" s="156" t="s">
        <v>145</v>
      </c>
      <c r="AZ205" s="154"/>
      <c r="BA205" s="154"/>
      <c r="BB205" s="154"/>
      <c r="BC205" s="154"/>
      <c r="BD205" s="154"/>
      <c r="BE205" s="154"/>
      <c r="BF205" s="154"/>
      <c r="BG205" s="154"/>
      <c r="BH205" s="154"/>
      <c r="BI205" s="154"/>
      <c r="BJ205" s="154"/>
      <c r="BK205" s="154"/>
      <c r="BL205" s="154"/>
      <c r="BM205" s="154"/>
    </row>
    <row r="206" spans="1:65" ht="15.75" customHeight="1">
      <c r="A206" s="139"/>
      <c r="B206" s="140"/>
      <c r="C206" s="139"/>
      <c r="D206" s="141" t="s">
        <v>221</v>
      </c>
      <c r="E206" s="142" t="s">
        <v>25</v>
      </c>
      <c r="F206" s="143" t="s">
        <v>242</v>
      </c>
      <c r="G206" s="139"/>
      <c r="H206" s="144">
        <v>1</v>
      </c>
      <c r="I206" s="139"/>
      <c r="J206" s="139"/>
      <c r="K206" s="139"/>
      <c r="L206" s="140"/>
      <c r="M206" s="145"/>
      <c r="N206" s="139"/>
      <c r="O206" s="139"/>
      <c r="P206" s="139"/>
      <c r="Q206" s="139"/>
      <c r="R206" s="139"/>
      <c r="S206" s="139"/>
      <c r="T206" s="146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42" t="s">
        <v>221</v>
      </c>
      <c r="AU206" s="142" t="s">
        <v>153</v>
      </c>
      <c r="AV206" s="139" t="s">
        <v>153</v>
      </c>
      <c r="AW206" s="139" t="s">
        <v>44</v>
      </c>
      <c r="AX206" s="139" t="s">
        <v>107</v>
      </c>
      <c r="AY206" s="142" t="s">
        <v>145</v>
      </c>
      <c r="AZ206" s="139"/>
      <c r="BA206" s="139"/>
      <c r="BB206" s="139"/>
      <c r="BC206" s="139"/>
      <c r="BD206" s="139"/>
      <c r="BE206" s="139"/>
      <c r="BF206" s="139"/>
      <c r="BG206" s="139"/>
      <c r="BH206" s="139"/>
      <c r="BI206" s="139"/>
      <c r="BJ206" s="139"/>
      <c r="BK206" s="139"/>
      <c r="BL206" s="139"/>
      <c r="BM206" s="139"/>
    </row>
    <row r="207" spans="1:65" ht="15.75" customHeight="1">
      <c r="A207" s="147"/>
      <c r="B207" s="148"/>
      <c r="C207" s="147"/>
      <c r="D207" s="141" t="s">
        <v>221</v>
      </c>
      <c r="E207" s="149" t="s">
        <v>25</v>
      </c>
      <c r="F207" s="150" t="s">
        <v>226</v>
      </c>
      <c r="G207" s="147"/>
      <c r="H207" s="151">
        <v>1</v>
      </c>
      <c r="I207" s="147"/>
      <c r="J207" s="147"/>
      <c r="K207" s="147"/>
      <c r="L207" s="148"/>
      <c r="M207" s="152"/>
      <c r="N207" s="147"/>
      <c r="O207" s="147"/>
      <c r="P207" s="147"/>
      <c r="Q207" s="147"/>
      <c r="R207" s="147"/>
      <c r="S207" s="147"/>
      <c r="T207" s="153"/>
      <c r="U207" s="147"/>
      <c r="V207" s="147"/>
      <c r="W207" s="147"/>
      <c r="X207" s="147"/>
      <c r="Y207" s="147"/>
      <c r="Z207" s="147"/>
      <c r="AA207" s="147"/>
      <c r="AB207" s="147"/>
      <c r="AC207" s="147"/>
      <c r="AD207" s="147"/>
      <c r="AE207" s="147"/>
      <c r="AF207" s="147"/>
      <c r="AG207" s="147"/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9" t="s">
        <v>221</v>
      </c>
      <c r="AU207" s="149" t="s">
        <v>153</v>
      </c>
      <c r="AV207" s="147" t="s">
        <v>152</v>
      </c>
      <c r="AW207" s="147" t="s">
        <v>44</v>
      </c>
      <c r="AX207" s="147" t="s">
        <v>9</v>
      </c>
      <c r="AY207" s="149" t="s">
        <v>145</v>
      </c>
      <c r="AZ207" s="147"/>
      <c r="BA207" s="147"/>
      <c r="BB207" s="147"/>
      <c r="BC207" s="147"/>
      <c r="BD207" s="147"/>
      <c r="BE207" s="147"/>
      <c r="BF207" s="147"/>
      <c r="BG207" s="147"/>
      <c r="BH207" s="147"/>
      <c r="BI207" s="147"/>
      <c r="BJ207" s="147"/>
      <c r="BK207" s="147"/>
      <c r="BL207" s="147"/>
      <c r="BM207" s="147"/>
    </row>
    <row r="208" spans="1:65" ht="24" customHeight="1">
      <c r="A208" s="16"/>
      <c r="B208" s="17"/>
      <c r="C208" s="118" t="s">
        <v>188</v>
      </c>
      <c r="D208" s="118" t="s">
        <v>146</v>
      </c>
      <c r="E208" s="119" t="s">
        <v>542</v>
      </c>
      <c r="F208" s="120" t="s">
        <v>543</v>
      </c>
      <c r="G208" s="121" t="s">
        <v>524</v>
      </c>
      <c r="H208" s="122">
        <v>150</v>
      </c>
      <c r="I208" s="259"/>
      <c r="J208" s="123">
        <f>ROUND(I208*H208,2)</f>
        <v>0</v>
      </c>
      <c r="K208" s="120" t="s">
        <v>183</v>
      </c>
      <c r="L208" s="17"/>
      <c r="M208" s="124" t="s">
        <v>25</v>
      </c>
      <c r="N208" s="125" t="s">
        <v>54</v>
      </c>
      <c r="O208" s="16"/>
      <c r="P208" s="126">
        <f>O208*H208</f>
        <v>0</v>
      </c>
      <c r="Q208" s="126">
        <v>1.7600000000000001E-5</v>
      </c>
      <c r="R208" s="126">
        <f>Q208*H208</f>
        <v>2.64E-3</v>
      </c>
      <c r="S208" s="126">
        <v>3.0000000000000001E-3</v>
      </c>
      <c r="T208" s="127">
        <f>S208*H208</f>
        <v>0.45</v>
      </c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28" t="s">
        <v>152</v>
      </c>
      <c r="AS208" s="16"/>
      <c r="AT208" s="128" t="s">
        <v>146</v>
      </c>
      <c r="AU208" s="128" t="s">
        <v>153</v>
      </c>
      <c r="AV208" s="16"/>
      <c r="AW208" s="16"/>
      <c r="AX208" s="16"/>
      <c r="AY208" s="4" t="s">
        <v>145</v>
      </c>
      <c r="AZ208" s="16"/>
      <c r="BA208" s="16"/>
      <c r="BB208" s="16"/>
      <c r="BC208" s="16"/>
      <c r="BD208" s="16"/>
      <c r="BE208" s="129">
        <f>IF(N208="základní",J208,0)</f>
        <v>0</v>
      </c>
      <c r="BF208" s="129">
        <f>IF(N208="snížená",J208,0)</f>
        <v>0</v>
      </c>
      <c r="BG208" s="129">
        <f>IF(N208="zákl. přenesená",J208,0)</f>
        <v>0</v>
      </c>
      <c r="BH208" s="129">
        <f>IF(N208="sníž. přenesená",J208,0)</f>
        <v>0</v>
      </c>
      <c r="BI208" s="129">
        <f>IF(N208="nulová",J208,0)</f>
        <v>0</v>
      </c>
      <c r="BJ208" s="4" t="s">
        <v>153</v>
      </c>
      <c r="BK208" s="129">
        <f>ROUND(I208*H208,2)</f>
        <v>0</v>
      </c>
      <c r="BL208" s="4" t="s">
        <v>152</v>
      </c>
      <c r="BM208" s="128" t="s">
        <v>547</v>
      </c>
    </row>
    <row r="209" spans="1:65" ht="15.75" customHeight="1">
      <c r="A209" s="16"/>
      <c r="B209" s="17"/>
      <c r="C209" s="16"/>
      <c r="D209" s="136" t="s">
        <v>201</v>
      </c>
      <c r="E209" s="16"/>
      <c r="F209" s="137" t="s">
        <v>548</v>
      </c>
      <c r="G209" s="16"/>
      <c r="H209" s="16"/>
      <c r="I209" s="16"/>
      <c r="J209" s="16"/>
      <c r="K209" s="16"/>
      <c r="L209" s="17"/>
      <c r="M209" s="138"/>
      <c r="N209" s="16"/>
      <c r="O209" s="16"/>
      <c r="P209" s="16"/>
      <c r="Q209" s="16"/>
      <c r="R209" s="16"/>
      <c r="S209" s="16"/>
      <c r="T209" s="59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4" t="s">
        <v>201</v>
      </c>
      <c r="AU209" s="4" t="s">
        <v>153</v>
      </c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</row>
    <row r="210" spans="1:65" ht="48.75" customHeight="1">
      <c r="A210" s="16"/>
      <c r="B210" s="17"/>
      <c r="C210" s="118" t="s">
        <v>233</v>
      </c>
      <c r="D210" s="118" t="s">
        <v>146</v>
      </c>
      <c r="E210" s="119" t="s">
        <v>552</v>
      </c>
      <c r="F210" s="120" t="s">
        <v>553</v>
      </c>
      <c r="G210" s="121" t="s">
        <v>176</v>
      </c>
      <c r="H210" s="122">
        <v>168.99299999999999</v>
      </c>
      <c r="I210" s="259"/>
      <c r="J210" s="123">
        <f>ROUND(I210*H210,2)</f>
        <v>0</v>
      </c>
      <c r="K210" s="120" t="s">
        <v>183</v>
      </c>
      <c r="L210" s="17"/>
      <c r="M210" s="124" t="s">
        <v>25</v>
      </c>
      <c r="N210" s="125" t="s">
        <v>54</v>
      </c>
      <c r="O210" s="16"/>
      <c r="P210" s="126">
        <f>O210*H210</f>
        <v>0</v>
      </c>
      <c r="Q210" s="126">
        <v>0</v>
      </c>
      <c r="R210" s="126">
        <f>Q210*H210</f>
        <v>0</v>
      </c>
      <c r="S210" s="126">
        <v>5.0999999999999997E-2</v>
      </c>
      <c r="T210" s="127">
        <f>S210*H210</f>
        <v>8.6186429999999987</v>
      </c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28" t="s">
        <v>152</v>
      </c>
      <c r="AS210" s="16"/>
      <c r="AT210" s="128" t="s">
        <v>146</v>
      </c>
      <c r="AU210" s="128" t="s">
        <v>153</v>
      </c>
      <c r="AV210" s="16"/>
      <c r="AW210" s="16"/>
      <c r="AX210" s="16"/>
      <c r="AY210" s="4" t="s">
        <v>145</v>
      </c>
      <c r="AZ210" s="16"/>
      <c r="BA210" s="16"/>
      <c r="BB210" s="16"/>
      <c r="BC210" s="16"/>
      <c r="BD210" s="16"/>
      <c r="BE210" s="129">
        <f>IF(N210="základní",J210,0)</f>
        <v>0</v>
      </c>
      <c r="BF210" s="129">
        <f>IF(N210="snížená",J210,0)</f>
        <v>0</v>
      </c>
      <c r="BG210" s="129">
        <f>IF(N210="zákl. přenesená",J210,0)</f>
        <v>0</v>
      </c>
      <c r="BH210" s="129">
        <f>IF(N210="sníž. přenesená",J210,0)</f>
        <v>0</v>
      </c>
      <c r="BI210" s="129">
        <f>IF(N210="nulová",J210,0)</f>
        <v>0</v>
      </c>
      <c r="BJ210" s="4" t="s">
        <v>153</v>
      </c>
      <c r="BK210" s="129">
        <f>ROUND(I210*H210,2)</f>
        <v>0</v>
      </c>
      <c r="BL210" s="4" t="s">
        <v>152</v>
      </c>
      <c r="BM210" s="128" t="s">
        <v>556</v>
      </c>
    </row>
    <row r="211" spans="1:65" ht="15.75" customHeight="1">
      <c r="A211" s="16"/>
      <c r="B211" s="17"/>
      <c r="C211" s="16"/>
      <c r="D211" s="136" t="s">
        <v>201</v>
      </c>
      <c r="E211" s="16"/>
      <c r="F211" s="137" t="s">
        <v>557</v>
      </c>
      <c r="G211" s="16"/>
      <c r="H211" s="16"/>
      <c r="I211" s="16"/>
      <c r="J211" s="16"/>
      <c r="K211" s="16"/>
      <c r="L211" s="17"/>
      <c r="M211" s="138"/>
      <c r="N211" s="16"/>
      <c r="O211" s="16"/>
      <c r="P211" s="16"/>
      <c r="Q211" s="16"/>
      <c r="R211" s="16"/>
      <c r="S211" s="16"/>
      <c r="T211" s="59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4" t="s">
        <v>201</v>
      </c>
      <c r="AU211" s="4" t="s">
        <v>153</v>
      </c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</row>
    <row r="212" spans="1:65" ht="15.75" customHeight="1">
      <c r="A212" s="154"/>
      <c r="B212" s="155"/>
      <c r="C212" s="154"/>
      <c r="D212" s="141" t="s">
        <v>221</v>
      </c>
      <c r="E212" s="156" t="s">
        <v>25</v>
      </c>
      <c r="F212" s="157" t="s">
        <v>560</v>
      </c>
      <c r="G212" s="154"/>
      <c r="H212" s="156" t="s">
        <v>25</v>
      </c>
      <c r="I212" s="154"/>
      <c r="J212" s="154"/>
      <c r="K212" s="154"/>
      <c r="L212" s="155"/>
      <c r="M212" s="158"/>
      <c r="N212" s="154"/>
      <c r="O212" s="154"/>
      <c r="P212" s="154"/>
      <c r="Q212" s="154"/>
      <c r="R212" s="154"/>
      <c r="S212" s="154"/>
      <c r="T212" s="159"/>
      <c r="U212" s="154"/>
      <c r="V212" s="154"/>
      <c r="W212" s="154"/>
      <c r="X212" s="154"/>
      <c r="Y212" s="154"/>
      <c r="Z212" s="154"/>
      <c r="AA212" s="154"/>
      <c r="AB212" s="154"/>
      <c r="AC212" s="154"/>
      <c r="AD212" s="154"/>
      <c r="AE212" s="154"/>
      <c r="AF212" s="154"/>
      <c r="AG212" s="154"/>
      <c r="AH212" s="154"/>
      <c r="AI212" s="154"/>
      <c r="AJ212" s="154"/>
      <c r="AK212" s="154"/>
      <c r="AL212" s="154"/>
      <c r="AM212" s="154"/>
      <c r="AN212" s="154"/>
      <c r="AO212" s="154"/>
      <c r="AP212" s="154"/>
      <c r="AQ212" s="154"/>
      <c r="AR212" s="154"/>
      <c r="AS212" s="154"/>
      <c r="AT212" s="156" t="s">
        <v>221</v>
      </c>
      <c r="AU212" s="156" t="s">
        <v>153</v>
      </c>
      <c r="AV212" s="154" t="s">
        <v>9</v>
      </c>
      <c r="AW212" s="154" t="s">
        <v>44</v>
      </c>
      <c r="AX212" s="154" t="s">
        <v>107</v>
      </c>
      <c r="AY212" s="156" t="s">
        <v>145</v>
      </c>
      <c r="AZ212" s="154"/>
      <c r="BA212" s="154"/>
      <c r="BB212" s="154"/>
      <c r="BC212" s="154"/>
      <c r="BD212" s="154"/>
      <c r="BE212" s="154"/>
      <c r="BF212" s="154"/>
      <c r="BG212" s="154"/>
      <c r="BH212" s="154"/>
      <c r="BI212" s="154"/>
      <c r="BJ212" s="154"/>
      <c r="BK212" s="154"/>
      <c r="BL212" s="154"/>
      <c r="BM212" s="154"/>
    </row>
    <row r="213" spans="1:65" ht="15.75" customHeight="1">
      <c r="A213" s="139"/>
      <c r="B213" s="140"/>
      <c r="C213" s="139"/>
      <c r="D213" s="141" t="s">
        <v>221</v>
      </c>
      <c r="E213" s="142" t="s">
        <v>25</v>
      </c>
      <c r="F213" s="143" t="s">
        <v>561</v>
      </c>
      <c r="G213" s="139"/>
      <c r="H213" s="144">
        <v>49.335000000000001</v>
      </c>
      <c r="I213" s="139"/>
      <c r="J213" s="139"/>
      <c r="K213" s="139"/>
      <c r="L213" s="140"/>
      <c r="M213" s="145"/>
      <c r="N213" s="139"/>
      <c r="O213" s="139"/>
      <c r="P213" s="139"/>
      <c r="Q213" s="139"/>
      <c r="R213" s="139"/>
      <c r="S213" s="139"/>
      <c r="T213" s="146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39"/>
      <c r="AR213" s="139"/>
      <c r="AS213" s="139"/>
      <c r="AT213" s="142" t="s">
        <v>221</v>
      </c>
      <c r="AU213" s="142" t="s">
        <v>153</v>
      </c>
      <c r="AV213" s="139" t="s">
        <v>153</v>
      </c>
      <c r="AW213" s="139" t="s">
        <v>44</v>
      </c>
      <c r="AX213" s="139" t="s">
        <v>107</v>
      </c>
      <c r="AY213" s="142" t="s">
        <v>145</v>
      </c>
      <c r="AZ213" s="139"/>
      <c r="BA213" s="139"/>
      <c r="BB213" s="139"/>
      <c r="BC213" s="139"/>
      <c r="BD213" s="139"/>
      <c r="BE213" s="139"/>
      <c r="BF213" s="139"/>
      <c r="BG213" s="139"/>
      <c r="BH213" s="139"/>
      <c r="BI213" s="139"/>
      <c r="BJ213" s="139"/>
      <c r="BK213" s="139"/>
      <c r="BL213" s="139"/>
      <c r="BM213" s="139"/>
    </row>
    <row r="214" spans="1:65" ht="15.75" customHeight="1">
      <c r="A214" s="154"/>
      <c r="B214" s="155"/>
      <c r="C214" s="154"/>
      <c r="D214" s="141" t="s">
        <v>221</v>
      </c>
      <c r="E214" s="156" t="s">
        <v>25</v>
      </c>
      <c r="F214" s="157" t="s">
        <v>562</v>
      </c>
      <c r="G214" s="154"/>
      <c r="H214" s="156" t="s">
        <v>25</v>
      </c>
      <c r="I214" s="154"/>
      <c r="J214" s="154"/>
      <c r="K214" s="154"/>
      <c r="L214" s="155"/>
      <c r="M214" s="158"/>
      <c r="N214" s="154"/>
      <c r="O214" s="154"/>
      <c r="P214" s="154"/>
      <c r="Q214" s="154"/>
      <c r="R214" s="154"/>
      <c r="S214" s="154"/>
      <c r="T214" s="159"/>
      <c r="U214" s="154"/>
      <c r="V214" s="154"/>
      <c r="W214" s="154"/>
      <c r="X214" s="154"/>
      <c r="Y214" s="154"/>
      <c r="Z214" s="154"/>
      <c r="AA214" s="154"/>
      <c r="AB214" s="154"/>
      <c r="AC214" s="154"/>
      <c r="AD214" s="154"/>
      <c r="AE214" s="154"/>
      <c r="AF214" s="154"/>
      <c r="AG214" s="154"/>
      <c r="AH214" s="154"/>
      <c r="AI214" s="154"/>
      <c r="AJ214" s="154"/>
      <c r="AK214" s="154"/>
      <c r="AL214" s="154"/>
      <c r="AM214" s="154"/>
      <c r="AN214" s="154"/>
      <c r="AO214" s="154"/>
      <c r="AP214" s="154"/>
      <c r="AQ214" s="154"/>
      <c r="AR214" s="154"/>
      <c r="AS214" s="154"/>
      <c r="AT214" s="156" t="s">
        <v>221</v>
      </c>
      <c r="AU214" s="156" t="s">
        <v>153</v>
      </c>
      <c r="AV214" s="154" t="s">
        <v>9</v>
      </c>
      <c r="AW214" s="154" t="s">
        <v>44</v>
      </c>
      <c r="AX214" s="154" t="s">
        <v>107</v>
      </c>
      <c r="AY214" s="156" t="s">
        <v>145</v>
      </c>
      <c r="AZ214" s="154"/>
      <c r="BA214" s="154"/>
      <c r="BB214" s="154"/>
      <c r="BC214" s="154"/>
      <c r="BD214" s="154"/>
      <c r="BE214" s="154"/>
      <c r="BF214" s="154"/>
      <c r="BG214" s="154"/>
      <c r="BH214" s="154"/>
      <c r="BI214" s="154"/>
      <c r="BJ214" s="154"/>
      <c r="BK214" s="154"/>
      <c r="BL214" s="154"/>
      <c r="BM214" s="154"/>
    </row>
    <row r="215" spans="1:65" ht="15.75" customHeight="1">
      <c r="A215" s="139"/>
      <c r="B215" s="140"/>
      <c r="C215" s="139"/>
      <c r="D215" s="141" t="s">
        <v>221</v>
      </c>
      <c r="E215" s="142" t="s">
        <v>25</v>
      </c>
      <c r="F215" s="143" t="s">
        <v>563</v>
      </c>
      <c r="G215" s="139"/>
      <c r="H215" s="144">
        <v>56.43</v>
      </c>
      <c r="I215" s="139"/>
      <c r="J215" s="139"/>
      <c r="K215" s="139"/>
      <c r="L215" s="140"/>
      <c r="M215" s="145"/>
      <c r="N215" s="139"/>
      <c r="O215" s="139"/>
      <c r="P215" s="139"/>
      <c r="Q215" s="139"/>
      <c r="R215" s="139"/>
      <c r="S215" s="139"/>
      <c r="T215" s="146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  <c r="AP215" s="139"/>
      <c r="AQ215" s="139"/>
      <c r="AR215" s="139"/>
      <c r="AS215" s="139"/>
      <c r="AT215" s="142" t="s">
        <v>221</v>
      </c>
      <c r="AU215" s="142" t="s">
        <v>153</v>
      </c>
      <c r="AV215" s="139" t="s">
        <v>153</v>
      </c>
      <c r="AW215" s="139" t="s">
        <v>44</v>
      </c>
      <c r="AX215" s="139" t="s">
        <v>107</v>
      </c>
      <c r="AY215" s="142" t="s">
        <v>145</v>
      </c>
      <c r="AZ215" s="139"/>
      <c r="BA215" s="139"/>
      <c r="BB215" s="139"/>
      <c r="BC215" s="139"/>
      <c r="BD215" s="139"/>
      <c r="BE215" s="139"/>
      <c r="BF215" s="139"/>
      <c r="BG215" s="139"/>
      <c r="BH215" s="139"/>
      <c r="BI215" s="139"/>
      <c r="BJ215" s="139"/>
      <c r="BK215" s="139"/>
      <c r="BL215" s="139"/>
      <c r="BM215" s="139"/>
    </row>
    <row r="216" spans="1:65" ht="15.75" customHeight="1">
      <c r="A216" s="154"/>
      <c r="B216" s="155"/>
      <c r="C216" s="154"/>
      <c r="D216" s="141" t="s">
        <v>221</v>
      </c>
      <c r="E216" s="156" t="s">
        <v>25</v>
      </c>
      <c r="F216" s="157" t="s">
        <v>564</v>
      </c>
      <c r="G216" s="154"/>
      <c r="H216" s="156" t="s">
        <v>25</v>
      </c>
      <c r="I216" s="154"/>
      <c r="J216" s="154"/>
      <c r="K216" s="154"/>
      <c r="L216" s="155"/>
      <c r="M216" s="158"/>
      <c r="N216" s="154"/>
      <c r="O216" s="154"/>
      <c r="P216" s="154"/>
      <c r="Q216" s="154"/>
      <c r="R216" s="154"/>
      <c r="S216" s="154"/>
      <c r="T216" s="159"/>
      <c r="U216" s="154"/>
      <c r="V216" s="154"/>
      <c r="W216" s="154"/>
      <c r="X216" s="154"/>
      <c r="Y216" s="154"/>
      <c r="Z216" s="154"/>
      <c r="AA216" s="154"/>
      <c r="AB216" s="154"/>
      <c r="AC216" s="154"/>
      <c r="AD216" s="154"/>
      <c r="AE216" s="154"/>
      <c r="AF216" s="154"/>
      <c r="AG216" s="154"/>
      <c r="AH216" s="154"/>
      <c r="AI216" s="154"/>
      <c r="AJ216" s="154"/>
      <c r="AK216" s="154"/>
      <c r="AL216" s="154"/>
      <c r="AM216" s="154"/>
      <c r="AN216" s="154"/>
      <c r="AO216" s="154"/>
      <c r="AP216" s="154"/>
      <c r="AQ216" s="154"/>
      <c r="AR216" s="154"/>
      <c r="AS216" s="154"/>
      <c r="AT216" s="156" t="s">
        <v>221</v>
      </c>
      <c r="AU216" s="156" t="s">
        <v>153</v>
      </c>
      <c r="AV216" s="154" t="s">
        <v>9</v>
      </c>
      <c r="AW216" s="154" t="s">
        <v>44</v>
      </c>
      <c r="AX216" s="154" t="s">
        <v>107</v>
      </c>
      <c r="AY216" s="156" t="s">
        <v>145</v>
      </c>
      <c r="AZ216" s="154"/>
      <c r="BA216" s="154"/>
      <c r="BB216" s="154"/>
      <c r="BC216" s="154"/>
      <c r="BD216" s="154"/>
      <c r="BE216" s="154"/>
      <c r="BF216" s="154"/>
      <c r="BG216" s="154"/>
      <c r="BH216" s="154"/>
      <c r="BI216" s="154"/>
      <c r="BJ216" s="154"/>
      <c r="BK216" s="154"/>
      <c r="BL216" s="154"/>
      <c r="BM216" s="154"/>
    </row>
    <row r="217" spans="1:65" ht="15.75" customHeight="1">
      <c r="A217" s="139"/>
      <c r="B217" s="140"/>
      <c r="C217" s="139"/>
      <c r="D217" s="141" t="s">
        <v>221</v>
      </c>
      <c r="E217" s="142" t="s">
        <v>25</v>
      </c>
      <c r="F217" s="143" t="s">
        <v>566</v>
      </c>
      <c r="G217" s="139"/>
      <c r="H217" s="144">
        <v>63.228000000000002</v>
      </c>
      <c r="I217" s="139"/>
      <c r="J217" s="139"/>
      <c r="K217" s="139"/>
      <c r="L217" s="140"/>
      <c r="M217" s="145"/>
      <c r="N217" s="139"/>
      <c r="O217" s="139"/>
      <c r="P217" s="139"/>
      <c r="Q217" s="139"/>
      <c r="R217" s="139"/>
      <c r="S217" s="139"/>
      <c r="T217" s="146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42" t="s">
        <v>221</v>
      </c>
      <c r="AU217" s="142" t="s">
        <v>153</v>
      </c>
      <c r="AV217" s="139" t="s">
        <v>153</v>
      </c>
      <c r="AW217" s="139" t="s">
        <v>44</v>
      </c>
      <c r="AX217" s="139" t="s">
        <v>107</v>
      </c>
      <c r="AY217" s="142" t="s">
        <v>145</v>
      </c>
      <c r="AZ217" s="139"/>
      <c r="BA217" s="139"/>
      <c r="BB217" s="139"/>
      <c r="BC217" s="139"/>
      <c r="BD217" s="139"/>
      <c r="BE217" s="139"/>
      <c r="BF217" s="139"/>
      <c r="BG217" s="139"/>
      <c r="BH217" s="139"/>
      <c r="BI217" s="139"/>
      <c r="BJ217" s="139"/>
      <c r="BK217" s="139"/>
      <c r="BL217" s="139"/>
      <c r="BM217" s="139"/>
    </row>
    <row r="218" spans="1:65" ht="15.75" customHeight="1">
      <c r="A218" s="147"/>
      <c r="B218" s="148"/>
      <c r="C218" s="147"/>
      <c r="D218" s="141" t="s">
        <v>221</v>
      </c>
      <c r="E218" s="149" t="s">
        <v>25</v>
      </c>
      <c r="F218" s="150" t="s">
        <v>226</v>
      </c>
      <c r="G218" s="147"/>
      <c r="H218" s="151">
        <v>168.99299999999999</v>
      </c>
      <c r="I218" s="147"/>
      <c r="J218" s="147"/>
      <c r="K218" s="147"/>
      <c r="L218" s="148"/>
      <c r="M218" s="152"/>
      <c r="N218" s="147"/>
      <c r="O218" s="147"/>
      <c r="P218" s="147"/>
      <c r="Q218" s="147"/>
      <c r="R218" s="147"/>
      <c r="S218" s="147"/>
      <c r="T218" s="153"/>
      <c r="U218" s="147"/>
      <c r="V218" s="147"/>
      <c r="W218" s="147"/>
      <c r="X218" s="147"/>
      <c r="Y218" s="147"/>
      <c r="Z218" s="147"/>
      <c r="AA218" s="147"/>
      <c r="AB218" s="147"/>
      <c r="AC218" s="147"/>
      <c r="AD218" s="147"/>
      <c r="AE218" s="147"/>
      <c r="AF218" s="147"/>
      <c r="AG218" s="147"/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9" t="s">
        <v>221</v>
      </c>
      <c r="AU218" s="149" t="s">
        <v>153</v>
      </c>
      <c r="AV218" s="147" t="s">
        <v>152</v>
      </c>
      <c r="AW218" s="147" t="s">
        <v>44</v>
      </c>
      <c r="AX218" s="147" t="s">
        <v>9</v>
      </c>
      <c r="AY218" s="149" t="s">
        <v>145</v>
      </c>
      <c r="AZ218" s="147"/>
      <c r="BA218" s="147"/>
      <c r="BB218" s="147"/>
      <c r="BC218" s="147"/>
      <c r="BD218" s="147"/>
      <c r="BE218" s="147"/>
      <c r="BF218" s="147"/>
      <c r="BG218" s="147"/>
      <c r="BH218" s="147"/>
      <c r="BI218" s="147"/>
      <c r="BJ218" s="147"/>
      <c r="BK218" s="147"/>
      <c r="BL218" s="147"/>
      <c r="BM218" s="147"/>
    </row>
    <row r="219" spans="1:65" ht="22.5" customHeight="1">
      <c r="A219" s="108"/>
      <c r="B219" s="109"/>
      <c r="C219" s="108"/>
      <c r="D219" s="110" t="s">
        <v>106</v>
      </c>
      <c r="E219" s="130" t="s">
        <v>568</v>
      </c>
      <c r="F219" s="130" t="s">
        <v>569</v>
      </c>
      <c r="G219" s="108"/>
      <c r="H219" s="108"/>
      <c r="I219" s="108"/>
      <c r="J219" s="131">
        <f>BK219</f>
        <v>0</v>
      </c>
      <c r="K219" s="108"/>
      <c r="L219" s="109"/>
      <c r="M219" s="113"/>
      <c r="N219" s="108"/>
      <c r="O219" s="108"/>
      <c r="P219" s="114">
        <f>SUM(P220:P236)</f>
        <v>0</v>
      </c>
      <c r="Q219" s="108"/>
      <c r="R219" s="114">
        <f>SUM(R220:R236)</f>
        <v>0</v>
      </c>
      <c r="S219" s="108"/>
      <c r="T219" s="115">
        <f>SUM(T220:T236)</f>
        <v>0</v>
      </c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  <c r="AR219" s="110" t="s">
        <v>9</v>
      </c>
      <c r="AS219" s="108"/>
      <c r="AT219" s="116" t="s">
        <v>106</v>
      </c>
      <c r="AU219" s="116" t="s">
        <v>9</v>
      </c>
      <c r="AV219" s="108"/>
      <c r="AW219" s="108"/>
      <c r="AX219" s="108"/>
      <c r="AY219" s="110" t="s">
        <v>145</v>
      </c>
      <c r="AZ219" s="108"/>
      <c r="BA219" s="108"/>
      <c r="BB219" s="108"/>
      <c r="BC219" s="108"/>
      <c r="BD219" s="108"/>
      <c r="BE219" s="108"/>
      <c r="BF219" s="108"/>
      <c r="BG219" s="108"/>
      <c r="BH219" s="108"/>
      <c r="BI219" s="108"/>
      <c r="BJ219" s="108"/>
      <c r="BK219" s="117">
        <f>SUM(BK220:BK236)</f>
        <v>0</v>
      </c>
      <c r="BL219" s="108"/>
      <c r="BM219" s="108"/>
    </row>
    <row r="220" spans="1:65" ht="37.5" customHeight="1">
      <c r="A220" s="16"/>
      <c r="B220" s="17"/>
      <c r="C220" s="118" t="s">
        <v>193</v>
      </c>
      <c r="D220" s="118" t="s">
        <v>146</v>
      </c>
      <c r="E220" s="119" t="s">
        <v>572</v>
      </c>
      <c r="F220" s="120" t="s">
        <v>573</v>
      </c>
      <c r="G220" s="121" t="s">
        <v>551</v>
      </c>
      <c r="H220" s="122">
        <v>56.512</v>
      </c>
      <c r="I220" s="259"/>
      <c r="J220" s="123">
        <f>ROUND(I220*H220,2)</f>
        <v>0</v>
      </c>
      <c r="K220" s="120" t="s">
        <v>183</v>
      </c>
      <c r="L220" s="17"/>
      <c r="M220" s="124" t="s">
        <v>25</v>
      </c>
      <c r="N220" s="125" t="s">
        <v>54</v>
      </c>
      <c r="O220" s="16"/>
      <c r="P220" s="126">
        <f>O220*H220</f>
        <v>0</v>
      </c>
      <c r="Q220" s="126">
        <v>0</v>
      </c>
      <c r="R220" s="126">
        <f>Q220*H220</f>
        <v>0</v>
      </c>
      <c r="S220" s="126">
        <v>0</v>
      </c>
      <c r="T220" s="127">
        <f>S220*H220</f>
        <v>0</v>
      </c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28" t="s">
        <v>152</v>
      </c>
      <c r="AS220" s="16"/>
      <c r="AT220" s="128" t="s">
        <v>146</v>
      </c>
      <c r="AU220" s="128" t="s">
        <v>153</v>
      </c>
      <c r="AV220" s="16"/>
      <c r="AW220" s="16"/>
      <c r="AX220" s="16"/>
      <c r="AY220" s="4" t="s">
        <v>145</v>
      </c>
      <c r="AZ220" s="16"/>
      <c r="BA220" s="16"/>
      <c r="BB220" s="16"/>
      <c r="BC220" s="16"/>
      <c r="BD220" s="16"/>
      <c r="BE220" s="129">
        <f>IF(N220="základní",J220,0)</f>
        <v>0</v>
      </c>
      <c r="BF220" s="129">
        <f>IF(N220="snížená",J220,0)</f>
        <v>0</v>
      </c>
      <c r="BG220" s="129">
        <f>IF(N220="zákl. přenesená",J220,0)</f>
        <v>0</v>
      </c>
      <c r="BH220" s="129">
        <f>IF(N220="sníž. přenesená",J220,0)</f>
        <v>0</v>
      </c>
      <c r="BI220" s="129">
        <f>IF(N220="nulová",J220,0)</f>
        <v>0</v>
      </c>
      <c r="BJ220" s="4" t="s">
        <v>153</v>
      </c>
      <c r="BK220" s="129">
        <f>ROUND(I220*H220,2)</f>
        <v>0</v>
      </c>
      <c r="BL220" s="4" t="s">
        <v>152</v>
      </c>
      <c r="BM220" s="128" t="s">
        <v>578</v>
      </c>
    </row>
    <row r="221" spans="1:65" ht="15.75" customHeight="1">
      <c r="A221" s="16"/>
      <c r="B221" s="17"/>
      <c r="C221" s="16"/>
      <c r="D221" s="136" t="s">
        <v>201</v>
      </c>
      <c r="E221" s="16"/>
      <c r="F221" s="137" t="s">
        <v>579</v>
      </c>
      <c r="G221" s="16"/>
      <c r="H221" s="16"/>
      <c r="I221" s="16"/>
      <c r="J221" s="16"/>
      <c r="K221" s="16"/>
      <c r="L221" s="17"/>
      <c r="M221" s="138"/>
      <c r="N221" s="16"/>
      <c r="O221" s="16"/>
      <c r="P221" s="16"/>
      <c r="Q221" s="16"/>
      <c r="R221" s="16"/>
      <c r="S221" s="16"/>
      <c r="T221" s="59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4" t="s">
        <v>201</v>
      </c>
      <c r="AU221" s="4" t="s">
        <v>153</v>
      </c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</row>
    <row r="222" spans="1:65" ht="24" customHeight="1">
      <c r="A222" s="16"/>
      <c r="B222" s="17"/>
      <c r="C222" s="118" t="s">
        <v>248</v>
      </c>
      <c r="D222" s="118" t="s">
        <v>146</v>
      </c>
      <c r="E222" s="119" t="s">
        <v>582</v>
      </c>
      <c r="F222" s="120" t="s">
        <v>583</v>
      </c>
      <c r="G222" s="121" t="s">
        <v>524</v>
      </c>
      <c r="H222" s="122">
        <v>6</v>
      </c>
      <c r="I222" s="259"/>
      <c r="J222" s="123">
        <f>ROUND(I222*H222,2)</f>
        <v>0</v>
      </c>
      <c r="K222" s="120" t="s">
        <v>183</v>
      </c>
      <c r="L222" s="17"/>
      <c r="M222" s="124" t="s">
        <v>25</v>
      </c>
      <c r="N222" s="125" t="s">
        <v>54</v>
      </c>
      <c r="O222" s="16"/>
      <c r="P222" s="126">
        <f>O222*H222</f>
        <v>0</v>
      </c>
      <c r="Q222" s="126">
        <v>0</v>
      </c>
      <c r="R222" s="126">
        <f>Q222*H222</f>
        <v>0</v>
      </c>
      <c r="S222" s="126">
        <v>0</v>
      </c>
      <c r="T222" s="127">
        <f>S222*H222</f>
        <v>0</v>
      </c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28" t="s">
        <v>152</v>
      </c>
      <c r="AS222" s="16"/>
      <c r="AT222" s="128" t="s">
        <v>146</v>
      </c>
      <c r="AU222" s="128" t="s">
        <v>153</v>
      </c>
      <c r="AV222" s="16"/>
      <c r="AW222" s="16"/>
      <c r="AX222" s="16"/>
      <c r="AY222" s="4" t="s">
        <v>145</v>
      </c>
      <c r="AZ222" s="16"/>
      <c r="BA222" s="16"/>
      <c r="BB222" s="16"/>
      <c r="BC222" s="16"/>
      <c r="BD222" s="16"/>
      <c r="BE222" s="129">
        <f>IF(N222="základní",J222,0)</f>
        <v>0</v>
      </c>
      <c r="BF222" s="129">
        <f>IF(N222="snížená",J222,0)</f>
        <v>0</v>
      </c>
      <c r="BG222" s="129">
        <f>IF(N222="zákl. přenesená",J222,0)</f>
        <v>0</v>
      </c>
      <c r="BH222" s="129">
        <f>IF(N222="sníž. přenesená",J222,0)</f>
        <v>0</v>
      </c>
      <c r="BI222" s="129">
        <f>IF(N222="nulová",J222,0)</f>
        <v>0</v>
      </c>
      <c r="BJ222" s="4" t="s">
        <v>153</v>
      </c>
      <c r="BK222" s="129">
        <f>ROUND(I222*H222,2)</f>
        <v>0</v>
      </c>
      <c r="BL222" s="4" t="s">
        <v>152</v>
      </c>
      <c r="BM222" s="128" t="s">
        <v>586</v>
      </c>
    </row>
    <row r="223" spans="1:65" ht="15.75" customHeight="1">
      <c r="A223" s="16"/>
      <c r="B223" s="17"/>
      <c r="C223" s="16"/>
      <c r="D223" s="136" t="s">
        <v>201</v>
      </c>
      <c r="E223" s="16"/>
      <c r="F223" s="137" t="s">
        <v>587</v>
      </c>
      <c r="G223" s="16"/>
      <c r="H223" s="16"/>
      <c r="I223" s="16"/>
      <c r="J223" s="16"/>
      <c r="K223" s="16"/>
      <c r="L223" s="17"/>
      <c r="M223" s="138"/>
      <c r="N223" s="16"/>
      <c r="O223" s="16"/>
      <c r="P223" s="16"/>
      <c r="Q223" s="16"/>
      <c r="R223" s="16"/>
      <c r="S223" s="16"/>
      <c r="T223" s="59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4" t="s">
        <v>201</v>
      </c>
      <c r="AU223" s="4" t="s">
        <v>153</v>
      </c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</row>
    <row r="224" spans="1:65" ht="37.5" customHeight="1">
      <c r="A224" s="16"/>
      <c r="B224" s="17"/>
      <c r="C224" s="118" t="s">
        <v>197</v>
      </c>
      <c r="D224" s="118" t="s">
        <v>146</v>
      </c>
      <c r="E224" s="119" t="s">
        <v>590</v>
      </c>
      <c r="F224" s="120" t="s">
        <v>591</v>
      </c>
      <c r="G224" s="121" t="s">
        <v>524</v>
      </c>
      <c r="H224" s="122">
        <v>180</v>
      </c>
      <c r="I224" s="259"/>
      <c r="J224" s="123">
        <f>ROUND(I224*H224,2)</f>
        <v>0</v>
      </c>
      <c r="K224" s="120" t="s">
        <v>25</v>
      </c>
      <c r="L224" s="17"/>
      <c r="M224" s="124" t="s">
        <v>25</v>
      </c>
      <c r="N224" s="125" t="s">
        <v>54</v>
      </c>
      <c r="O224" s="16"/>
      <c r="P224" s="126">
        <f>O224*H224</f>
        <v>0</v>
      </c>
      <c r="Q224" s="126">
        <v>0</v>
      </c>
      <c r="R224" s="126">
        <f>Q224*H224</f>
        <v>0</v>
      </c>
      <c r="S224" s="126">
        <v>0</v>
      </c>
      <c r="T224" s="127">
        <f>S224*H224</f>
        <v>0</v>
      </c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28" t="s">
        <v>152</v>
      </c>
      <c r="AS224" s="16"/>
      <c r="AT224" s="128" t="s">
        <v>146</v>
      </c>
      <c r="AU224" s="128" t="s">
        <v>153</v>
      </c>
      <c r="AV224" s="16"/>
      <c r="AW224" s="16"/>
      <c r="AX224" s="16"/>
      <c r="AY224" s="4" t="s">
        <v>145</v>
      </c>
      <c r="AZ224" s="16"/>
      <c r="BA224" s="16"/>
      <c r="BB224" s="16"/>
      <c r="BC224" s="16"/>
      <c r="BD224" s="16"/>
      <c r="BE224" s="129">
        <f>IF(N224="základní",J224,0)</f>
        <v>0</v>
      </c>
      <c r="BF224" s="129">
        <f>IF(N224="snížená",J224,0)</f>
        <v>0</v>
      </c>
      <c r="BG224" s="129">
        <f>IF(N224="zákl. přenesená",J224,0)</f>
        <v>0</v>
      </c>
      <c r="BH224" s="129">
        <f>IF(N224="sníž. přenesená",J224,0)</f>
        <v>0</v>
      </c>
      <c r="BI224" s="129">
        <f>IF(N224="nulová",J224,0)</f>
        <v>0</v>
      </c>
      <c r="BJ224" s="4" t="s">
        <v>153</v>
      </c>
      <c r="BK224" s="129">
        <f>ROUND(I224*H224,2)</f>
        <v>0</v>
      </c>
      <c r="BL224" s="4" t="s">
        <v>152</v>
      </c>
      <c r="BM224" s="128" t="s">
        <v>594</v>
      </c>
    </row>
    <row r="225" spans="1:65" ht="15.75" customHeight="1">
      <c r="A225" s="139"/>
      <c r="B225" s="140"/>
      <c r="C225" s="139"/>
      <c r="D225" s="141" t="s">
        <v>221</v>
      </c>
      <c r="E225" s="139"/>
      <c r="F225" s="143" t="s">
        <v>595</v>
      </c>
      <c r="G225" s="139"/>
      <c r="H225" s="144">
        <v>180</v>
      </c>
      <c r="I225" s="139"/>
      <c r="J225" s="139"/>
      <c r="K225" s="139"/>
      <c r="L225" s="140"/>
      <c r="M225" s="145"/>
      <c r="N225" s="139"/>
      <c r="O225" s="139"/>
      <c r="P225" s="139"/>
      <c r="Q225" s="139"/>
      <c r="R225" s="139"/>
      <c r="S225" s="139"/>
      <c r="T225" s="146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  <c r="AP225" s="139"/>
      <c r="AQ225" s="139"/>
      <c r="AR225" s="139"/>
      <c r="AS225" s="139"/>
      <c r="AT225" s="142" t="s">
        <v>221</v>
      </c>
      <c r="AU225" s="142" t="s">
        <v>153</v>
      </c>
      <c r="AV225" s="139" t="s">
        <v>153</v>
      </c>
      <c r="AW225" s="139" t="s">
        <v>7</v>
      </c>
      <c r="AX225" s="139" t="s">
        <v>9</v>
      </c>
      <c r="AY225" s="142" t="s">
        <v>145</v>
      </c>
      <c r="AZ225" s="139"/>
      <c r="BA225" s="139"/>
      <c r="BB225" s="139"/>
      <c r="BC225" s="139"/>
      <c r="BD225" s="139"/>
      <c r="BE225" s="139"/>
      <c r="BF225" s="139"/>
      <c r="BG225" s="139"/>
      <c r="BH225" s="139"/>
      <c r="BI225" s="139"/>
      <c r="BJ225" s="139"/>
      <c r="BK225" s="139"/>
      <c r="BL225" s="139"/>
      <c r="BM225" s="139"/>
    </row>
    <row r="226" spans="1:65" ht="33" customHeight="1">
      <c r="A226" s="16"/>
      <c r="B226" s="17"/>
      <c r="C226" s="118" t="s">
        <v>263</v>
      </c>
      <c r="D226" s="118" t="s">
        <v>146</v>
      </c>
      <c r="E226" s="119" t="s">
        <v>597</v>
      </c>
      <c r="F226" s="120" t="s">
        <v>599</v>
      </c>
      <c r="G226" s="121" t="s">
        <v>551</v>
      </c>
      <c r="H226" s="122">
        <v>56.512</v>
      </c>
      <c r="I226" s="259"/>
      <c r="J226" s="123">
        <f>ROUND(I226*H226,2)</f>
        <v>0</v>
      </c>
      <c r="K226" s="120" t="s">
        <v>183</v>
      </c>
      <c r="L226" s="17"/>
      <c r="M226" s="124" t="s">
        <v>25</v>
      </c>
      <c r="N226" s="125" t="s">
        <v>54</v>
      </c>
      <c r="O226" s="16"/>
      <c r="P226" s="126">
        <f>O226*H226</f>
        <v>0</v>
      </c>
      <c r="Q226" s="126">
        <v>0</v>
      </c>
      <c r="R226" s="126">
        <f>Q226*H226</f>
        <v>0</v>
      </c>
      <c r="S226" s="126">
        <v>0</v>
      </c>
      <c r="T226" s="127">
        <f>S226*H226</f>
        <v>0</v>
      </c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28" t="s">
        <v>152</v>
      </c>
      <c r="AS226" s="16"/>
      <c r="AT226" s="128" t="s">
        <v>146</v>
      </c>
      <c r="AU226" s="128" t="s">
        <v>153</v>
      </c>
      <c r="AV226" s="16"/>
      <c r="AW226" s="16"/>
      <c r="AX226" s="16"/>
      <c r="AY226" s="4" t="s">
        <v>145</v>
      </c>
      <c r="AZ226" s="16"/>
      <c r="BA226" s="16"/>
      <c r="BB226" s="16"/>
      <c r="BC226" s="16"/>
      <c r="BD226" s="16"/>
      <c r="BE226" s="129">
        <f>IF(N226="základní",J226,0)</f>
        <v>0</v>
      </c>
      <c r="BF226" s="129">
        <f>IF(N226="snížená",J226,0)</f>
        <v>0</v>
      </c>
      <c r="BG226" s="129">
        <f>IF(N226="zákl. přenesená",J226,0)</f>
        <v>0</v>
      </c>
      <c r="BH226" s="129">
        <f>IF(N226="sníž. přenesená",J226,0)</f>
        <v>0</v>
      </c>
      <c r="BI226" s="129">
        <f>IF(N226="nulová",J226,0)</f>
        <v>0</v>
      </c>
      <c r="BJ226" s="4" t="s">
        <v>153</v>
      </c>
      <c r="BK226" s="129">
        <f>ROUND(I226*H226,2)</f>
        <v>0</v>
      </c>
      <c r="BL226" s="4" t="s">
        <v>152</v>
      </c>
      <c r="BM226" s="128" t="s">
        <v>603</v>
      </c>
    </row>
    <row r="227" spans="1:65" ht="15.75" customHeight="1">
      <c r="A227" s="16"/>
      <c r="B227" s="17"/>
      <c r="C227" s="16"/>
      <c r="D227" s="136" t="s">
        <v>201</v>
      </c>
      <c r="E227" s="16"/>
      <c r="F227" s="137" t="s">
        <v>604</v>
      </c>
      <c r="G227" s="16"/>
      <c r="H227" s="16"/>
      <c r="I227" s="16"/>
      <c r="J227" s="16"/>
      <c r="K227" s="16"/>
      <c r="L227" s="17"/>
      <c r="M227" s="138"/>
      <c r="N227" s="16"/>
      <c r="O227" s="16"/>
      <c r="P227" s="16"/>
      <c r="Q227" s="16"/>
      <c r="R227" s="16"/>
      <c r="S227" s="16"/>
      <c r="T227" s="59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4" t="s">
        <v>201</v>
      </c>
      <c r="AU227" s="4" t="s">
        <v>153</v>
      </c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</row>
    <row r="228" spans="1:65" ht="44.25" customHeight="1">
      <c r="A228" s="16"/>
      <c r="B228" s="17"/>
      <c r="C228" s="118" t="s">
        <v>203</v>
      </c>
      <c r="D228" s="118" t="s">
        <v>146</v>
      </c>
      <c r="E228" s="119" t="s">
        <v>608</v>
      </c>
      <c r="F228" s="120" t="s">
        <v>610</v>
      </c>
      <c r="G228" s="121" t="s">
        <v>551</v>
      </c>
      <c r="H228" s="122">
        <v>1130.24</v>
      </c>
      <c r="I228" s="259"/>
      <c r="J228" s="123">
        <f>ROUND(I228*H228,2)</f>
        <v>0</v>
      </c>
      <c r="K228" s="120" t="s">
        <v>183</v>
      </c>
      <c r="L228" s="17"/>
      <c r="M228" s="124" t="s">
        <v>25</v>
      </c>
      <c r="N228" s="125" t="s">
        <v>54</v>
      </c>
      <c r="O228" s="16"/>
      <c r="P228" s="126">
        <f>O228*H228</f>
        <v>0</v>
      </c>
      <c r="Q228" s="126">
        <v>0</v>
      </c>
      <c r="R228" s="126">
        <f>Q228*H228</f>
        <v>0</v>
      </c>
      <c r="S228" s="126">
        <v>0</v>
      </c>
      <c r="T228" s="127">
        <f>S228*H228</f>
        <v>0</v>
      </c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28" t="s">
        <v>152</v>
      </c>
      <c r="AS228" s="16"/>
      <c r="AT228" s="128" t="s">
        <v>146</v>
      </c>
      <c r="AU228" s="128" t="s">
        <v>153</v>
      </c>
      <c r="AV228" s="16"/>
      <c r="AW228" s="16"/>
      <c r="AX228" s="16"/>
      <c r="AY228" s="4" t="s">
        <v>145</v>
      </c>
      <c r="AZ228" s="16"/>
      <c r="BA228" s="16"/>
      <c r="BB228" s="16"/>
      <c r="BC228" s="16"/>
      <c r="BD228" s="16"/>
      <c r="BE228" s="129">
        <f>IF(N228="základní",J228,0)</f>
        <v>0</v>
      </c>
      <c r="BF228" s="129">
        <f>IF(N228="snížená",J228,0)</f>
        <v>0</v>
      </c>
      <c r="BG228" s="129">
        <f>IF(N228="zákl. přenesená",J228,0)</f>
        <v>0</v>
      </c>
      <c r="BH228" s="129">
        <f>IF(N228="sníž. přenesená",J228,0)</f>
        <v>0</v>
      </c>
      <c r="BI228" s="129">
        <f>IF(N228="nulová",J228,0)</f>
        <v>0</v>
      </c>
      <c r="BJ228" s="4" t="s">
        <v>153</v>
      </c>
      <c r="BK228" s="129">
        <f>ROUND(I228*H228,2)</f>
        <v>0</v>
      </c>
      <c r="BL228" s="4" t="s">
        <v>152</v>
      </c>
      <c r="BM228" s="128" t="s">
        <v>621</v>
      </c>
    </row>
    <row r="229" spans="1:65" ht="15.75" customHeight="1">
      <c r="A229" s="16"/>
      <c r="B229" s="17"/>
      <c r="C229" s="16"/>
      <c r="D229" s="136" t="s">
        <v>201</v>
      </c>
      <c r="E229" s="16"/>
      <c r="F229" s="137" t="s">
        <v>622</v>
      </c>
      <c r="G229" s="16"/>
      <c r="H229" s="16"/>
      <c r="I229" s="16"/>
      <c r="J229" s="16"/>
      <c r="K229" s="16"/>
      <c r="L229" s="17"/>
      <c r="M229" s="138"/>
      <c r="N229" s="16"/>
      <c r="O229" s="16"/>
      <c r="P229" s="16"/>
      <c r="Q229" s="16"/>
      <c r="R229" s="16"/>
      <c r="S229" s="16"/>
      <c r="T229" s="59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4" t="s">
        <v>201</v>
      </c>
      <c r="AU229" s="4" t="s">
        <v>153</v>
      </c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</row>
    <row r="230" spans="1:65" ht="15.75" customHeight="1">
      <c r="A230" s="139"/>
      <c r="B230" s="140"/>
      <c r="C230" s="139"/>
      <c r="D230" s="141" t="s">
        <v>221</v>
      </c>
      <c r="E230" s="139"/>
      <c r="F230" s="143" t="s">
        <v>628</v>
      </c>
      <c r="G230" s="139"/>
      <c r="H230" s="144">
        <v>1130.24</v>
      </c>
      <c r="I230" s="139"/>
      <c r="J230" s="139"/>
      <c r="K230" s="139"/>
      <c r="L230" s="140"/>
      <c r="M230" s="145"/>
      <c r="N230" s="139"/>
      <c r="O230" s="139"/>
      <c r="P230" s="139"/>
      <c r="Q230" s="139"/>
      <c r="R230" s="139"/>
      <c r="S230" s="139"/>
      <c r="T230" s="146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  <c r="AS230" s="139"/>
      <c r="AT230" s="142" t="s">
        <v>221</v>
      </c>
      <c r="AU230" s="142" t="s">
        <v>153</v>
      </c>
      <c r="AV230" s="139" t="s">
        <v>153</v>
      </c>
      <c r="AW230" s="139" t="s">
        <v>7</v>
      </c>
      <c r="AX230" s="139" t="s">
        <v>9</v>
      </c>
      <c r="AY230" s="142" t="s">
        <v>145</v>
      </c>
      <c r="AZ230" s="139"/>
      <c r="BA230" s="139"/>
      <c r="BB230" s="139"/>
      <c r="BC230" s="139"/>
      <c r="BD230" s="139"/>
      <c r="BE230" s="139"/>
      <c r="BF230" s="139"/>
      <c r="BG230" s="139"/>
      <c r="BH230" s="139"/>
      <c r="BI230" s="139"/>
      <c r="BJ230" s="139"/>
      <c r="BK230" s="139"/>
      <c r="BL230" s="139"/>
      <c r="BM230" s="139"/>
    </row>
    <row r="231" spans="1:65" ht="55.5" customHeight="1">
      <c r="A231" s="16"/>
      <c r="B231" s="17"/>
      <c r="C231" s="118" t="s">
        <v>12</v>
      </c>
      <c r="D231" s="118" t="s">
        <v>146</v>
      </c>
      <c r="E231" s="119" t="s">
        <v>631</v>
      </c>
      <c r="F231" s="120" t="s">
        <v>632</v>
      </c>
      <c r="G231" s="121" t="s">
        <v>551</v>
      </c>
      <c r="H231" s="122">
        <v>41.86</v>
      </c>
      <c r="I231" s="259"/>
      <c r="J231" s="123">
        <f>ROUND(I231*H231,2)</f>
        <v>0</v>
      </c>
      <c r="K231" s="120" t="s">
        <v>183</v>
      </c>
      <c r="L231" s="17"/>
      <c r="M231" s="124" t="s">
        <v>25</v>
      </c>
      <c r="N231" s="125" t="s">
        <v>54</v>
      </c>
      <c r="O231" s="16"/>
      <c r="P231" s="126">
        <f>O231*H231</f>
        <v>0</v>
      </c>
      <c r="Q231" s="126">
        <v>0</v>
      </c>
      <c r="R231" s="126">
        <f>Q231*H231</f>
        <v>0</v>
      </c>
      <c r="S231" s="126">
        <v>0</v>
      </c>
      <c r="T231" s="127">
        <f>S231*H231</f>
        <v>0</v>
      </c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28" t="s">
        <v>152</v>
      </c>
      <c r="AS231" s="16"/>
      <c r="AT231" s="128" t="s">
        <v>146</v>
      </c>
      <c r="AU231" s="128" t="s">
        <v>153</v>
      </c>
      <c r="AV231" s="16"/>
      <c r="AW231" s="16"/>
      <c r="AX231" s="16"/>
      <c r="AY231" s="4" t="s">
        <v>145</v>
      </c>
      <c r="AZ231" s="16"/>
      <c r="BA231" s="16"/>
      <c r="BB231" s="16"/>
      <c r="BC231" s="16"/>
      <c r="BD231" s="16"/>
      <c r="BE231" s="129">
        <f>IF(N231="základní",J231,0)</f>
        <v>0</v>
      </c>
      <c r="BF231" s="129">
        <f>IF(N231="snížená",J231,0)</f>
        <v>0</v>
      </c>
      <c r="BG231" s="129">
        <f>IF(N231="zákl. přenesená",J231,0)</f>
        <v>0</v>
      </c>
      <c r="BH231" s="129">
        <f>IF(N231="sníž. přenesená",J231,0)</f>
        <v>0</v>
      </c>
      <c r="BI231" s="129">
        <f>IF(N231="nulová",J231,0)</f>
        <v>0</v>
      </c>
      <c r="BJ231" s="4" t="s">
        <v>153</v>
      </c>
      <c r="BK231" s="129">
        <f>ROUND(I231*H231,2)</f>
        <v>0</v>
      </c>
      <c r="BL231" s="4" t="s">
        <v>152</v>
      </c>
      <c r="BM231" s="128" t="s">
        <v>637</v>
      </c>
    </row>
    <row r="232" spans="1:65" ht="15.75" customHeight="1">
      <c r="A232" s="16"/>
      <c r="B232" s="17"/>
      <c r="C232" s="16"/>
      <c r="D232" s="136" t="s">
        <v>201</v>
      </c>
      <c r="E232" s="16"/>
      <c r="F232" s="137" t="s">
        <v>638</v>
      </c>
      <c r="G232" s="16"/>
      <c r="H232" s="16"/>
      <c r="I232" s="16"/>
      <c r="J232" s="16"/>
      <c r="K232" s="16"/>
      <c r="L232" s="17"/>
      <c r="M232" s="138"/>
      <c r="N232" s="16"/>
      <c r="O232" s="16"/>
      <c r="P232" s="16"/>
      <c r="Q232" s="16"/>
      <c r="R232" s="16"/>
      <c r="S232" s="16"/>
      <c r="T232" s="59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4" t="s">
        <v>201</v>
      </c>
      <c r="AU232" s="4" t="s">
        <v>153</v>
      </c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</row>
    <row r="233" spans="1:65" ht="15.75" customHeight="1">
      <c r="A233" s="139"/>
      <c r="B233" s="140"/>
      <c r="C233" s="139"/>
      <c r="D233" s="141" t="s">
        <v>221</v>
      </c>
      <c r="E233" s="142" t="s">
        <v>25</v>
      </c>
      <c r="F233" s="143" t="s">
        <v>639</v>
      </c>
      <c r="G233" s="139"/>
      <c r="H233" s="144">
        <v>41.86</v>
      </c>
      <c r="I233" s="139"/>
      <c r="J233" s="139"/>
      <c r="K233" s="139"/>
      <c r="L233" s="140"/>
      <c r="M233" s="145"/>
      <c r="N233" s="139"/>
      <c r="O233" s="139"/>
      <c r="P233" s="139"/>
      <c r="Q233" s="139"/>
      <c r="R233" s="139"/>
      <c r="S233" s="139"/>
      <c r="T233" s="146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  <c r="AP233" s="139"/>
      <c r="AQ233" s="139"/>
      <c r="AR233" s="139"/>
      <c r="AS233" s="139"/>
      <c r="AT233" s="142" t="s">
        <v>221</v>
      </c>
      <c r="AU233" s="142" t="s">
        <v>153</v>
      </c>
      <c r="AV233" s="139" t="s">
        <v>153</v>
      </c>
      <c r="AW233" s="139" t="s">
        <v>44</v>
      </c>
      <c r="AX233" s="139" t="s">
        <v>107</v>
      </c>
      <c r="AY233" s="142" t="s">
        <v>145</v>
      </c>
      <c r="AZ233" s="139"/>
      <c r="BA233" s="139"/>
      <c r="BB233" s="139"/>
      <c r="BC233" s="139"/>
      <c r="BD233" s="139"/>
      <c r="BE233" s="139"/>
      <c r="BF233" s="139"/>
      <c r="BG233" s="139"/>
      <c r="BH233" s="139"/>
      <c r="BI233" s="139"/>
      <c r="BJ233" s="139"/>
      <c r="BK233" s="139"/>
      <c r="BL233" s="139"/>
      <c r="BM233" s="139"/>
    </row>
    <row r="234" spans="1:65" ht="15.75" customHeight="1">
      <c r="A234" s="147"/>
      <c r="B234" s="148"/>
      <c r="C234" s="147"/>
      <c r="D234" s="141" t="s">
        <v>221</v>
      </c>
      <c r="E234" s="149" t="s">
        <v>25</v>
      </c>
      <c r="F234" s="150" t="s">
        <v>226</v>
      </c>
      <c r="G234" s="147"/>
      <c r="H234" s="151">
        <v>41.86</v>
      </c>
      <c r="I234" s="147"/>
      <c r="J234" s="147"/>
      <c r="K234" s="147"/>
      <c r="L234" s="148"/>
      <c r="M234" s="152"/>
      <c r="N234" s="147"/>
      <c r="O234" s="147"/>
      <c r="P234" s="147"/>
      <c r="Q234" s="147"/>
      <c r="R234" s="147"/>
      <c r="S234" s="147"/>
      <c r="T234" s="153"/>
      <c r="U234" s="147"/>
      <c r="V234" s="147"/>
      <c r="W234" s="147"/>
      <c r="X234" s="147"/>
      <c r="Y234" s="147"/>
      <c r="Z234" s="147"/>
      <c r="AA234" s="147"/>
      <c r="AB234" s="147"/>
      <c r="AC234" s="147"/>
      <c r="AD234" s="147"/>
      <c r="AE234" s="147"/>
      <c r="AF234" s="147"/>
      <c r="AG234" s="147"/>
      <c r="AH234" s="147"/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9" t="s">
        <v>221</v>
      </c>
      <c r="AU234" s="149" t="s">
        <v>153</v>
      </c>
      <c r="AV234" s="147" t="s">
        <v>152</v>
      </c>
      <c r="AW234" s="147" t="s">
        <v>44</v>
      </c>
      <c r="AX234" s="147" t="s">
        <v>9</v>
      </c>
      <c r="AY234" s="149" t="s">
        <v>145</v>
      </c>
      <c r="AZ234" s="147"/>
      <c r="BA234" s="147"/>
      <c r="BB234" s="147"/>
      <c r="BC234" s="147"/>
      <c r="BD234" s="147"/>
      <c r="BE234" s="147"/>
      <c r="BF234" s="147"/>
      <c r="BG234" s="147"/>
      <c r="BH234" s="147"/>
      <c r="BI234" s="147"/>
      <c r="BJ234" s="147"/>
      <c r="BK234" s="147"/>
      <c r="BL234" s="147"/>
      <c r="BM234" s="147"/>
    </row>
    <row r="235" spans="1:65" ht="37.5" customHeight="1">
      <c r="A235" s="16"/>
      <c r="B235" s="17"/>
      <c r="C235" s="118" t="s">
        <v>207</v>
      </c>
      <c r="D235" s="118" t="s">
        <v>146</v>
      </c>
      <c r="E235" s="119" t="s">
        <v>642</v>
      </c>
      <c r="F235" s="120" t="s">
        <v>643</v>
      </c>
      <c r="G235" s="121" t="s">
        <v>551</v>
      </c>
      <c r="H235" s="122">
        <v>14.651999999999999</v>
      </c>
      <c r="I235" s="259"/>
      <c r="J235" s="123">
        <f>ROUND(I235*H235,2)</f>
        <v>0</v>
      </c>
      <c r="K235" s="120" t="s">
        <v>183</v>
      </c>
      <c r="L235" s="17"/>
      <c r="M235" s="124" t="s">
        <v>25</v>
      </c>
      <c r="N235" s="125" t="s">
        <v>54</v>
      </c>
      <c r="O235" s="16"/>
      <c r="P235" s="126">
        <f>O235*H235</f>
        <v>0</v>
      </c>
      <c r="Q235" s="126">
        <v>0</v>
      </c>
      <c r="R235" s="126">
        <f>Q235*H235</f>
        <v>0</v>
      </c>
      <c r="S235" s="126">
        <v>0</v>
      </c>
      <c r="T235" s="127">
        <f>S235*H235</f>
        <v>0</v>
      </c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28" t="s">
        <v>152</v>
      </c>
      <c r="AS235" s="16"/>
      <c r="AT235" s="128" t="s">
        <v>146</v>
      </c>
      <c r="AU235" s="128" t="s">
        <v>153</v>
      </c>
      <c r="AV235" s="16"/>
      <c r="AW235" s="16"/>
      <c r="AX235" s="16"/>
      <c r="AY235" s="4" t="s">
        <v>145</v>
      </c>
      <c r="AZ235" s="16"/>
      <c r="BA235" s="16"/>
      <c r="BB235" s="16"/>
      <c r="BC235" s="16"/>
      <c r="BD235" s="16"/>
      <c r="BE235" s="129">
        <f>IF(N235="základní",J235,0)</f>
        <v>0</v>
      </c>
      <c r="BF235" s="129">
        <f>IF(N235="snížená",J235,0)</f>
        <v>0</v>
      </c>
      <c r="BG235" s="129">
        <f>IF(N235="zákl. přenesená",J235,0)</f>
        <v>0</v>
      </c>
      <c r="BH235" s="129">
        <f>IF(N235="sníž. přenesená",J235,0)</f>
        <v>0</v>
      </c>
      <c r="BI235" s="129">
        <f>IF(N235="nulová",J235,0)</f>
        <v>0</v>
      </c>
      <c r="BJ235" s="4" t="s">
        <v>153</v>
      </c>
      <c r="BK235" s="129">
        <f>ROUND(I235*H235,2)</f>
        <v>0</v>
      </c>
      <c r="BL235" s="4" t="s">
        <v>152</v>
      </c>
      <c r="BM235" s="128" t="s">
        <v>647</v>
      </c>
    </row>
    <row r="236" spans="1:65" ht="15.75" customHeight="1">
      <c r="A236" s="16"/>
      <c r="B236" s="17"/>
      <c r="C236" s="16"/>
      <c r="D236" s="136" t="s">
        <v>201</v>
      </c>
      <c r="E236" s="16"/>
      <c r="F236" s="137" t="s">
        <v>649</v>
      </c>
      <c r="G236" s="16"/>
      <c r="H236" s="16"/>
      <c r="I236" s="16"/>
      <c r="J236" s="16"/>
      <c r="K236" s="16"/>
      <c r="L236" s="17"/>
      <c r="M236" s="138"/>
      <c r="N236" s="16"/>
      <c r="O236" s="16"/>
      <c r="P236" s="16"/>
      <c r="Q236" s="16"/>
      <c r="R236" s="16"/>
      <c r="S236" s="16"/>
      <c r="T236" s="59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4" t="s">
        <v>201</v>
      </c>
      <c r="AU236" s="4" t="s">
        <v>153</v>
      </c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</row>
    <row r="237" spans="1:65" ht="25.5" customHeight="1">
      <c r="A237" s="108"/>
      <c r="B237" s="109"/>
      <c r="C237" s="108"/>
      <c r="D237" s="110" t="s">
        <v>106</v>
      </c>
      <c r="E237" s="111" t="s">
        <v>558</v>
      </c>
      <c r="F237" s="111" t="s">
        <v>559</v>
      </c>
      <c r="G237" s="108"/>
      <c r="H237" s="108"/>
      <c r="I237" s="108"/>
      <c r="J237" s="112">
        <f t="shared" ref="J237:J238" si="4">BK237</f>
        <v>0</v>
      </c>
      <c r="K237" s="108"/>
      <c r="L237" s="109"/>
      <c r="M237" s="113"/>
      <c r="N237" s="108"/>
      <c r="O237" s="108"/>
      <c r="P237" s="114">
        <f>P238+P243+P248+P257+P260+P263+P266+P269+P277+P310+P324</f>
        <v>0</v>
      </c>
      <c r="Q237" s="108"/>
      <c r="R237" s="114">
        <f>R238+R243+R248+R257+R260+R263+R266+R269+R277+R310+R324</f>
        <v>2.8800000000000001E-4</v>
      </c>
      <c r="S237" s="108"/>
      <c r="T237" s="115">
        <f>T238+T243+T248+T257+T260+T263+T266+T269+T277+T310+T324</f>
        <v>6.1868578999999988</v>
      </c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108"/>
      <c r="AP237" s="108"/>
      <c r="AQ237" s="108"/>
      <c r="AR237" s="110" t="s">
        <v>153</v>
      </c>
      <c r="AS237" s="108"/>
      <c r="AT237" s="116" t="s">
        <v>106</v>
      </c>
      <c r="AU237" s="116" t="s">
        <v>107</v>
      </c>
      <c r="AV237" s="108"/>
      <c r="AW237" s="108"/>
      <c r="AX237" s="108"/>
      <c r="AY237" s="110" t="s">
        <v>145</v>
      </c>
      <c r="AZ237" s="108"/>
      <c r="BA237" s="108"/>
      <c r="BB237" s="108"/>
      <c r="BC237" s="108"/>
      <c r="BD237" s="108"/>
      <c r="BE237" s="108"/>
      <c r="BF237" s="108"/>
      <c r="BG237" s="108"/>
      <c r="BH237" s="108"/>
      <c r="BI237" s="108"/>
      <c r="BJ237" s="108"/>
      <c r="BK237" s="117">
        <f>BK238+BK243+BK248+BK257+BK260+BK263+BK266+BK269+BK277+BK310+BK324</f>
        <v>0</v>
      </c>
      <c r="BL237" s="108"/>
      <c r="BM237" s="108"/>
    </row>
    <row r="238" spans="1:65" ht="22.5" customHeight="1">
      <c r="A238" s="108"/>
      <c r="B238" s="109"/>
      <c r="C238" s="108"/>
      <c r="D238" s="110" t="s">
        <v>106</v>
      </c>
      <c r="E238" s="130" t="s">
        <v>657</v>
      </c>
      <c r="F238" s="130" t="s">
        <v>658</v>
      </c>
      <c r="G238" s="108"/>
      <c r="H238" s="108"/>
      <c r="I238" s="108"/>
      <c r="J238" s="131">
        <f t="shared" si="4"/>
        <v>0</v>
      </c>
      <c r="K238" s="108"/>
      <c r="L238" s="109"/>
      <c r="M238" s="113"/>
      <c r="N238" s="108"/>
      <c r="O238" s="108"/>
      <c r="P238" s="114">
        <f>SUM(P239:P242)</f>
        <v>0</v>
      </c>
      <c r="Q238" s="108"/>
      <c r="R238" s="114">
        <f>SUM(R239:R242)</f>
        <v>0</v>
      </c>
      <c r="S238" s="108"/>
      <c r="T238" s="115">
        <f>SUM(T239:T242)</f>
        <v>0</v>
      </c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10" t="s">
        <v>153</v>
      </c>
      <c r="AS238" s="108"/>
      <c r="AT238" s="116" t="s">
        <v>106</v>
      </c>
      <c r="AU238" s="116" t="s">
        <v>9</v>
      </c>
      <c r="AV238" s="108"/>
      <c r="AW238" s="108"/>
      <c r="AX238" s="108"/>
      <c r="AY238" s="110" t="s">
        <v>145</v>
      </c>
      <c r="AZ238" s="108"/>
      <c r="BA238" s="108"/>
      <c r="BB238" s="108"/>
      <c r="BC238" s="108"/>
      <c r="BD238" s="108"/>
      <c r="BE238" s="108"/>
      <c r="BF238" s="108"/>
      <c r="BG238" s="108"/>
      <c r="BH238" s="108"/>
      <c r="BI238" s="108"/>
      <c r="BJ238" s="108"/>
      <c r="BK238" s="117">
        <f>SUM(BK239:BK242)</f>
        <v>0</v>
      </c>
      <c r="BL238" s="108"/>
      <c r="BM238" s="108"/>
    </row>
    <row r="239" spans="1:65" ht="16.5" customHeight="1">
      <c r="A239" s="16"/>
      <c r="B239" s="17"/>
      <c r="C239" s="118" t="s">
        <v>287</v>
      </c>
      <c r="D239" s="118" t="s">
        <v>146</v>
      </c>
      <c r="E239" s="119" t="s">
        <v>660</v>
      </c>
      <c r="F239" s="120" t="s">
        <v>661</v>
      </c>
      <c r="G239" s="121" t="s">
        <v>504</v>
      </c>
      <c r="H239" s="122">
        <v>1</v>
      </c>
      <c r="I239" s="259"/>
      <c r="J239" s="123">
        <f>ROUND(I239*H239,2)</f>
        <v>0</v>
      </c>
      <c r="K239" s="120" t="s">
        <v>25</v>
      </c>
      <c r="L239" s="17"/>
      <c r="M239" s="124" t="s">
        <v>25</v>
      </c>
      <c r="N239" s="125" t="s">
        <v>54</v>
      </c>
      <c r="O239" s="16"/>
      <c r="P239" s="126">
        <f>O239*H239</f>
        <v>0</v>
      </c>
      <c r="Q239" s="126">
        <v>0</v>
      </c>
      <c r="R239" s="126">
        <f>Q239*H239</f>
        <v>0</v>
      </c>
      <c r="S239" s="126">
        <v>0</v>
      </c>
      <c r="T239" s="127">
        <f>S239*H239</f>
        <v>0</v>
      </c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28" t="s">
        <v>193</v>
      </c>
      <c r="AS239" s="16"/>
      <c r="AT239" s="128" t="s">
        <v>146</v>
      </c>
      <c r="AU239" s="128" t="s">
        <v>153</v>
      </c>
      <c r="AV239" s="16"/>
      <c r="AW239" s="16"/>
      <c r="AX239" s="16"/>
      <c r="AY239" s="4" t="s">
        <v>145</v>
      </c>
      <c r="AZ239" s="16"/>
      <c r="BA239" s="16"/>
      <c r="BB239" s="16"/>
      <c r="BC239" s="16"/>
      <c r="BD239" s="16"/>
      <c r="BE239" s="129">
        <f>IF(N239="základní",J239,0)</f>
        <v>0</v>
      </c>
      <c r="BF239" s="129">
        <f>IF(N239="snížená",J239,0)</f>
        <v>0</v>
      </c>
      <c r="BG239" s="129">
        <f>IF(N239="zákl. přenesená",J239,0)</f>
        <v>0</v>
      </c>
      <c r="BH239" s="129">
        <f>IF(N239="sníž. přenesená",J239,0)</f>
        <v>0</v>
      </c>
      <c r="BI239" s="129">
        <f>IF(N239="nulová",J239,0)</f>
        <v>0</v>
      </c>
      <c r="BJ239" s="4" t="s">
        <v>153</v>
      </c>
      <c r="BK239" s="129">
        <f>ROUND(I239*H239,2)</f>
        <v>0</v>
      </c>
      <c r="BL239" s="4" t="s">
        <v>193</v>
      </c>
      <c r="BM239" s="128" t="s">
        <v>668</v>
      </c>
    </row>
    <row r="240" spans="1:65" ht="15.75" customHeight="1">
      <c r="A240" s="154"/>
      <c r="B240" s="155"/>
      <c r="C240" s="154"/>
      <c r="D240" s="141" t="s">
        <v>221</v>
      </c>
      <c r="E240" s="156" t="s">
        <v>25</v>
      </c>
      <c r="F240" s="157" t="s">
        <v>669</v>
      </c>
      <c r="G240" s="154"/>
      <c r="H240" s="156" t="s">
        <v>25</v>
      </c>
      <c r="I240" s="154"/>
      <c r="J240" s="154"/>
      <c r="K240" s="154"/>
      <c r="L240" s="155"/>
      <c r="M240" s="158"/>
      <c r="N240" s="154"/>
      <c r="O240" s="154"/>
      <c r="P240" s="154"/>
      <c r="Q240" s="154"/>
      <c r="R240" s="154"/>
      <c r="S240" s="154"/>
      <c r="T240" s="159"/>
      <c r="U240" s="154"/>
      <c r="V240" s="154"/>
      <c r="W240" s="154"/>
      <c r="X240" s="154"/>
      <c r="Y240" s="154"/>
      <c r="Z240" s="154"/>
      <c r="AA240" s="154"/>
      <c r="AB240" s="154"/>
      <c r="AC240" s="154"/>
      <c r="AD240" s="154"/>
      <c r="AE240" s="154"/>
      <c r="AF240" s="154"/>
      <c r="AG240" s="154"/>
      <c r="AH240" s="154"/>
      <c r="AI240" s="154"/>
      <c r="AJ240" s="154"/>
      <c r="AK240" s="154"/>
      <c r="AL240" s="154"/>
      <c r="AM240" s="154"/>
      <c r="AN240" s="154"/>
      <c r="AO240" s="154"/>
      <c r="AP240" s="154"/>
      <c r="AQ240" s="154"/>
      <c r="AR240" s="154"/>
      <c r="AS240" s="154"/>
      <c r="AT240" s="156" t="s">
        <v>221</v>
      </c>
      <c r="AU240" s="156" t="s">
        <v>153</v>
      </c>
      <c r="AV240" s="154" t="s">
        <v>9</v>
      </c>
      <c r="AW240" s="154" t="s">
        <v>44</v>
      </c>
      <c r="AX240" s="154" t="s">
        <v>107</v>
      </c>
      <c r="AY240" s="156" t="s">
        <v>145</v>
      </c>
      <c r="AZ240" s="154"/>
      <c r="BA240" s="154"/>
      <c r="BB240" s="154"/>
      <c r="BC240" s="154"/>
      <c r="BD240" s="154"/>
      <c r="BE240" s="154"/>
      <c r="BF240" s="154"/>
      <c r="BG240" s="154"/>
      <c r="BH240" s="154"/>
      <c r="BI240" s="154"/>
      <c r="BJ240" s="154"/>
      <c r="BK240" s="154"/>
      <c r="BL240" s="154"/>
      <c r="BM240" s="154"/>
    </row>
    <row r="241" spans="1:65" ht="15.75" customHeight="1">
      <c r="A241" s="139"/>
      <c r="B241" s="140"/>
      <c r="C241" s="139"/>
      <c r="D241" s="141" t="s">
        <v>221</v>
      </c>
      <c r="E241" s="142" t="s">
        <v>25</v>
      </c>
      <c r="F241" s="143" t="s">
        <v>242</v>
      </c>
      <c r="G241" s="139"/>
      <c r="H241" s="144">
        <v>1</v>
      </c>
      <c r="I241" s="139"/>
      <c r="J241" s="139"/>
      <c r="K241" s="139"/>
      <c r="L241" s="140"/>
      <c r="M241" s="145"/>
      <c r="N241" s="139"/>
      <c r="O241" s="139"/>
      <c r="P241" s="139"/>
      <c r="Q241" s="139"/>
      <c r="R241" s="139"/>
      <c r="S241" s="139"/>
      <c r="T241" s="146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42" t="s">
        <v>221</v>
      </c>
      <c r="AU241" s="142" t="s">
        <v>153</v>
      </c>
      <c r="AV241" s="139" t="s">
        <v>153</v>
      </c>
      <c r="AW241" s="139" t="s">
        <v>44</v>
      </c>
      <c r="AX241" s="139" t="s">
        <v>9</v>
      </c>
      <c r="AY241" s="142" t="s">
        <v>145</v>
      </c>
      <c r="AZ241" s="139"/>
      <c r="BA241" s="139"/>
      <c r="BB241" s="139"/>
      <c r="BC241" s="139"/>
      <c r="BD241" s="139"/>
      <c r="BE241" s="139"/>
      <c r="BF241" s="139"/>
      <c r="BG241" s="139"/>
      <c r="BH241" s="139"/>
      <c r="BI241" s="139"/>
      <c r="BJ241" s="139"/>
      <c r="BK241" s="139"/>
      <c r="BL241" s="139"/>
      <c r="BM241" s="139"/>
    </row>
    <row r="242" spans="1:65" ht="21.75" customHeight="1">
      <c r="A242" s="16"/>
      <c r="B242" s="17"/>
      <c r="C242" s="118" t="s">
        <v>214</v>
      </c>
      <c r="D242" s="118" t="s">
        <v>146</v>
      </c>
      <c r="E242" s="119" t="s">
        <v>671</v>
      </c>
      <c r="F242" s="120" t="s">
        <v>672</v>
      </c>
      <c r="G242" s="121" t="s">
        <v>504</v>
      </c>
      <c r="H242" s="122">
        <v>1</v>
      </c>
      <c r="I242" s="259"/>
      <c r="J242" s="123">
        <f>ROUND(I242*H242,2)</f>
        <v>0</v>
      </c>
      <c r="K242" s="120" t="s">
        <v>25</v>
      </c>
      <c r="L242" s="17"/>
      <c r="M242" s="124" t="s">
        <v>25</v>
      </c>
      <c r="N242" s="125" t="s">
        <v>54</v>
      </c>
      <c r="O242" s="16"/>
      <c r="P242" s="126">
        <f>O242*H242</f>
        <v>0</v>
      </c>
      <c r="Q242" s="126">
        <v>0</v>
      </c>
      <c r="R242" s="126">
        <f>Q242*H242</f>
        <v>0</v>
      </c>
      <c r="S242" s="126">
        <v>0</v>
      </c>
      <c r="T242" s="127">
        <f>S242*H242</f>
        <v>0</v>
      </c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28" t="s">
        <v>193</v>
      </c>
      <c r="AS242" s="16"/>
      <c r="AT242" s="128" t="s">
        <v>146</v>
      </c>
      <c r="AU242" s="128" t="s">
        <v>153</v>
      </c>
      <c r="AV242" s="16"/>
      <c r="AW242" s="16"/>
      <c r="AX242" s="16"/>
      <c r="AY242" s="4" t="s">
        <v>145</v>
      </c>
      <c r="AZ242" s="16"/>
      <c r="BA242" s="16"/>
      <c r="BB242" s="16"/>
      <c r="BC242" s="16"/>
      <c r="BD242" s="16"/>
      <c r="BE242" s="129">
        <f>IF(N242="základní",J242,0)</f>
        <v>0</v>
      </c>
      <c r="BF242" s="129">
        <f>IF(N242="snížená",J242,0)</f>
        <v>0</v>
      </c>
      <c r="BG242" s="129">
        <f>IF(N242="zákl. přenesená",J242,0)</f>
        <v>0</v>
      </c>
      <c r="BH242" s="129">
        <f>IF(N242="sníž. přenesená",J242,0)</f>
        <v>0</v>
      </c>
      <c r="BI242" s="129">
        <f>IF(N242="nulová",J242,0)</f>
        <v>0</v>
      </c>
      <c r="BJ242" s="4" t="s">
        <v>153</v>
      </c>
      <c r="BK242" s="129">
        <f>ROUND(I242*H242,2)</f>
        <v>0</v>
      </c>
      <c r="BL242" s="4" t="s">
        <v>193</v>
      </c>
      <c r="BM242" s="128" t="s">
        <v>677</v>
      </c>
    </row>
    <row r="243" spans="1:65" ht="22.5" customHeight="1">
      <c r="A243" s="108"/>
      <c r="B243" s="109"/>
      <c r="C243" s="108"/>
      <c r="D243" s="110" t="s">
        <v>106</v>
      </c>
      <c r="E243" s="130" t="s">
        <v>678</v>
      </c>
      <c r="F243" s="130" t="s">
        <v>679</v>
      </c>
      <c r="G243" s="108"/>
      <c r="H243" s="108"/>
      <c r="I243" s="108"/>
      <c r="J243" s="131">
        <f>BK243</f>
        <v>0</v>
      </c>
      <c r="K243" s="108"/>
      <c r="L243" s="109"/>
      <c r="M243" s="113"/>
      <c r="N243" s="108"/>
      <c r="O243" s="108"/>
      <c r="P243" s="114">
        <f>SUM(P244:P247)</f>
        <v>0</v>
      </c>
      <c r="Q243" s="108"/>
      <c r="R243" s="114">
        <f>SUM(R244:R247)</f>
        <v>0</v>
      </c>
      <c r="S243" s="108"/>
      <c r="T243" s="115">
        <f>SUM(T244:T247)</f>
        <v>0</v>
      </c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  <c r="AE243" s="108"/>
      <c r="AF243" s="108"/>
      <c r="AG243" s="10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10" t="s">
        <v>153</v>
      </c>
      <c r="AS243" s="108"/>
      <c r="AT243" s="116" t="s">
        <v>106</v>
      </c>
      <c r="AU243" s="116" t="s">
        <v>9</v>
      </c>
      <c r="AV243" s="108"/>
      <c r="AW243" s="108"/>
      <c r="AX243" s="108"/>
      <c r="AY243" s="110" t="s">
        <v>145</v>
      </c>
      <c r="AZ243" s="108"/>
      <c r="BA243" s="108"/>
      <c r="BB243" s="108"/>
      <c r="BC243" s="108"/>
      <c r="BD243" s="108"/>
      <c r="BE243" s="108"/>
      <c r="BF243" s="108"/>
      <c r="BG243" s="108"/>
      <c r="BH243" s="108"/>
      <c r="BI243" s="108"/>
      <c r="BJ243" s="108"/>
      <c r="BK243" s="117">
        <f>SUM(BK244:BK247)</f>
        <v>0</v>
      </c>
      <c r="BL243" s="108"/>
      <c r="BM243" s="108"/>
    </row>
    <row r="244" spans="1:65" ht="16.5" customHeight="1">
      <c r="A244" s="16"/>
      <c r="B244" s="17"/>
      <c r="C244" s="118" t="s">
        <v>300</v>
      </c>
      <c r="D244" s="118" t="s">
        <v>146</v>
      </c>
      <c r="E244" s="119" t="s">
        <v>683</v>
      </c>
      <c r="F244" s="120" t="s">
        <v>684</v>
      </c>
      <c r="G244" s="121" t="s">
        <v>504</v>
      </c>
      <c r="H244" s="122">
        <v>1</v>
      </c>
      <c r="I244" s="259"/>
      <c r="J244" s="123">
        <f>ROUND(I244*H244,2)</f>
        <v>0</v>
      </c>
      <c r="K244" s="120" t="s">
        <v>25</v>
      </c>
      <c r="L244" s="17"/>
      <c r="M244" s="124" t="s">
        <v>25</v>
      </c>
      <c r="N244" s="125" t="s">
        <v>54</v>
      </c>
      <c r="O244" s="16"/>
      <c r="P244" s="126">
        <f>O244*H244</f>
        <v>0</v>
      </c>
      <c r="Q244" s="126">
        <v>0</v>
      </c>
      <c r="R244" s="126">
        <f>Q244*H244</f>
        <v>0</v>
      </c>
      <c r="S244" s="126">
        <v>0</v>
      </c>
      <c r="T244" s="127">
        <f>S244*H244</f>
        <v>0</v>
      </c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28" t="s">
        <v>193</v>
      </c>
      <c r="AS244" s="16"/>
      <c r="AT244" s="128" t="s">
        <v>146</v>
      </c>
      <c r="AU244" s="128" t="s">
        <v>153</v>
      </c>
      <c r="AV244" s="16"/>
      <c r="AW244" s="16"/>
      <c r="AX244" s="16"/>
      <c r="AY244" s="4" t="s">
        <v>145</v>
      </c>
      <c r="AZ244" s="16"/>
      <c r="BA244" s="16"/>
      <c r="BB244" s="16"/>
      <c r="BC244" s="16"/>
      <c r="BD244" s="16"/>
      <c r="BE244" s="129">
        <f>IF(N244="základní",J244,0)</f>
        <v>0</v>
      </c>
      <c r="BF244" s="129">
        <f>IF(N244="snížená",J244,0)</f>
        <v>0</v>
      </c>
      <c r="BG244" s="129">
        <f>IF(N244="zákl. přenesená",J244,0)</f>
        <v>0</v>
      </c>
      <c r="BH244" s="129">
        <f>IF(N244="sníž. přenesená",J244,0)</f>
        <v>0</v>
      </c>
      <c r="BI244" s="129">
        <f>IF(N244="nulová",J244,0)</f>
        <v>0</v>
      </c>
      <c r="BJ244" s="4" t="s">
        <v>153</v>
      </c>
      <c r="BK244" s="129">
        <f>ROUND(I244*H244,2)</f>
        <v>0</v>
      </c>
      <c r="BL244" s="4" t="s">
        <v>193</v>
      </c>
      <c r="BM244" s="128" t="s">
        <v>693</v>
      </c>
    </row>
    <row r="245" spans="1:65" ht="15.75" customHeight="1">
      <c r="A245" s="154"/>
      <c r="B245" s="155"/>
      <c r="C245" s="154"/>
      <c r="D245" s="141" t="s">
        <v>221</v>
      </c>
      <c r="E245" s="156" t="s">
        <v>25</v>
      </c>
      <c r="F245" s="157" t="s">
        <v>669</v>
      </c>
      <c r="G245" s="154"/>
      <c r="H245" s="156" t="s">
        <v>25</v>
      </c>
      <c r="I245" s="154"/>
      <c r="J245" s="154"/>
      <c r="K245" s="154"/>
      <c r="L245" s="155"/>
      <c r="M245" s="158"/>
      <c r="N245" s="154"/>
      <c r="O245" s="154"/>
      <c r="P245" s="154"/>
      <c r="Q245" s="154"/>
      <c r="R245" s="154"/>
      <c r="S245" s="154"/>
      <c r="T245" s="159"/>
      <c r="U245" s="154"/>
      <c r="V245" s="154"/>
      <c r="W245" s="154"/>
      <c r="X245" s="154"/>
      <c r="Y245" s="154"/>
      <c r="Z245" s="154"/>
      <c r="AA245" s="154"/>
      <c r="AB245" s="154"/>
      <c r="AC245" s="154"/>
      <c r="AD245" s="154"/>
      <c r="AE245" s="154"/>
      <c r="AF245" s="154"/>
      <c r="AG245" s="154"/>
      <c r="AH245" s="154"/>
      <c r="AI245" s="154"/>
      <c r="AJ245" s="154"/>
      <c r="AK245" s="154"/>
      <c r="AL245" s="154"/>
      <c r="AM245" s="154"/>
      <c r="AN245" s="154"/>
      <c r="AO245" s="154"/>
      <c r="AP245" s="154"/>
      <c r="AQ245" s="154"/>
      <c r="AR245" s="154"/>
      <c r="AS245" s="154"/>
      <c r="AT245" s="156" t="s">
        <v>221</v>
      </c>
      <c r="AU245" s="156" t="s">
        <v>153</v>
      </c>
      <c r="AV245" s="154" t="s">
        <v>9</v>
      </c>
      <c r="AW245" s="154" t="s">
        <v>44</v>
      </c>
      <c r="AX245" s="154" t="s">
        <v>107</v>
      </c>
      <c r="AY245" s="156" t="s">
        <v>145</v>
      </c>
      <c r="AZ245" s="154"/>
      <c r="BA245" s="154"/>
      <c r="BB245" s="154"/>
      <c r="BC245" s="154"/>
      <c r="BD245" s="154"/>
      <c r="BE245" s="154"/>
      <c r="BF245" s="154"/>
      <c r="BG245" s="154"/>
      <c r="BH245" s="154"/>
      <c r="BI245" s="154"/>
      <c r="BJ245" s="154"/>
      <c r="BK245" s="154"/>
      <c r="BL245" s="154"/>
      <c r="BM245" s="154"/>
    </row>
    <row r="246" spans="1:65" ht="15.75" customHeight="1">
      <c r="A246" s="139"/>
      <c r="B246" s="140"/>
      <c r="C246" s="139"/>
      <c r="D246" s="141" t="s">
        <v>221</v>
      </c>
      <c r="E246" s="142" t="s">
        <v>25</v>
      </c>
      <c r="F246" s="143" t="s">
        <v>242</v>
      </c>
      <c r="G246" s="139"/>
      <c r="H246" s="144">
        <v>1</v>
      </c>
      <c r="I246" s="139"/>
      <c r="J246" s="139"/>
      <c r="K246" s="139"/>
      <c r="L246" s="140"/>
      <c r="M246" s="145"/>
      <c r="N246" s="139"/>
      <c r="O246" s="139"/>
      <c r="P246" s="139"/>
      <c r="Q246" s="139"/>
      <c r="R246" s="139"/>
      <c r="S246" s="139"/>
      <c r="T246" s="146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42" t="s">
        <v>221</v>
      </c>
      <c r="AU246" s="142" t="s">
        <v>153</v>
      </c>
      <c r="AV246" s="139" t="s">
        <v>153</v>
      </c>
      <c r="AW246" s="139" t="s">
        <v>44</v>
      </c>
      <c r="AX246" s="139" t="s">
        <v>9</v>
      </c>
      <c r="AY246" s="142" t="s">
        <v>145</v>
      </c>
      <c r="AZ246" s="139"/>
      <c r="BA246" s="139"/>
      <c r="BB246" s="139"/>
      <c r="BC246" s="139"/>
      <c r="BD246" s="139"/>
      <c r="BE246" s="139"/>
      <c r="BF246" s="139"/>
      <c r="BG246" s="139"/>
      <c r="BH246" s="139"/>
      <c r="BI246" s="139"/>
      <c r="BJ246" s="139"/>
      <c r="BK246" s="139"/>
      <c r="BL246" s="139"/>
      <c r="BM246" s="139"/>
    </row>
    <row r="247" spans="1:65" ht="21.75" customHeight="1">
      <c r="A247" s="16"/>
      <c r="B247" s="17"/>
      <c r="C247" s="118" t="s">
        <v>218</v>
      </c>
      <c r="D247" s="118" t="s">
        <v>146</v>
      </c>
      <c r="E247" s="119" t="s">
        <v>695</v>
      </c>
      <c r="F247" s="120" t="s">
        <v>696</v>
      </c>
      <c r="G247" s="121" t="s">
        <v>504</v>
      </c>
      <c r="H247" s="122">
        <v>1</v>
      </c>
      <c r="I247" s="259"/>
      <c r="J247" s="123">
        <f>ROUND(I247*H247,2)</f>
        <v>0</v>
      </c>
      <c r="K247" s="120" t="s">
        <v>25</v>
      </c>
      <c r="L247" s="17"/>
      <c r="M247" s="124" t="s">
        <v>25</v>
      </c>
      <c r="N247" s="125" t="s">
        <v>54</v>
      </c>
      <c r="O247" s="16"/>
      <c r="P247" s="126">
        <f>O247*H247</f>
        <v>0</v>
      </c>
      <c r="Q247" s="126">
        <v>0</v>
      </c>
      <c r="R247" s="126">
        <f>Q247*H247</f>
        <v>0</v>
      </c>
      <c r="S247" s="126">
        <v>0</v>
      </c>
      <c r="T247" s="127">
        <f>S247*H247</f>
        <v>0</v>
      </c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28" t="s">
        <v>193</v>
      </c>
      <c r="AS247" s="16"/>
      <c r="AT247" s="128" t="s">
        <v>146</v>
      </c>
      <c r="AU247" s="128" t="s">
        <v>153</v>
      </c>
      <c r="AV247" s="16"/>
      <c r="AW247" s="16"/>
      <c r="AX247" s="16"/>
      <c r="AY247" s="4" t="s">
        <v>145</v>
      </c>
      <c r="AZ247" s="16"/>
      <c r="BA247" s="16"/>
      <c r="BB247" s="16"/>
      <c r="BC247" s="16"/>
      <c r="BD247" s="16"/>
      <c r="BE247" s="129">
        <f>IF(N247="základní",J247,0)</f>
        <v>0</v>
      </c>
      <c r="BF247" s="129">
        <f>IF(N247="snížená",J247,0)</f>
        <v>0</v>
      </c>
      <c r="BG247" s="129">
        <f>IF(N247="zákl. přenesená",J247,0)</f>
        <v>0</v>
      </c>
      <c r="BH247" s="129">
        <f>IF(N247="sníž. přenesená",J247,0)</f>
        <v>0</v>
      </c>
      <c r="BI247" s="129">
        <f>IF(N247="nulová",J247,0)</f>
        <v>0</v>
      </c>
      <c r="BJ247" s="4" t="s">
        <v>153</v>
      </c>
      <c r="BK247" s="129">
        <f>ROUND(I247*H247,2)</f>
        <v>0</v>
      </c>
      <c r="BL247" s="4" t="s">
        <v>193</v>
      </c>
      <c r="BM247" s="128" t="s">
        <v>701</v>
      </c>
    </row>
    <row r="248" spans="1:65" ht="22.5" customHeight="1">
      <c r="A248" s="108"/>
      <c r="B248" s="109"/>
      <c r="C248" s="108"/>
      <c r="D248" s="110" t="s">
        <v>106</v>
      </c>
      <c r="E248" s="130" t="s">
        <v>703</v>
      </c>
      <c r="F248" s="130" t="s">
        <v>704</v>
      </c>
      <c r="G248" s="108"/>
      <c r="H248" s="108"/>
      <c r="I248" s="108"/>
      <c r="J248" s="131">
        <f>BK248</f>
        <v>0</v>
      </c>
      <c r="K248" s="108"/>
      <c r="L248" s="109"/>
      <c r="M248" s="113"/>
      <c r="N248" s="108"/>
      <c r="O248" s="108"/>
      <c r="P248" s="114">
        <f>SUM(P249:P256)</f>
        <v>0</v>
      </c>
      <c r="Q248" s="108"/>
      <c r="R248" s="114">
        <f>SUM(R249:R256)</f>
        <v>0</v>
      </c>
      <c r="S248" s="108"/>
      <c r="T248" s="115">
        <f>SUM(T249:T256)</f>
        <v>0.31606000000000001</v>
      </c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  <c r="AE248" s="108"/>
      <c r="AF248" s="108"/>
      <c r="AG248" s="108"/>
      <c r="AH248" s="108"/>
      <c r="AI248" s="108"/>
      <c r="AJ248" s="108"/>
      <c r="AK248" s="108"/>
      <c r="AL248" s="108"/>
      <c r="AM248" s="108"/>
      <c r="AN248" s="108"/>
      <c r="AO248" s="108"/>
      <c r="AP248" s="108"/>
      <c r="AQ248" s="108"/>
      <c r="AR248" s="110" t="s">
        <v>153</v>
      </c>
      <c r="AS248" s="108"/>
      <c r="AT248" s="116" t="s">
        <v>106</v>
      </c>
      <c r="AU248" s="116" t="s">
        <v>9</v>
      </c>
      <c r="AV248" s="108"/>
      <c r="AW248" s="108"/>
      <c r="AX248" s="108"/>
      <c r="AY248" s="110" t="s">
        <v>145</v>
      </c>
      <c r="AZ248" s="108"/>
      <c r="BA248" s="108"/>
      <c r="BB248" s="108"/>
      <c r="BC248" s="108"/>
      <c r="BD248" s="108"/>
      <c r="BE248" s="108"/>
      <c r="BF248" s="108"/>
      <c r="BG248" s="108"/>
      <c r="BH248" s="108"/>
      <c r="BI248" s="108"/>
      <c r="BJ248" s="108"/>
      <c r="BK248" s="117">
        <f>SUM(BK249:BK256)</f>
        <v>0</v>
      </c>
      <c r="BL248" s="108"/>
      <c r="BM248" s="108"/>
    </row>
    <row r="249" spans="1:65" ht="24" customHeight="1">
      <c r="A249" s="16"/>
      <c r="B249" s="17"/>
      <c r="C249" s="118" t="s">
        <v>312</v>
      </c>
      <c r="D249" s="118" t="s">
        <v>146</v>
      </c>
      <c r="E249" s="119" t="s">
        <v>710</v>
      </c>
      <c r="F249" s="120" t="s">
        <v>711</v>
      </c>
      <c r="G249" s="121" t="s">
        <v>504</v>
      </c>
      <c r="H249" s="122">
        <v>2</v>
      </c>
      <c r="I249" s="259"/>
      <c r="J249" s="123">
        <f>ROUND(I249*H249,2)</f>
        <v>0</v>
      </c>
      <c r="K249" s="120" t="s">
        <v>183</v>
      </c>
      <c r="L249" s="17"/>
      <c r="M249" s="124" t="s">
        <v>25</v>
      </c>
      <c r="N249" s="125" t="s">
        <v>54</v>
      </c>
      <c r="O249" s="16"/>
      <c r="P249" s="126">
        <f>O249*H249</f>
        <v>0</v>
      </c>
      <c r="Q249" s="126">
        <v>0</v>
      </c>
      <c r="R249" s="126">
        <f>Q249*H249</f>
        <v>0</v>
      </c>
      <c r="S249" s="126">
        <v>1.933E-2</v>
      </c>
      <c r="T249" s="127">
        <f>S249*H249</f>
        <v>3.866E-2</v>
      </c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28" t="s">
        <v>193</v>
      </c>
      <c r="AS249" s="16"/>
      <c r="AT249" s="128" t="s">
        <v>146</v>
      </c>
      <c r="AU249" s="128" t="s">
        <v>153</v>
      </c>
      <c r="AV249" s="16"/>
      <c r="AW249" s="16"/>
      <c r="AX249" s="16"/>
      <c r="AY249" s="4" t="s">
        <v>145</v>
      </c>
      <c r="AZ249" s="16"/>
      <c r="BA249" s="16"/>
      <c r="BB249" s="16"/>
      <c r="BC249" s="16"/>
      <c r="BD249" s="16"/>
      <c r="BE249" s="129">
        <f>IF(N249="základní",J249,0)</f>
        <v>0</v>
      </c>
      <c r="BF249" s="129">
        <f>IF(N249="snížená",J249,0)</f>
        <v>0</v>
      </c>
      <c r="BG249" s="129">
        <f>IF(N249="zákl. přenesená",J249,0)</f>
        <v>0</v>
      </c>
      <c r="BH249" s="129">
        <f>IF(N249="sníž. přenesená",J249,0)</f>
        <v>0</v>
      </c>
      <c r="BI249" s="129">
        <f>IF(N249="nulová",J249,0)</f>
        <v>0</v>
      </c>
      <c r="BJ249" s="4" t="s">
        <v>153</v>
      </c>
      <c r="BK249" s="129">
        <f>ROUND(I249*H249,2)</f>
        <v>0</v>
      </c>
      <c r="BL249" s="4" t="s">
        <v>193</v>
      </c>
      <c r="BM249" s="128" t="s">
        <v>717</v>
      </c>
    </row>
    <row r="250" spans="1:65" ht="15.75" customHeight="1">
      <c r="A250" s="16"/>
      <c r="B250" s="17"/>
      <c r="C250" s="16"/>
      <c r="D250" s="136" t="s">
        <v>201</v>
      </c>
      <c r="E250" s="16"/>
      <c r="F250" s="137" t="s">
        <v>718</v>
      </c>
      <c r="G250" s="16"/>
      <c r="H250" s="16"/>
      <c r="I250" s="16"/>
      <c r="J250" s="16"/>
      <c r="K250" s="16"/>
      <c r="L250" s="17"/>
      <c r="M250" s="138"/>
      <c r="N250" s="16"/>
      <c r="O250" s="16"/>
      <c r="P250" s="16"/>
      <c r="Q250" s="16"/>
      <c r="R250" s="16"/>
      <c r="S250" s="16"/>
      <c r="T250" s="59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4" t="s">
        <v>201</v>
      </c>
      <c r="AU250" s="4" t="s">
        <v>153</v>
      </c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</row>
    <row r="251" spans="1:65" ht="21.75" customHeight="1">
      <c r="A251" s="16"/>
      <c r="B251" s="17"/>
      <c r="C251" s="118" t="s">
        <v>223</v>
      </c>
      <c r="D251" s="118" t="s">
        <v>146</v>
      </c>
      <c r="E251" s="119" t="s">
        <v>723</v>
      </c>
      <c r="F251" s="120" t="s">
        <v>724</v>
      </c>
      <c r="G251" s="121" t="s">
        <v>504</v>
      </c>
      <c r="H251" s="122">
        <v>4</v>
      </c>
      <c r="I251" s="259"/>
      <c r="J251" s="123">
        <f>ROUND(I251*H251,2)</f>
        <v>0</v>
      </c>
      <c r="K251" s="120" t="s">
        <v>183</v>
      </c>
      <c r="L251" s="17"/>
      <c r="M251" s="124" t="s">
        <v>25</v>
      </c>
      <c r="N251" s="125" t="s">
        <v>54</v>
      </c>
      <c r="O251" s="16"/>
      <c r="P251" s="126">
        <f>O251*H251</f>
        <v>0</v>
      </c>
      <c r="Q251" s="126">
        <v>0</v>
      </c>
      <c r="R251" s="126">
        <f>Q251*H251</f>
        <v>0</v>
      </c>
      <c r="S251" s="126">
        <v>1.9460000000000002E-2</v>
      </c>
      <c r="T251" s="127">
        <f>S251*H251</f>
        <v>7.7840000000000006E-2</v>
      </c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28" t="s">
        <v>193</v>
      </c>
      <c r="AS251" s="16"/>
      <c r="AT251" s="128" t="s">
        <v>146</v>
      </c>
      <c r="AU251" s="128" t="s">
        <v>153</v>
      </c>
      <c r="AV251" s="16"/>
      <c r="AW251" s="16"/>
      <c r="AX251" s="16"/>
      <c r="AY251" s="4" t="s">
        <v>145</v>
      </c>
      <c r="AZ251" s="16"/>
      <c r="BA251" s="16"/>
      <c r="BB251" s="16"/>
      <c r="BC251" s="16"/>
      <c r="BD251" s="16"/>
      <c r="BE251" s="129">
        <f>IF(N251="základní",J251,0)</f>
        <v>0</v>
      </c>
      <c r="BF251" s="129">
        <f>IF(N251="snížená",J251,0)</f>
        <v>0</v>
      </c>
      <c r="BG251" s="129">
        <f>IF(N251="zákl. přenesená",J251,0)</f>
        <v>0</v>
      </c>
      <c r="BH251" s="129">
        <f>IF(N251="sníž. přenesená",J251,0)</f>
        <v>0</v>
      </c>
      <c r="BI251" s="129">
        <f>IF(N251="nulová",J251,0)</f>
        <v>0</v>
      </c>
      <c r="BJ251" s="4" t="s">
        <v>153</v>
      </c>
      <c r="BK251" s="129">
        <f>ROUND(I251*H251,2)</f>
        <v>0</v>
      </c>
      <c r="BL251" s="4" t="s">
        <v>193</v>
      </c>
      <c r="BM251" s="128" t="s">
        <v>732</v>
      </c>
    </row>
    <row r="252" spans="1:65" ht="15.75" customHeight="1">
      <c r="A252" s="16"/>
      <c r="B252" s="17"/>
      <c r="C252" s="16"/>
      <c r="D252" s="136" t="s">
        <v>201</v>
      </c>
      <c r="E252" s="16"/>
      <c r="F252" s="137" t="s">
        <v>733</v>
      </c>
      <c r="G252" s="16"/>
      <c r="H252" s="16"/>
      <c r="I252" s="16"/>
      <c r="J252" s="16"/>
      <c r="K252" s="16"/>
      <c r="L252" s="17"/>
      <c r="M252" s="138"/>
      <c r="N252" s="16"/>
      <c r="O252" s="16"/>
      <c r="P252" s="16"/>
      <c r="Q252" s="16"/>
      <c r="R252" s="16"/>
      <c r="S252" s="16"/>
      <c r="T252" s="59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4" t="s">
        <v>201</v>
      </c>
      <c r="AU252" s="4" t="s">
        <v>153</v>
      </c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</row>
    <row r="253" spans="1:65" ht="16.5" customHeight="1">
      <c r="A253" s="16"/>
      <c r="B253" s="17"/>
      <c r="C253" s="118" t="s">
        <v>322</v>
      </c>
      <c r="D253" s="118" t="s">
        <v>146</v>
      </c>
      <c r="E253" s="119" t="s">
        <v>734</v>
      </c>
      <c r="F253" s="120" t="s">
        <v>735</v>
      </c>
      <c r="G253" s="121" t="s">
        <v>504</v>
      </c>
      <c r="H253" s="122">
        <v>2</v>
      </c>
      <c r="I253" s="259"/>
      <c r="J253" s="123">
        <f>ROUND(I253*H253,2)</f>
        <v>0</v>
      </c>
      <c r="K253" s="120" t="s">
        <v>183</v>
      </c>
      <c r="L253" s="17"/>
      <c r="M253" s="124" t="s">
        <v>25</v>
      </c>
      <c r="N253" s="125" t="s">
        <v>54</v>
      </c>
      <c r="O253" s="16"/>
      <c r="P253" s="126">
        <f>O253*H253</f>
        <v>0</v>
      </c>
      <c r="Q253" s="126">
        <v>0</v>
      </c>
      <c r="R253" s="126">
        <f>Q253*H253</f>
        <v>0</v>
      </c>
      <c r="S253" s="126">
        <v>9.5100000000000004E-2</v>
      </c>
      <c r="T253" s="127">
        <f>S253*H253</f>
        <v>0.19020000000000001</v>
      </c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28" t="s">
        <v>193</v>
      </c>
      <c r="AS253" s="16"/>
      <c r="AT253" s="128" t="s">
        <v>146</v>
      </c>
      <c r="AU253" s="128" t="s">
        <v>153</v>
      </c>
      <c r="AV253" s="16"/>
      <c r="AW253" s="16"/>
      <c r="AX253" s="16"/>
      <c r="AY253" s="4" t="s">
        <v>145</v>
      </c>
      <c r="AZ253" s="16"/>
      <c r="BA253" s="16"/>
      <c r="BB253" s="16"/>
      <c r="BC253" s="16"/>
      <c r="BD253" s="16"/>
      <c r="BE253" s="129">
        <f>IF(N253="základní",J253,0)</f>
        <v>0</v>
      </c>
      <c r="BF253" s="129">
        <f>IF(N253="snížená",J253,0)</f>
        <v>0</v>
      </c>
      <c r="BG253" s="129">
        <f>IF(N253="zákl. přenesená",J253,0)</f>
        <v>0</v>
      </c>
      <c r="BH253" s="129">
        <f>IF(N253="sníž. přenesená",J253,0)</f>
        <v>0</v>
      </c>
      <c r="BI253" s="129">
        <f>IF(N253="nulová",J253,0)</f>
        <v>0</v>
      </c>
      <c r="BJ253" s="4" t="s">
        <v>153</v>
      </c>
      <c r="BK253" s="129">
        <f>ROUND(I253*H253,2)</f>
        <v>0</v>
      </c>
      <c r="BL253" s="4" t="s">
        <v>193</v>
      </c>
      <c r="BM253" s="128" t="s">
        <v>743</v>
      </c>
    </row>
    <row r="254" spans="1:65" ht="15.75" customHeight="1">
      <c r="A254" s="16"/>
      <c r="B254" s="17"/>
      <c r="C254" s="16"/>
      <c r="D254" s="136" t="s">
        <v>201</v>
      </c>
      <c r="E254" s="16"/>
      <c r="F254" s="137" t="s">
        <v>746</v>
      </c>
      <c r="G254" s="16"/>
      <c r="H254" s="16"/>
      <c r="I254" s="16"/>
      <c r="J254" s="16"/>
      <c r="K254" s="16"/>
      <c r="L254" s="17"/>
      <c r="M254" s="138"/>
      <c r="N254" s="16"/>
      <c r="O254" s="16"/>
      <c r="P254" s="16"/>
      <c r="Q254" s="16"/>
      <c r="R254" s="16"/>
      <c r="S254" s="16"/>
      <c r="T254" s="59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4" t="s">
        <v>201</v>
      </c>
      <c r="AU254" s="4" t="s">
        <v>153</v>
      </c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</row>
    <row r="255" spans="1:65" ht="16.5" customHeight="1">
      <c r="A255" s="16"/>
      <c r="B255" s="17"/>
      <c r="C255" s="118" t="s">
        <v>243</v>
      </c>
      <c r="D255" s="118" t="s">
        <v>146</v>
      </c>
      <c r="E255" s="119" t="s">
        <v>750</v>
      </c>
      <c r="F255" s="120" t="s">
        <v>751</v>
      </c>
      <c r="G255" s="121" t="s">
        <v>504</v>
      </c>
      <c r="H255" s="122">
        <v>6</v>
      </c>
      <c r="I255" s="259"/>
      <c r="J255" s="123">
        <f>ROUND(I255*H255,2)</f>
        <v>0</v>
      </c>
      <c r="K255" s="120" t="s">
        <v>183</v>
      </c>
      <c r="L255" s="17"/>
      <c r="M255" s="124" t="s">
        <v>25</v>
      </c>
      <c r="N255" s="125" t="s">
        <v>54</v>
      </c>
      <c r="O255" s="16"/>
      <c r="P255" s="126">
        <f>O255*H255</f>
        <v>0</v>
      </c>
      <c r="Q255" s="126">
        <v>0</v>
      </c>
      <c r="R255" s="126">
        <f>Q255*H255</f>
        <v>0</v>
      </c>
      <c r="S255" s="126">
        <v>1.56E-3</v>
      </c>
      <c r="T255" s="127">
        <f>S255*H255</f>
        <v>9.3600000000000003E-3</v>
      </c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28" t="s">
        <v>193</v>
      </c>
      <c r="AS255" s="16"/>
      <c r="AT255" s="128" t="s">
        <v>146</v>
      </c>
      <c r="AU255" s="128" t="s">
        <v>153</v>
      </c>
      <c r="AV255" s="16"/>
      <c r="AW255" s="16"/>
      <c r="AX255" s="16"/>
      <c r="AY255" s="4" t="s">
        <v>145</v>
      </c>
      <c r="AZ255" s="16"/>
      <c r="BA255" s="16"/>
      <c r="BB255" s="16"/>
      <c r="BC255" s="16"/>
      <c r="BD255" s="16"/>
      <c r="BE255" s="129">
        <f>IF(N255="základní",J255,0)</f>
        <v>0</v>
      </c>
      <c r="BF255" s="129">
        <f>IF(N255="snížená",J255,0)</f>
        <v>0</v>
      </c>
      <c r="BG255" s="129">
        <f>IF(N255="zákl. přenesená",J255,0)</f>
        <v>0</v>
      </c>
      <c r="BH255" s="129">
        <f>IF(N255="sníž. přenesená",J255,0)</f>
        <v>0</v>
      </c>
      <c r="BI255" s="129">
        <f>IF(N255="nulová",J255,0)</f>
        <v>0</v>
      </c>
      <c r="BJ255" s="4" t="s">
        <v>153</v>
      </c>
      <c r="BK255" s="129">
        <f>ROUND(I255*H255,2)</f>
        <v>0</v>
      </c>
      <c r="BL255" s="4" t="s">
        <v>193</v>
      </c>
      <c r="BM255" s="128" t="s">
        <v>762</v>
      </c>
    </row>
    <row r="256" spans="1:65" ht="15.75" customHeight="1">
      <c r="A256" s="16"/>
      <c r="B256" s="17"/>
      <c r="C256" s="16"/>
      <c r="D256" s="136" t="s">
        <v>201</v>
      </c>
      <c r="E256" s="16"/>
      <c r="F256" s="137" t="s">
        <v>763</v>
      </c>
      <c r="G256" s="16"/>
      <c r="H256" s="16"/>
      <c r="I256" s="16"/>
      <c r="J256" s="16"/>
      <c r="K256" s="16"/>
      <c r="L256" s="17"/>
      <c r="M256" s="138"/>
      <c r="N256" s="16"/>
      <c r="O256" s="16"/>
      <c r="P256" s="16"/>
      <c r="Q256" s="16"/>
      <c r="R256" s="16"/>
      <c r="S256" s="16"/>
      <c r="T256" s="59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4" t="s">
        <v>201</v>
      </c>
      <c r="AU256" s="4" t="s">
        <v>153</v>
      </c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</row>
    <row r="257" spans="1:65" ht="22.5" customHeight="1">
      <c r="A257" s="108"/>
      <c r="B257" s="109"/>
      <c r="C257" s="108"/>
      <c r="D257" s="110" t="s">
        <v>106</v>
      </c>
      <c r="E257" s="130" t="s">
        <v>768</v>
      </c>
      <c r="F257" s="130" t="s">
        <v>769</v>
      </c>
      <c r="G257" s="108"/>
      <c r="H257" s="108"/>
      <c r="I257" s="108"/>
      <c r="J257" s="131">
        <f>BK257</f>
        <v>0</v>
      </c>
      <c r="K257" s="108"/>
      <c r="L257" s="109"/>
      <c r="M257" s="113"/>
      <c r="N257" s="108"/>
      <c r="O257" s="108"/>
      <c r="P257" s="114">
        <f>SUM(P258:P259)</f>
        <v>0</v>
      </c>
      <c r="Q257" s="108"/>
      <c r="R257" s="114">
        <f>SUM(R258:R259)</f>
        <v>0</v>
      </c>
      <c r="S257" s="108"/>
      <c r="T257" s="115">
        <f>SUM(T258:T259)</f>
        <v>0</v>
      </c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  <c r="AE257" s="108"/>
      <c r="AF257" s="108"/>
      <c r="AG257" s="108"/>
      <c r="AH257" s="108"/>
      <c r="AI257" s="108"/>
      <c r="AJ257" s="108"/>
      <c r="AK257" s="108"/>
      <c r="AL257" s="108"/>
      <c r="AM257" s="108"/>
      <c r="AN257" s="108"/>
      <c r="AO257" s="108"/>
      <c r="AP257" s="108"/>
      <c r="AQ257" s="108"/>
      <c r="AR257" s="110" t="s">
        <v>153</v>
      </c>
      <c r="AS257" s="108"/>
      <c r="AT257" s="116" t="s">
        <v>106</v>
      </c>
      <c r="AU257" s="116" t="s">
        <v>9</v>
      </c>
      <c r="AV257" s="108"/>
      <c r="AW257" s="108"/>
      <c r="AX257" s="108"/>
      <c r="AY257" s="110" t="s">
        <v>145</v>
      </c>
      <c r="AZ257" s="108"/>
      <c r="BA257" s="108"/>
      <c r="BB257" s="108"/>
      <c r="BC257" s="108"/>
      <c r="BD257" s="108"/>
      <c r="BE257" s="108"/>
      <c r="BF257" s="108"/>
      <c r="BG257" s="108"/>
      <c r="BH257" s="108"/>
      <c r="BI257" s="108"/>
      <c r="BJ257" s="108"/>
      <c r="BK257" s="117">
        <f>SUM(BK258:BK259)</f>
        <v>0</v>
      </c>
      <c r="BL257" s="108"/>
      <c r="BM257" s="108"/>
    </row>
    <row r="258" spans="1:65" ht="24" customHeight="1">
      <c r="A258" s="16"/>
      <c r="B258" s="17"/>
      <c r="C258" s="118" t="s">
        <v>331</v>
      </c>
      <c r="D258" s="118" t="s">
        <v>146</v>
      </c>
      <c r="E258" s="119" t="s">
        <v>772</v>
      </c>
      <c r="F258" s="120" t="s">
        <v>773</v>
      </c>
      <c r="G258" s="121" t="s">
        <v>504</v>
      </c>
      <c r="H258" s="122">
        <v>1</v>
      </c>
      <c r="I258" s="259"/>
      <c r="J258" s="123">
        <f t="shared" ref="J258:J259" si="5">ROUND(I258*H258,2)</f>
        <v>0</v>
      </c>
      <c r="K258" s="120" t="s">
        <v>25</v>
      </c>
      <c r="L258" s="17"/>
      <c r="M258" s="124" t="s">
        <v>25</v>
      </c>
      <c r="N258" s="125" t="s">
        <v>54</v>
      </c>
      <c r="O258" s="16"/>
      <c r="P258" s="126">
        <f t="shared" ref="P258:P259" si="6">O258*H258</f>
        <v>0</v>
      </c>
      <c r="Q258" s="126">
        <v>0</v>
      </c>
      <c r="R258" s="126">
        <f t="shared" ref="R258:R259" si="7">Q258*H258</f>
        <v>0</v>
      </c>
      <c r="S258" s="126">
        <v>0</v>
      </c>
      <c r="T258" s="127">
        <f t="shared" ref="T258:T259" si="8">S258*H258</f>
        <v>0</v>
      </c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28" t="s">
        <v>193</v>
      </c>
      <c r="AS258" s="16"/>
      <c r="AT258" s="128" t="s">
        <v>146</v>
      </c>
      <c r="AU258" s="128" t="s">
        <v>153</v>
      </c>
      <c r="AV258" s="16"/>
      <c r="AW258" s="16"/>
      <c r="AX258" s="16"/>
      <c r="AY258" s="4" t="s">
        <v>145</v>
      </c>
      <c r="AZ258" s="16"/>
      <c r="BA258" s="16"/>
      <c r="BB258" s="16"/>
      <c r="BC258" s="16"/>
      <c r="BD258" s="16"/>
      <c r="BE258" s="129">
        <f t="shared" ref="BE258:BE259" si="9">IF(N258="základní",J258,0)</f>
        <v>0</v>
      </c>
      <c r="BF258" s="129">
        <f t="shared" ref="BF258:BF259" si="10">IF(N258="snížená",J258,0)</f>
        <v>0</v>
      </c>
      <c r="BG258" s="129">
        <f t="shared" ref="BG258:BG259" si="11">IF(N258="zákl. přenesená",J258,0)</f>
        <v>0</v>
      </c>
      <c r="BH258" s="129">
        <f t="shared" ref="BH258:BH259" si="12">IF(N258="sníž. přenesená",J258,0)</f>
        <v>0</v>
      </c>
      <c r="BI258" s="129">
        <f t="shared" ref="BI258:BI259" si="13">IF(N258="nulová",J258,0)</f>
        <v>0</v>
      </c>
      <c r="BJ258" s="4" t="s">
        <v>153</v>
      </c>
      <c r="BK258" s="129">
        <f t="shared" ref="BK258:BK259" si="14">ROUND(I258*H258,2)</f>
        <v>0</v>
      </c>
      <c r="BL258" s="4" t="s">
        <v>193</v>
      </c>
      <c r="BM258" s="128" t="s">
        <v>783</v>
      </c>
    </row>
    <row r="259" spans="1:65" ht="21.75" customHeight="1">
      <c r="A259" s="16"/>
      <c r="B259" s="17"/>
      <c r="C259" s="118" t="s">
        <v>247</v>
      </c>
      <c r="D259" s="118" t="s">
        <v>146</v>
      </c>
      <c r="E259" s="119" t="s">
        <v>784</v>
      </c>
      <c r="F259" s="120" t="s">
        <v>785</v>
      </c>
      <c r="G259" s="121" t="s">
        <v>504</v>
      </c>
      <c r="H259" s="122">
        <v>1</v>
      </c>
      <c r="I259" s="259"/>
      <c r="J259" s="123">
        <f t="shared" si="5"/>
        <v>0</v>
      </c>
      <c r="K259" s="120" t="s">
        <v>25</v>
      </c>
      <c r="L259" s="17"/>
      <c r="M259" s="124" t="s">
        <v>25</v>
      </c>
      <c r="N259" s="125" t="s">
        <v>54</v>
      </c>
      <c r="O259" s="16"/>
      <c r="P259" s="126">
        <f t="shared" si="6"/>
        <v>0</v>
      </c>
      <c r="Q259" s="126">
        <v>0</v>
      </c>
      <c r="R259" s="126">
        <f t="shared" si="7"/>
        <v>0</v>
      </c>
      <c r="S259" s="126">
        <v>0</v>
      </c>
      <c r="T259" s="127">
        <f t="shared" si="8"/>
        <v>0</v>
      </c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28" t="s">
        <v>193</v>
      </c>
      <c r="AS259" s="16"/>
      <c r="AT259" s="128" t="s">
        <v>146</v>
      </c>
      <c r="AU259" s="128" t="s">
        <v>153</v>
      </c>
      <c r="AV259" s="16"/>
      <c r="AW259" s="16"/>
      <c r="AX259" s="16"/>
      <c r="AY259" s="4" t="s">
        <v>145</v>
      </c>
      <c r="AZ259" s="16"/>
      <c r="BA259" s="16"/>
      <c r="BB259" s="16"/>
      <c r="BC259" s="16"/>
      <c r="BD259" s="16"/>
      <c r="BE259" s="129">
        <f t="shared" si="9"/>
        <v>0</v>
      </c>
      <c r="BF259" s="129">
        <f t="shared" si="10"/>
        <v>0</v>
      </c>
      <c r="BG259" s="129">
        <f t="shared" si="11"/>
        <v>0</v>
      </c>
      <c r="BH259" s="129">
        <f t="shared" si="12"/>
        <v>0</v>
      </c>
      <c r="BI259" s="129">
        <f t="shared" si="13"/>
        <v>0</v>
      </c>
      <c r="BJ259" s="4" t="s">
        <v>153</v>
      </c>
      <c r="BK259" s="129">
        <f t="shared" si="14"/>
        <v>0</v>
      </c>
      <c r="BL259" s="4" t="s">
        <v>193</v>
      </c>
      <c r="BM259" s="128" t="s">
        <v>788</v>
      </c>
    </row>
    <row r="260" spans="1:65" ht="22.5" customHeight="1">
      <c r="A260" s="108"/>
      <c r="B260" s="109"/>
      <c r="C260" s="108"/>
      <c r="D260" s="110" t="s">
        <v>106</v>
      </c>
      <c r="E260" s="130" t="s">
        <v>789</v>
      </c>
      <c r="F260" s="130" t="s">
        <v>790</v>
      </c>
      <c r="G260" s="108"/>
      <c r="H260" s="108"/>
      <c r="I260" s="108"/>
      <c r="J260" s="131">
        <f>BK260</f>
        <v>0</v>
      </c>
      <c r="K260" s="108"/>
      <c r="L260" s="109"/>
      <c r="M260" s="113"/>
      <c r="N260" s="108"/>
      <c r="O260" s="108"/>
      <c r="P260" s="114">
        <f>SUM(P261:P262)</f>
        <v>0</v>
      </c>
      <c r="Q260" s="108"/>
      <c r="R260" s="114">
        <f>SUM(R261:R262)</f>
        <v>2.8800000000000001E-4</v>
      </c>
      <c r="S260" s="108"/>
      <c r="T260" s="115">
        <f>SUM(T261:T262)</f>
        <v>7.4099999999999999E-2</v>
      </c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  <c r="AE260" s="108"/>
      <c r="AF260" s="108"/>
      <c r="AG260" s="108"/>
      <c r="AH260" s="108"/>
      <c r="AI260" s="108"/>
      <c r="AJ260" s="108"/>
      <c r="AK260" s="108"/>
      <c r="AL260" s="108"/>
      <c r="AM260" s="108"/>
      <c r="AN260" s="108"/>
      <c r="AO260" s="108"/>
      <c r="AP260" s="108"/>
      <c r="AQ260" s="108"/>
      <c r="AR260" s="110" t="s">
        <v>153</v>
      </c>
      <c r="AS260" s="108"/>
      <c r="AT260" s="116" t="s">
        <v>106</v>
      </c>
      <c r="AU260" s="116" t="s">
        <v>9</v>
      </c>
      <c r="AV260" s="108"/>
      <c r="AW260" s="108"/>
      <c r="AX260" s="108"/>
      <c r="AY260" s="110" t="s">
        <v>145</v>
      </c>
      <c r="AZ260" s="108"/>
      <c r="BA260" s="108"/>
      <c r="BB260" s="108"/>
      <c r="BC260" s="108"/>
      <c r="BD260" s="108"/>
      <c r="BE260" s="108"/>
      <c r="BF260" s="108"/>
      <c r="BG260" s="108"/>
      <c r="BH260" s="108"/>
      <c r="BI260" s="108"/>
      <c r="BJ260" s="108"/>
      <c r="BK260" s="117">
        <f>SUM(BK261:BK262)</f>
        <v>0</v>
      </c>
      <c r="BL260" s="108"/>
      <c r="BM260" s="108"/>
    </row>
    <row r="261" spans="1:65" ht="24" customHeight="1">
      <c r="A261" s="16"/>
      <c r="B261" s="17"/>
      <c r="C261" s="118" t="s">
        <v>343</v>
      </c>
      <c r="D261" s="118" t="s">
        <v>146</v>
      </c>
      <c r="E261" s="119" t="s">
        <v>795</v>
      </c>
      <c r="F261" s="120" t="s">
        <v>796</v>
      </c>
      <c r="G261" s="121" t="s">
        <v>192</v>
      </c>
      <c r="H261" s="122">
        <v>6</v>
      </c>
      <c r="I261" s="259"/>
      <c r="J261" s="123">
        <f>ROUND(I261*H261,2)</f>
        <v>0</v>
      </c>
      <c r="K261" s="120" t="s">
        <v>183</v>
      </c>
      <c r="L261" s="17"/>
      <c r="M261" s="124" t="s">
        <v>25</v>
      </c>
      <c r="N261" s="125" t="s">
        <v>54</v>
      </c>
      <c r="O261" s="16"/>
      <c r="P261" s="126">
        <f>O261*H261</f>
        <v>0</v>
      </c>
      <c r="Q261" s="126">
        <v>4.8000000000000001E-5</v>
      </c>
      <c r="R261" s="126">
        <f>Q261*H261</f>
        <v>2.8800000000000001E-4</v>
      </c>
      <c r="S261" s="126">
        <v>1.235E-2</v>
      </c>
      <c r="T261" s="127">
        <f>S261*H261</f>
        <v>7.4099999999999999E-2</v>
      </c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28" t="s">
        <v>193</v>
      </c>
      <c r="AS261" s="16"/>
      <c r="AT261" s="128" t="s">
        <v>146</v>
      </c>
      <c r="AU261" s="128" t="s">
        <v>153</v>
      </c>
      <c r="AV261" s="16"/>
      <c r="AW261" s="16"/>
      <c r="AX261" s="16"/>
      <c r="AY261" s="4" t="s">
        <v>145</v>
      </c>
      <c r="AZ261" s="16"/>
      <c r="BA261" s="16"/>
      <c r="BB261" s="16"/>
      <c r="BC261" s="16"/>
      <c r="BD261" s="16"/>
      <c r="BE261" s="129">
        <f>IF(N261="základní",J261,0)</f>
        <v>0</v>
      </c>
      <c r="BF261" s="129">
        <f>IF(N261="snížená",J261,0)</f>
        <v>0</v>
      </c>
      <c r="BG261" s="129">
        <f>IF(N261="zákl. přenesená",J261,0)</f>
        <v>0</v>
      </c>
      <c r="BH261" s="129">
        <f>IF(N261="sníž. přenesená",J261,0)</f>
        <v>0</v>
      </c>
      <c r="BI261" s="129">
        <f>IF(N261="nulová",J261,0)</f>
        <v>0</v>
      </c>
      <c r="BJ261" s="4" t="s">
        <v>153</v>
      </c>
      <c r="BK261" s="129">
        <f>ROUND(I261*H261,2)</f>
        <v>0</v>
      </c>
      <c r="BL261" s="4" t="s">
        <v>193</v>
      </c>
      <c r="BM261" s="128" t="s">
        <v>807</v>
      </c>
    </row>
    <row r="262" spans="1:65" ht="15.75" customHeight="1">
      <c r="A262" s="16"/>
      <c r="B262" s="17"/>
      <c r="C262" s="16"/>
      <c r="D262" s="136" t="s">
        <v>201</v>
      </c>
      <c r="E262" s="16"/>
      <c r="F262" s="137" t="s">
        <v>808</v>
      </c>
      <c r="G262" s="16"/>
      <c r="H262" s="16"/>
      <c r="I262" s="16"/>
      <c r="J262" s="16"/>
      <c r="K262" s="16"/>
      <c r="L262" s="17"/>
      <c r="M262" s="138"/>
      <c r="N262" s="16"/>
      <c r="O262" s="16"/>
      <c r="P262" s="16"/>
      <c r="Q262" s="16"/>
      <c r="R262" s="16"/>
      <c r="S262" s="16"/>
      <c r="T262" s="59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4" t="s">
        <v>201</v>
      </c>
      <c r="AU262" s="4" t="s">
        <v>153</v>
      </c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</row>
    <row r="263" spans="1:65" ht="22.5" customHeight="1">
      <c r="A263" s="108"/>
      <c r="B263" s="109"/>
      <c r="C263" s="108"/>
      <c r="D263" s="110" t="s">
        <v>106</v>
      </c>
      <c r="E263" s="130" t="s">
        <v>814</v>
      </c>
      <c r="F263" s="130" t="s">
        <v>815</v>
      </c>
      <c r="G263" s="108"/>
      <c r="H263" s="108"/>
      <c r="I263" s="108"/>
      <c r="J263" s="131">
        <f>BK263</f>
        <v>0</v>
      </c>
      <c r="K263" s="108"/>
      <c r="L263" s="109"/>
      <c r="M263" s="113"/>
      <c r="N263" s="108"/>
      <c r="O263" s="108"/>
      <c r="P263" s="114">
        <f>SUM(P264:P265)</f>
        <v>0</v>
      </c>
      <c r="Q263" s="108"/>
      <c r="R263" s="114">
        <f>SUM(R264:R265)</f>
        <v>0</v>
      </c>
      <c r="S263" s="108"/>
      <c r="T263" s="115">
        <f>SUM(T264:T265)</f>
        <v>0</v>
      </c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  <c r="AE263" s="108"/>
      <c r="AF263" s="108"/>
      <c r="AG263" s="108"/>
      <c r="AH263" s="108"/>
      <c r="AI263" s="108"/>
      <c r="AJ263" s="108"/>
      <c r="AK263" s="108"/>
      <c r="AL263" s="108"/>
      <c r="AM263" s="108"/>
      <c r="AN263" s="108"/>
      <c r="AO263" s="108"/>
      <c r="AP263" s="108"/>
      <c r="AQ263" s="108"/>
      <c r="AR263" s="110" t="s">
        <v>153</v>
      </c>
      <c r="AS263" s="108"/>
      <c r="AT263" s="116" t="s">
        <v>106</v>
      </c>
      <c r="AU263" s="116" t="s">
        <v>9</v>
      </c>
      <c r="AV263" s="108"/>
      <c r="AW263" s="108"/>
      <c r="AX263" s="108"/>
      <c r="AY263" s="110" t="s">
        <v>145</v>
      </c>
      <c r="AZ263" s="108"/>
      <c r="BA263" s="108"/>
      <c r="BB263" s="108"/>
      <c r="BC263" s="108"/>
      <c r="BD263" s="108"/>
      <c r="BE263" s="108"/>
      <c r="BF263" s="108"/>
      <c r="BG263" s="108"/>
      <c r="BH263" s="108"/>
      <c r="BI263" s="108"/>
      <c r="BJ263" s="108"/>
      <c r="BK263" s="117">
        <f>SUM(BK264:BK265)</f>
        <v>0</v>
      </c>
      <c r="BL263" s="108"/>
      <c r="BM263" s="108"/>
    </row>
    <row r="264" spans="1:65" ht="16.5" customHeight="1">
      <c r="A264" s="16"/>
      <c r="B264" s="17"/>
      <c r="C264" s="118" t="s">
        <v>251</v>
      </c>
      <c r="D264" s="118" t="s">
        <v>146</v>
      </c>
      <c r="E264" s="119" t="s">
        <v>824</v>
      </c>
      <c r="F264" s="120" t="s">
        <v>825</v>
      </c>
      <c r="G264" s="121" t="s">
        <v>504</v>
      </c>
      <c r="H264" s="122">
        <v>1</v>
      </c>
      <c r="I264" s="259"/>
      <c r="J264" s="123">
        <f t="shared" ref="J264:J265" si="15">ROUND(I264*H264,2)</f>
        <v>0</v>
      </c>
      <c r="K264" s="120" t="s">
        <v>25</v>
      </c>
      <c r="L264" s="17"/>
      <c r="M264" s="124" t="s">
        <v>25</v>
      </c>
      <c r="N264" s="125" t="s">
        <v>54</v>
      </c>
      <c r="O264" s="16"/>
      <c r="P264" s="126">
        <f t="shared" ref="P264:P265" si="16">O264*H264</f>
        <v>0</v>
      </c>
      <c r="Q264" s="126">
        <v>0</v>
      </c>
      <c r="R264" s="126">
        <f t="shared" ref="R264:R265" si="17">Q264*H264</f>
        <v>0</v>
      </c>
      <c r="S264" s="126">
        <v>0</v>
      </c>
      <c r="T264" s="127">
        <f t="shared" ref="T264:T265" si="18">S264*H264</f>
        <v>0</v>
      </c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28" t="s">
        <v>193</v>
      </c>
      <c r="AS264" s="16"/>
      <c r="AT264" s="128" t="s">
        <v>146</v>
      </c>
      <c r="AU264" s="128" t="s">
        <v>153</v>
      </c>
      <c r="AV264" s="16"/>
      <c r="AW264" s="16"/>
      <c r="AX264" s="16"/>
      <c r="AY264" s="4" t="s">
        <v>145</v>
      </c>
      <c r="AZ264" s="16"/>
      <c r="BA264" s="16"/>
      <c r="BB264" s="16"/>
      <c r="BC264" s="16"/>
      <c r="BD264" s="16"/>
      <c r="BE264" s="129">
        <f t="shared" ref="BE264:BE265" si="19">IF(N264="základní",J264,0)</f>
        <v>0</v>
      </c>
      <c r="BF264" s="129">
        <f t="shared" ref="BF264:BF265" si="20">IF(N264="snížená",J264,0)</f>
        <v>0</v>
      </c>
      <c r="BG264" s="129">
        <f t="shared" ref="BG264:BG265" si="21">IF(N264="zákl. přenesená",J264,0)</f>
        <v>0</v>
      </c>
      <c r="BH264" s="129">
        <f t="shared" ref="BH264:BH265" si="22">IF(N264="sníž. přenesená",J264,0)</f>
        <v>0</v>
      </c>
      <c r="BI264" s="129">
        <f t="shared" ref="BI264:BI265" si="23">IF(N264="nulová",J264,0)</f>
        <v>0</v>
      </c>
      <c r="BJ264" s="4" t="s">
        <v>153</v>
      </c>
      <c r="BK264" s="129">
        <f t="shared" ref="BK264:BK265" si="24">ROUND(I264*H264,2)</f>
        <v>0</v>
      </c>
      <c r="BL264" s="4" t="s">
        <v>193</v>
      </c>
      <c r="BM264" s="128" t="s">
        <v>831</v>
      </c>
    </row>
    <row r="265" spans="1:65" ht="16.5" customHeight="1">
      <c r="A265" s="16"/>
      <c r="B265" s="17"/>
      <c r="C265" s="118" t="s">
        <v>367</v>
      </c>
      <c r="D265" s="118" t="s">
        <v>146</v>
      </c>
      <c r="E265" s="119" t="s">
        <v>833</v>
      </c>
      <c r="F265" s="120" t="s">
        <v>834</v>
      </c>
      <c r="G265" s="121" t="s">
        <v>504</v>
      </c>
      <c r="H265" s="122">
        <v>1</v>
      </c>
      <c r="I265" s="259"/>
      <c r="J265" s="123">
        <f t="shared" si="15"/>
        <v>0</v>
      </c>
      <c r="K265" s="120" t="s">
        <v>25</v>
      </c>
      <c r="L265" s="17"/>
      <c r="M265" s="124" t="s">
        <v>25</v>
      </c>
      <c r="N265" s="125" t="s">
        <v>54</v>
      </c>
      <c r="O265" s="16"/>
      <c r="P265" s="126">
        <f t="shared" si="16"/>
        <v>0</v>
      </c>
      <c r="Q265" s="126">
        <v>0</v>
      </c>
      <c r="R265" s="126">
        <f t="shared" si="17"/>
        <v>0</v>
      </c>
      <c r="S265" s="126">
        <v>0</v>
      </c>
      <c r="T265" s="127">
        <f t="shared" si="18"/>
        <v>0</v>
      </c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28" t="s">
        <v>193</v>
      </c>
      <c r="AS265" s="16"/>
      <c r="AT265" s="128" t="s">
        <v>146</v>
      </c>
      <c r="AU265" s="128" t="s">
        <v>153</v>
      </c>
      <c r="AV265" s="16"/>
      <c r="AW265" s="16"/>
      <c r="AX265" s="16"/>
      <c r="AY265" s="4" t="s">
        <v>145</v>
      </c>
      <c r="AZ265" s="16"/>
      <c r="BA265" s="16"/>
      <c r="BB265" s="16"/>
      <c r="BC265" s="16"/>
      <c r="BD265" s="16"/>
      <c r="BE265" s="129">
        <f t="shared" si="19"/>
        <v>0</v>
      </c>
      <c r="BF265" s="129">
        <f t="shared" si="20"/>
        <v>0</v>
      </c>
      <c r="BG265" s="129">
        <f t="shared" si="21"/>
        <v>0</v>
      </c>
      <c r="BH265" s="129">
        <f t="shared" si="22"/>
        <v>0</v>
      </c>
      <c r="BI265" s="129">
        <f t="shared" si="23"/>
        <v>0</v>
      </c>
      <c r="BJ265" s="4" t="s">
        <v>153</v>
      </c>
      <c r="BK265" s="129">
        <f t="shared" si="24"/>
        <v>0</v>
      </c>
      <c r="BL265" s="4" t="s">
        <v>193</v>
      </c>
      <c r="BM265" s="128" t="s">
        <v>841</v>
      </c>
    </row>
    <row r="266" spans="1:65" ht="22.5" customHeight="1">
      <c r="A266" s="108"/>
      <c r="B266" s="109"/>
      <c r="C266" s="108"/>
      <c r="D266" s="110" t="s">
        <v>106</v>
      </c>
      <c r="E266" s="130" t="s">
        <v>842</v>
      </c>
      <c r="F266" s="130" t="s">
        <v>843</v>
      </c>
      <c r="G266" s="108"/>
      <c r="H266" s="108"/>
      <c r="I266" s="108"/>
      <c r="J266" s="131">
        <f>BK266</f>
        <v>0</v>
      </c>
      <c r="K266" s="108"/>
      <c r="L266" s="109"/>
      <c r="M266" s="113"/>
      <c r="N266" s="108"/>
      <c r="O266" s="108"/>
      <c r="P266" s="114">
        <f>SUM(P267:P268)</f>
        <v>0</v>
      </c>
      <c r="Q266" s="108"/>
      <c r="R266" s="114">
        <f>SUM(R267:R268)</f>
        <v>0</v>
      </c>
      <c r="S266" s="108"/>
      <c r="T266" s="115">
        <f>SUM(T267:T268)</f>
        <v>0</v>
      </c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  <c r="AE266" s="108"/>
      <c r="AF266" s="108"/>
      <c r="AG266" s="108"/>
      <c r="AH266" s="108"/>
      <c r="AI266" s="108"/>
      <c r="AJ266" s="108"/>
      <c r="AK266" s="108"/>
      <c r="AL266" s="108"/>
      <c r="AM266" s="108"/>
      <c r="AN266" s="108"/>
      <c r="AO266" s="108"/>
      <c r="AP266" s="108"/>
      <c r="AQ266" s="108"/>
      <c r="AR266" s="110" t="s">
        <v>153</v>
      </c>
      <c r="AS266" s="108"/>
      <c r="AT266" s="116" t="s">
        <v>106</v>
      </c>
      <c r="AU266" s="116" t="s">
        <v>9</v>
      </c>
      <c r="AV266" s="108"/>
      <c r="AW266" s="108"/>
      <c r="AX266" s="108"/>
      <c r="AY266" s="110" t="s">
        <v>145</v>
      </c>
      <c r="AZ266" s="108"/>
      <c r="BA266" s="108"/>
      <c r="BB266" s="108"/>
      <c r="BC266" s="108"/>
      <c r="BD266" s="108"/>
      <c r="BE266" s="108"/>
      <c r="BF266" s="108"/>
      <c r="BG266" s="108"/>
      <c r="BH266" s="108"/>
      <c r="BI266" s="108"/>
      <c r="BJ266" s="108"/>
      <c r="BK266" s="117">
        <f>SUM(BK267:BK268)</f>
        <v>0</v>
      </c>
      <c r="BL266" s="108"/>
      <c r="BM266" s="108"/>
    </row>
    <row r="267" spans="1:65" ht="16.5" customHeight="1">
      <c r="A267" s="16"/>
      <c r="B267" s="17"/>
      <c r="C267" s="118" t="s">
        <v>255</v>
      </c>
      <c r="D267" s="118" t="s">
        <v>146</v>
      </c>
      <c r="E267" s="119" t="s">
        <v>851</v>
      </c>
      <c r="F267" s="120" t="s">
        <v>852</v>
      </c>
      <c r="G267" s="121" t="s">
        <v>338</v>
      </c>
      <c r="H267" s="122">
        <v>1</v>
      </c>
      <c r="I267" s="259"/>
      <c r="J267" s="123">
        <f t="shared" ref="J267:J268" si="25">ROUND(I267*H267,2)</f>
        <v>0</v>
      </c>
      <c r="K267" s="120" t="s">
        <v>25</v>
      </c>
      <c r="L267" s="17"/>
      <c r="M267" s="124" t="s">
        <v>25</v>
      </c>
      <c r="N267" s="125" t="s">
        <v>54</v>
      </c>
      <c r="O267" s="16"/>
      <c r="P267" s="126">
        <f t="shared" ref="P267:P268" si="26">O267*H267</f>
        <v>0</v>
      </c>
      <c r="Q267" s="126">
        <v>0</v>
      </c>
      <c r="R267" s="126">
        <f t="shared" ref="R267:R268" si="27">Q267*H267</f>
        <v>0</v>
      </c>
      <c r="S267" s="126">
        <v>0</v>
      </c>
      <c r="T267" s="127">
        <f t="shared" ref="T267:T268" si="28">S267*H267</f>
        <v>0</v>
      </c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28" t="s">
        <v>193</v>
      </c>
      <c r="AS267" s="16"/>
      <c r="AT267" s="128" t="s">
        <v>146</v>
      </c>
      <c r="AU267" s="128" t="s">
        <v>153</v>
      </c>
      <c r="AV267" s="16"/>
      <c r="AW267" s="16"/>
      <c r="AX267" s="16"/>
      <c r="AY267" s="4" t="s">
        <v>145</v>
      </c>
      <c r="AZ267" s="16"/>
      <c r="BA267" s="16"/>
      <c r="BB267" s="16"/>
      <c r="BC267" s="16"/>
      <c r="BD267" s="16"/>
      <c r="BE267" s="129">
        <f t="shared" ref="BE267:BE268" si="29">IF(N267="základní",J267,0)</f>
        <v>0</v>
      </c>
      <c r="BF267" s="129">
        <f t="shared" ref="BF267:BF268" si="30">IF(N267="snížená",J267,0)</f>
        <v>0</v>
      </c>
      <c r="BG267" s="129">
        <f t="shared" ref="BG267:BG268" si="31">IF(N267="zákl. přenesená",J267,0)</f>
        <v>0</v>
      </c>
      <c r="BH267" s="129">
        <f t="shared" ref="BH267:BH268" si="32">IF(N267="sníž. přenesená",J267,0)</f>
        <v>0</v>
      </c>
      <c r="BI267" s="129">
        <f t="shared" ref="BI267:BI268" si="33">IF(N267="nulová",J267,0)</f>
        <v>0</v>
      </c>
      <c r="BJ267" s="4" t="s">
        <v>153</v>
      </c>
      <c r="BK267" s="129">
        <f t="shared" ref="BK267:BK268" si="34">ROUND(I267*H267,2)</f>
        <v>0</v>
      </c>
      <c r="BL267" s="4" t="s">
        <v>193</v>
      </c>
      <c r="BM267" s="128" t="s">
        <v>860</v>
      </c>
    </row>
    <row r="268" spans="1:65" ht="16.5" customHeight="1">
      <c r="A268" s="16"/>
      <c r="B268" s="17"/>
      <c r="C268" s="118" t="s">
        <v>382</v>
      </c>
      <c r="D268" s="118" t="s">
        <v>146</v>
      </c>
      <c r="E268" s="119" t="s">
        <v>862</v>
      </c>
      <c r="F268" s="120" t="s">
        <v>863</v>
      </c>
      <c r="G268" s="121" t="s">
        <v>338</v>
      </c>
      <c r="H268" s="122">
        <v>1</v>
      </c>
      <c r="I268" s="259"/>
      <c r="J268" s="123">
        <f t="shared" si="25"/>
        <v>0</v>
      </c>
      <c r="K268" s="120" t="s">
        <v>25</v>
      </c>
      <c r="L268" s="17"/>
      <c r="M268" s="124" t="s">
        <v>25</v>
      </c>
      <c r="N268" s="125" t="s">
        <v>54</v>
      </c>
      <c r="O268" s="16"/>
      <c r="P268" s="126">
        <f t="shared" si="26"/>
        <v>0</v>
      </c>
      <c r="Q268" s="126">
        <v>0</v>
      </c>
      <c r="R268" s="126">
        <f t="shared" si="27"/>
        <v>0</v>
      </c>
      <c r="S268" s="126">
        <v>0</v>
      </c>
      <c r="T268" s="127">
        <f t="shared" si="28"/>
        <v>0</v>
      </c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28" t="s">
        <v>193</v>
      </c>
      <c r="AS268" s="16"/>
      <c r="AT268" s="128" t="s">
        <v>146</v>
      </c>
      <c r="AU268" s="128" t="s">
        <v>153</v>
      </c>
      <c r="AV268" s="16"/>
      <c r="AW268" s="16"/>
      <c r="AX268" s="16"/>
      <c r="AY268" s="4" t="s">
        <v>145</v>
      </c>
      <c r="AZ268" s="16"/>
      <c r="BA268" s="16"/>
      <c r="BB268" s="16"/>
      <c r="BC268" s="16"/>
      <c r="BD268" s="16"/>
      <c r="BE268" s="129">
        <f t="shared" si="29"/>
        <v>0</v>
      </c>
      <c r="BF268" s="129">
        <f t="shared" si="30"/>
        <v>0</v>
      </c>
      <c r="BG268" s="129">
        <f t="shared" si="31"/>
        <v>0</v>
      </c>
      <c r="BH268" s="129">
        <f t="shared" si="32"/>
        <v>0</v>
      </c>
      <c r="BI268" s="129">
        <f t="shared" si="33"/>
        <v>0</v>
      </c>
      <c r="BJ268" s="4" t="s">
        <v>153</v>
      </c>
      <c r="BK268" s="129">
        <f t="shared" si="34"/>
        <v>0</v>
      </c>
      <c r="BL268" s="4" t="s">
        <v>193</v>
      </c>
      <c r="BM268" s="128" t="s">
        <v>866</v>
      </c>
    </row>
    <row r="269" spans="1:65" ht="22.5" customHeight="1">
      <c r="A269" s="108"/>
      <c r="B269" s="109"/>
      <c r="C269" s="108"/>
      <c r="D269" s="110" t="s">
        <v>106</v>
      </c>
      <c r="E269" s="130" t="s">
        <v>730</v>
      </c>
      <c r="F269" s="130" t="s">
        <v>731</v>
      </c>
      <c r="G269" s="108"/>
      <c r="H269" s="108"/>
      <c r="I269" s="108"/>
      <c r="J269" s="131">
        <f>BK269</f>
        <v>0</v>
      </c>
      <c r="K269" s="108"/>
      <c r="L269" s="109"/>
      <c r="M269" s="113"/>
      <c r="N269" s="108"/>
      <c r="O269" s="108"/>
      <c r="P269" s="114">
        <f>SUM(P270:P276)</f>
        <v>0</v>
      </c>
      <c r="Q269" s="108"/>
      <c r="R269" s="114">
        <f>SUM(R270:R276)</f>
        <v>0</v>
      </c>
      <c r="S269" s="108"/>
      <c r="T269" s="115">
        <f>SUM(T270:T276)</f>
        <v>0.37709999999999999</v>
      </c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108"/>
      <c r="AP269" s="108"/>
      <c r="AQ269" s="108"/>
      <c r="AR269" s="110" t="s">
        <v>153</v>
      </c>
      <c r="AS269" s="108"/>
      <c r="AT269" s="116" t="s">
        <v>106</v>
      </c>
      <c r="AU269" s="116" t="s">
        <v>9</v>
      </c>
      <c r="AV269" s="108"/>
      <c r="AW269" s="108"/>
      <c r="AX269" s="108"/>
      <c r="AY269" s="110" t="s">
        <v>145</v>
      </c>
      <c r="AZ269" s="108"/>
      <c r="BA269" s="108"/>
      <c r="BB269" s="108"/>
      <c r="BC269" s="108"/>
      <c r="BD269" s="108"/>
      <c r="BE269" s="108"/>
      <c r="BF269" s="108"/>
      <c r="BG269" s="108"/>
      <c r="BH269" s="108"/>
      <c r="BI269" s="108"/>
      <c r="BJ269" s="108"/>
      <c r="BK269" s="117">
        <f>SUM(BK270:BK276)</f>
        <v>0</v>
      </c>
      <c r="BL269" s="108"/>
      <c r="BM269" s="108"/>
    </row>
    <row r="270" spans="1:65" ht="24" customHeight="1">
      <c r="A270" s="16"/>
      <c r="B270" s="17"/>
      <c r="C270" s="118" t="s">
        <v>272</v>
      </c>
      <c r="D270" s="118" t="s">
        <v>146</v>
      </c>
      <c r="E270" s="119" t="s">
        <v>873</v>
      </c>
      <c r="F270" s="120" t="s">
        <v>874</v>
      </c>
      <c r="G270" s="121" t="s">
        <v>524</v>
      </c>
      <c r="H270" s="122">
        <v>13.35</v>
      </c>
      <c r="I270" s="259"/>
      <c r="J270" s="123">
        <f>ROUND(I270*H270,2)</f>
        <v>0</v>
      </c>
      <c r="K270" s="120" t="s">
        <v>183</v>
      </c>
      <c r="L270" s="17"/>
      <c r="M270" s="124" t="s">
        <v>25</v>
      </c>
      <c r="N270" s="125" t="s">
        <v>54</v>
      </c>
      <c r="O270" s="16"/>
      <c r="P270" s="126">
        <f>O270*H270</f>
        <v>0</v>
      </c>
      <c r="Q270" s="126">
        <v>0</v>
      </c>
      <c r="R270" s="126">
        <f>Q270*H270</f>
        <v>0</v>
      </c>
      <c r="S270" s="126">
        <v>2E-3</v>
      </c>
      <c r="T270" s="127">
        <f>S270*H270</f>
        <v>2.6700000000000002E-2</v>
      </c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28" t="s">
        <v>193</v>
      </c>
      <c r="AS270" s="16"/>
      <c r="AT270" s="128" t="s">
        <v>146</v>
      </c>
      <c r="AU270" s="128" t="s">
        <v>153</v>
      </c>
      <c r="AV270" s="16"/>
      <c r="AW270" s="16"/>
      <c r="AX270" s="16"/>
      <c r="AY270" s="4" t="s">
        <v>145</v>
      </c>
      <c r="AZ270" s="16"/>
      <c r="BA270" s="16"/>
      <c r="BB270" s="16"/>
      <c r="BC270" s="16"/>
      <c r="BD270" s="16"/>
      <c r="BE270" s="129">
        <f>IF(N270="základní",J270,0)</f>
        <v>0</v>
      </c>
      <c r="BF270" s="129">
        <f>IF(N270="snížená",J270,0)</f>
        <v>0</v>
      </c>
      <c r="BG270" s="129">
        <f>IF(N270="zákl. přenesená",J270,0)</f>
        <v>0</v>
      </c>
      <c r="BH270" s="129">
        <f>IF(N270="sníž. přenesená",J270,0)</f>
        <v>0</v>
      </c>
      <c r="BI270" s="129">
        <f>IF(N270="nulová",J270,0)</f>
        <v>0</v>
      </c>
      <c r="BJ270" s="4" t="s">
        <v>153</v>
      </c>
      <c r="BK270" s="129">
        <f>ROUND(I270*H270,2)</f>
        <v>0</v>
      </c>
      <c r="BL270" s="4" t="s">
        <v>193</v>
      </c>
      <c r="BM270" s="128" t="s">
        <v>887</v>
      </c>
    </row>
    <row r="271" spans="1:65" ht="15.75" customHeight="1">
      <c r="A271" s="16"/>
      <c r="B271" s="17"/>
      <c r="C271" s="16"/>
      <c r="D271" s="136" t="s">
        <v>201</v>
      </c>
      <c r="E271" s="16"/>
      <c r="F271" s="137" t="s">
        <v>888</v>
      </c>
      <c r="G271" s="16"/>
      <c r="H271" s="16"/>
      <c r="I271" s="16"/>
      <c r="J271" s="16"/>
      <c r="K271" s="16"/>
      <c r="L271" s="17"/>
      <c r="M271" s="138"/>
      <c r="N271" s="16"/>
      <c r="O271" s="16"/>
      <c r="P271" s="16"/>
      <c r="Q271" s="16"/>
      <c r="R271" s="16"/>
      <c r="S271" s="16"/>
      <c r="T271" s="59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4" t="s">
        <v>201</v>
      </c>
      <c r="AU271" s="4" t="s">
        <v>153</v>
      </c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</row>
    <row r="272" spans="1:65" ht="15.75" customHeight="1">
      <c r="A272" s="139"/>
      <c r="B272" s="140"/>
      <c r="C272" s="139"/>
      <c r="D272" s="141" t="s">
        <v>221</v>
      </c>
      <c r="E272" s="142" t="s">
        <v>25</v>
      </c>
      <c r="F272" s="143" t="s">
        <v>892</v>
      </c>
      <c r="G272" s="139"/>
      <c r="H272" s="144">
        <v>13.35</v>
      </c>
      <c r="I272" s="139"/>
      <c r="J272" s="139"/>
      <c r="K272" s="139"/>
      <c r="L272" s="140"/>
      <c r="M272" s="145"/>
      <c r="N272" s="139"/>
      <c r="O272" s="139"/>
      <c r="P272" s="139"/>
      <c r="Q272" s="139"/>
      <c r="R272" s="139"/>
      <c r="S272" s="139"/>
      <c r="T272" s="146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39"/>
      <c r="AM272" s="139"/>
      <c r="AN272" s="139"/>
      <c r="AO272" s="139"/>
      <c r="AP272" s="139"/>
      <c r="AQ272" s="139"/>
      <c r="AR272" s="139"/>
      <c r="AS272" s="139"/>
      <c r="AT272" s="142" t="s">
        <v>221</v>
      </c>
      <c r="AU272" s="142" t="s">
        <v>153</v>
      </c>
      <c r="AV272" s="139" t="s">
        <v>153</v>
      </c>
      <c r="AW272" s="139" t="s">
        <v>44</v>
      </c>
      <c r="AX272" s="139" t="s">
        <v>107</v>
      </c>
      <c r="AY272" s="142" t="s">
        <v>145</v>
      </c>
      <c r="AZ272" s="139"/>
      <c r="BA272" s="139"/>
      <c r="BB272" s="139"/>
      <c r="BC272" s="139"/>
      <c r="BD272" s="139"/>
      <c r="BE272" s="139"/>
      <c r="BF272" s="139"/>
      <c r="BG272" s="139"/>
      <c r="BH272" s="139"/>
      <c r="BI272" s="139"/>
      <c r="BJ272" s="139"/>
      <c r="BK272" s="139"/>
      <c r="BL272" s="139"/>
      <c r="BM272" s="139"/>
    </row>
    <row r="273" spans="1:65" ht="15.75" customHeight="1">
      <c r="A273" s="147"/>
      <c r="B273" s="148"/>
      <c r="C273" s="147"/>
      <c r="D273" s="141" t="s">
        <v>221</v>
      </c>
      <c r="E273" s="149" t="s">
        <v>25</v>
      </c>
      <c r="F273" s="150" t="s">
        <v>226</v>
      </c>
      <c r="G273" s="147"/>
      <c r="H273" s="151">
        <v>13.35</v>
      </c>
      <c r="I273" s="147"/>
      <c r="J273" s="147"/>
      <c r="K273" s="147"/>
      <c r="L273" s="148"/>
      <c r="M273" s="152"/>
      <c r="N273" s="147"/>
      <c r="O273" s="147"/>
      <c r="P273" s="147"/>
      <c r="Q273" s="147"/>
      <c r="R273" s="147"/>
      <c r="S273" s="147"/>
      <c r="T273" s="153"/>
      <c r="U273" s="147"/>
      <c r="V273" s="147"/>
      <c r="W273" s="147"/>
      <c r="X273" s="147"/>
      <c r="Y273" s="147"/>
      <c r="Z273" s="147"/>
      <c r="AA273" s="147"/>
      <c r="AB273" s="147"/>
      <c r="AC273" s="147"/>
      <c r="AD273" s="147"/>
      <c r="AE273" s="147"/>
      <c r="AF273" s="147"/>
      <c r="AG273" s="147"/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9" t="s">
        <v>221</v>
      </c>
      <c r="AU273" s="149" t="s">
        <v>153</v>
      </c>
      <c r="AV273" s="147" t="s">
        <v>152</v>
      </c>
      <c r="AW273" s="147" t="s">
        <v>44</v>
      </c>
      <c r="AX273" s="147" t="s">
        <v>9</v>
      </c>
      <c r="AY273" s="149" t="s">
        <v>145</v>
      </c>
      <c r="AZ273" s="147"/>
      <c r="BA273" s="147"/>
      <c r="BB273" s="147"/>
      <c r="BC273" s="147"/>
      <c r="BD273" s="147"/>
      <c r="BE273" s="147"/>
      <c r="BF273" s="147"/>
      <c r="BG273" s="147"/>
      <c r="BH273" s="147"/>
      <c r="BI273" s="147"/>
      <c r="BJ273" s="147"/>
      <c r="BK273" s="147"/>
      <c r="BL273" s="147"/>
      <c r="BM273" s="147"/>
    </row>
    <row r="274" spans="1:65" ht="24" customHeight="1">
      <c r="A274" s="16"/>
      <c r="B274" s="17"/>
      <c r="C274" s="118" t="s">
        <v>391</v>
      </c>
      <c r="D274" s="118" t="s">
        <v>146</v>
      </c>
      <c r="E274" s="119" t="s">
        <v>897</v>
      </c>
      <c r="F274" s="120" t="s">
        <v>898</v>
      </c>
      <c r="G274" s="121" t="s">
        <v>192</v>
      </c>
      <c r="H274" s="122">
        <v>10</v>
      </c>
      <c r="I274" s="259"/>
      <c r="J274" s="123">
        <f>ROUND(I274*H274,2)</f>
        <v>0</v>
      </c>
      <c r="K274" s="120" t="s">
        <v>183</v>
      </c>
      <c r="L274" s="17"/>
      <c r="M274" s="124" t="s">
        <v>25</v>
      </c>
      <c r="N274" s="125" t="s">
        <v>54</v>
      </c>
      <c r="O274" s="16"/>
      <c r="P274" s="126">
        <f>O274*H274</f>
        <v>0</v>
      </c>
      <c r="Q274" s="126">
        <v>0</v>
      </c>
      <c r="R274" s="126">
        <f>Q274*H274</f>
        <v>0</v>
      </c>
      <c r="S274" s="126">
        <v>2.4E-2</v>
      </c>
      <c r="T274" s="127">
        <f>S274*H274</f>
        <v>0.24</v>
      </c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28" t="s">
        <v>193</v>
      </c>
      <c r="AS274" s="16"/>
      <c r="AT274" s="128" t="s">
        <v>146</v>
      </c>
      <c r="AU274" s="128" t="s">
        <v>153</v>
      </c>
      <c r="AV274" s="16"/>
      <c r="AW274" s="16"/>
      <c r="AX274" s="16"/>
      <c r="AY274" s="4" t="s">
        <v>145</v>
      </c>
      <c r="AZ274" s="16"/>
      <c r="BA274" s="16"/>
      <c r="BB274" s="16"/>
      <c r="BC274" s="16"/>
      <c r="BD274" s="16"/>
      <c r="BE274" s="129">
        <f>IF(N274="základní",J274,0)</f>
        <v>0</v>
      </c>
      <c r="BF274" s="129">
        <f>IF(N274="snížená",J274,0)</f>
        <v>0</v>
      </c>
      <c r="BG274" s="129">
        <f>IF(N274="zákl. přenesená",J274,0)</f>
        <v>0</v>
      </c>
      <c r="BH274" s="129">
        <f>IF(N274="sníž. přenesená",J274,0)</f>
        <v>0</v>
      </c>
      <c r="BI274" s="129">
        <f>IF(N274="nulová",J274,0)</f>
        <v>0</v>
      </c>
      <c r="BJ274" s="4" t="s">
        <v>153</v>
      </c>
      <c r="BK274" s="129">
        <f>ROUND(I274*H274,2)</f>
        <v>0</v>
      </c>
      <c r="BL274" s="4" t="s">
        <v>193</v>
      </c>
      <c r="BM274" s="128" t="s">
        <v>908</v>
      </c>
    </row>
    <row r="275" spans="1:65" ht="15.75" customHeight="1">
      <c r="A275" s="16"/>
      <c r="B275" s="17"/>
      <c r="C275" s="16"/>
      <c r="D275" s="136" t="s">
        <v>201</v>
      </c>
      <c r="E275" s="16"/>
      <c r="F275" s="137" t="s">
        <v>909</v>
      </c>
      <c r="G275" s="16"/>
      <c r="H275" s="16"/>
      <c r="I275" s="16"/>
      <c r="J275" s="16"/>
      <c r="K275" s="16"/>
      <c r="L275" s="17"/>
      <c r="M275" s="138"/>
      <c r="N275" s="16"/>
      <c r="O275" s="16"/>
      <c r="P275" s="16"/>
      <c r="Q275" s="16"/>
      <c r="R275" s="16"/>
      <c r="S275" s="16"/>
      <c r="T275" s="59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4" t="s">
        <v>201</v>
      </c>
      <c r="AU275" s="4" t="s">
        <v>153</v>
      </c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</row>
    <row r="276" spans="1:65" ht="24" customHeight="1">
      <c r="A276" s="16"/>
      <c r="B276" s="17"/>
      <c r="C276" s="118" t="s">
        <v>277</v>
      </c>
      <c r="D276" s="118" t="s">
        <v>146</v>
      </c>
      <c r="E276" s="119" t="s">
        <v>913</v>
      </c>
      <c r="F276" s="120" t="s">
        <v>914</v>
      </c>
      <c r="G276" s="121" t="s">
        <v>915</v>
      </c>
      <c r="H276" s="122">
        <v>1</v>
      </c>
      <c r="I276" s="259"/>
      <c r="J276" s="123">
        <f>ROUND(I276*H276,2)</f>
        <v>0</v>
      </c>
      <c r="K276" s="120" t="s">
        <v>25</v>
      </c>
      <c r="L276" s="17"/>
      <c r="M276" s="124" t="s">
        <v>25</v>
      </c>
      <c r="N276" s="125" t="s">
        <v>54</v>
      </c>
      <c r="O276" s="16"/>
      <c r="P276" s="126">
        <f>O276*H276</f>
        <v>0</v>
      </c>
      <c r="Q276" s="126">
        <v>0</v>
      </c>
      <c r="R276" s="126">
        <f>Q276*H276</f>
        <v>0</v>
      </c>
      <c r="S276" s="126">
        <v>0.11039999999999998</v>
      </c>
      <c r="T276" s="127">
        <f>S276*H276</f>
        <v>0.11039999999999998</v>
      </c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28" t="s">
        <v>193</v>
      </c>
      <c r="AS276" s="16"/>
      <c r="AT276" s="128" t="s">
        <v>146</v>
      </c>
      <c r="AU276" s="128" t="s">
        <v>153</v>
      </c>
      <c r="AV276" s="16"/>
      <c r="AW276" s="16"/>
      <c r="AX276" s="16"/>
      <c r="AY276" s="4" t="s">
        <v>145</v>
      </c>
      <c r="AZ276" s="16"/>
      <c r="BA276" s="16"/>
      <c r="BB276" s="16"/>
      <c r="BC276" s="16"/>
      <c r="BD276" s="16"/>
      <c r="BE276" s="129">
        <f>IF(N276="základní",J276,0)</f>
        <v>0</v>
      </c>
      <c r="BF276" s="129">
        <f>IF(N276="snížená",J276,0)</f>
        <v>0</v>
      </c>
      <c r="BG276" s="129">
        <f>IF(N276="zákl. přenesená",J276,0)</f>
        <v>0</v>
      </c>
      <c r="BH276" s="129">
        <f>IF(N276="sníž. přenesená",J276,0)</f>
        <v>0</v>
      </c>
      <c r="BI276" s="129">
        <f>IF(N276="nulová",J276,0)</f>
        <v>0</v>
      </c>
      <c r="BJ276" s="4" t="s">
        <v>153</v>
      </c>
      <c r="BK276" s="129">
        <f>ROUND(I276*H276,2)</f>
        <v>0</v>
      </c>
      <c r="BL276" s="4" t="s">
        <v>193</v>
      </c>
      <c r="BM276" s="128" t="s">
        <v>924</v>
      </c>
    </row>
    <row r="277" spans="1:65" ht="22.5" customHeight="1">
      <c r="A277" s="108"/>
      <c r="B277" s="109"/>
      <c r="C277" s="108"/>
      <c r="D277" s="110" t="s">
        <v>106</v>
      </c>
      <c r="E277" s="130" t="s">
        <v>925</v>
      </c>
      <c r="F277" s="130" t="s">
        <v>926</v>
      </c>
      <c r="G277" s="108"/>
      <c r="H277" s="108"/>
      <c r="I277" s="108"/>
      <c r="J277" s="131">
        <f>BK277</f>
        <v>0</v>
      </c>
      <c r="K277" s="108"/>
      <c r="L277" s="109"/>
      <c r="M277" s="113"/>
      <c r="N277" s="108"/>
      <c r="O277" s="108"/>
      <c r="P277" s="114">
        <f>SUM(P278:P309)</f>
        <v>0</v>
      </c>
      <c r="Q277" s="108"/>
      <c r="R277" s="114">
        <f>SUM(R278:R309)</f>
        <v>0</v>
      </c>
      <c r="S277" s="108"/>
      <c r="T277" s="115">
        <f>SUM(T278:T309)</f>
        <v>1.9711478999999996</v>
      </c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  <c r="AE277" s="108"/>
      <c r="AF277" s="108"/>
      <c r="AG277" s="108"/>
      <c r="AH277" s="108"/>
      <c r="AI277" s="108"/>
      <c r="AJ277" s="108"/>
      <c r="AK277" s="108"/>
      <c r="AL277" s="108"/>
      <c r="AM277" s="108"/>
      <c r="AN277" s="108"/>
      <c r="AO277" s="108"/>
      <c r="AP277" s="108"/>
      <c r="AQ277" s="108"/>
      <c r="AR277" s="110" t="s">
        <v>153</v>
      </c>
      <c r="AS277" s="108"/>
      <c r="AT277" s="116" t="s">
        <v>106</v>
      </c>
      <c r="AU277" s="116" t="s">
        <v>9</v>
      </c>
      <c r="AV277" s="108"/>
      <c r="AW277" s="108"/>
      <c r="AX277" s="108"/>
      <c r="AY277" s="110" t="s">
        <v>145</v>
      </c>
      <c r="AZ277" s="108"/>
      <c r="BA277" s="108"/>
      <c r="BB277" s="108"/>
      <c r="BC277" s="108"/>
      <c r="BD277" s="108"/>
      <c r="BE277" s="108"/>
      <c r="BF277" s="108"/>
      <c r="BG277" s="108"/>
      <c r="BH277" s="108"/>
      <c r="BI277" s="108"/>
      <c r="BJ277" s="108"/>
      <c r="BK277" s="117">
        <f>SUM(BK278:BK309)</f>
        <v>0</v>
      </c>
      <c r="BL277" s="108"/>
      <c r="BM277" s="108"/>
    </row>
    <row r="278" spans="1:65" ht="24" customHeight="1">
      <c r="A278" s="16"/>
      <c r="B278" s="17"/>
      <c r="C278" s="118" t="s">
        <v>408</v>
      </c>
      <c r="D278" s="118" t="s">
        <v>146</v>
      </c>
      <c r="E278" s="119" t="s">
        <v>927</v>
      </c>
      <c r="F278" s="120" t="s">
        <v>928</v>
      </c>
      <c r="G278" s="121" t="s">
        <v>524</v>
      </c>
      <c r="H278" s="122">
        <v>34.18</v>
      </c>
      <c r="I278" s="259"/>
      <c r="J278" s="123">
        <f>ROUND(I278*H278,2)</f>
        <v>0</v>
      </c>
      <c r="K278" s="120" t="s">
        <v>183</v>
      </c>
      <c r="L278" s="17"/>
      <c r="M278" s="124" t="s">
        <v>25</v>
      </c>
      <c r="N278" s="125" t="s">
        <v>54</v>
      </c>
      <c r="O278" s="16"/>
      <c r="P278" s="126">
        <f>O278*H278</f>
        <v>0</v>
      </c>
      <c r="Q278" s="126">
        <v>0</v>
      </c>
      <c r="R278" s="126">
        <f>Q278*H278</f>
        <v>0</v>
      </c>
      <c r="S278" s="126">
        <v>3.2499999999999999E-3</v>
      </c>
      <c r="T278" s="127">
        <f>S278*H278</f>
        <v>0.11108499999999999</v>
      </c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28" t="s">
        <v>193</v>
      </c>
      <c r="AS278" s="16"/>
      <c r="AT278" s="128" t="s">
        <v>146</v>
      </c>
      <c r="AU278" s="128" t="s">
        <v>153</v>
      </c>
      <c r="AV278" s="16"/>
      <c r="AW278" s="16"/>
      <c r="AX278" s="16"/>
      <c r="AY278" s="4" t="s">
        <v>145</v>
      </c>
      <c r="AZ278" s="16"/>
      <c r="BA278" s="16"/>
      <c r="BB278" s="16"/>
      <c r="BC278" s="16"/>
      <c r="BD278" s="16"/>
      <c r="BE278" s="129">
        <f>IF(N278="základní",J278,0)</f>
        <v>0</v>
      </c>
      <c r="BF278" s="129">
        <f>IF(N278="snížená",J278,0)</f>
        <v>0</v>
      </c>
      <c r="BG278" s="129">
        <f>IF(N278="zákl. přenesená",J278,0)</f>
        <v>0</v>
      </c>
      <c r="BH278" s="129">
        <f>IF(N278="sníž. přenesená",J278,0)</f>
        <v>0</v>
      </c>
      <c r="BI278" s="129">
        <f>IF(N278="nulová",J278,0)</f>
        <v>0</v>
      </c>
      <c r="BJ278" s="4" t="s">
        <v>153</v>
      </c>
      <c r="BK278" s="129">
        <f>ROUND(I278*H278,2)</f>
        <v>0</v>
      </c>
      <c r="BL278" s="4" t="s">
        <v>193</v>
      </c>
      <c r="BM278" s="128" t="s">
        <v>937</v>
      </c>
    </row>
    <row r="279" spans="1:65" ht="15.75" customHeight="1">
      <c r="A279" s="16"/>
      <c r="B279" s="17"/>
      <c r="C279" s="16"/>
      <c r="D279" s="136" t="s">
        <v>201</v>
      </c>
      <c r="E279" s="16"/>
      <c r="F279" s="137" t="s">
        <v>938</v>
      </c>
      <c r="G279" s="16"/>
      <c r="H279" s="16"/>
      <c r="I279" s="16"/>
      <c r="J279" s="16"/>
      <c r="K279" s="16"/>
      <c r="L279" s="17"/>
      <c r="M279" s="138"/>
      <c r="N279" s="16"/>
      <c r="O279" s="16"/>
      <c r="P279" s="16"/>
      <c r="Q279" s="16"/>
      <c r="R279" s="16"/>
      <c r="S279" s="16"/>
      <c r="T279" s="59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4" t="s">
        <v>201</v>
      </c>
      <c r="AU279" s="4" t="s">
        <v>153</v>
      </c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</row>
    <row r="280" spans="1:65" ht="15.75" customHeight="1">
      <c r="A280" s="139"/>
      <c r="B280" s="140"/>
      <c r="C280" s="139"/>
      <c r="D280" s="141" t="s">
        <v>221</v>
      </c>
      <c r="E280" s="142" t="s">
        <v>25</v>
      </c>
      <c r="F280" s="143" t="s">
        <v>941</v>
      </c>
      <c r="G280" s="139"/>
      <c r="H280" s="144">
        <v>34.18</v>
      </c>
      <c r="I280" s="139"/>
      <c r="J280" s="139"/>
      <c r="K280" s="139"/>
      <c r="L280" s="140"/>
      <c r="M280" s="145"/>
      <c r="N280" s="139"/>
      <c r="O280" s="139"/>
      <c r="P280" s="139"/>
      <c r="Q280" s="139"/>
      <c r="R280" s="139"/>
      <c r="S280" s="139"/>
      <c r="T280" s="146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39"/>
      <c r="AM280" s="139"/>
      <c r="AN280" s="139"/>
      <c r="AO280" s="139"/>
      <c r="AP280" s="139"/>
      <c r="AQ280" s="139"/>
      <c r="AR280" s="139"/>
      <c r="AS280" s="139"/>
      <c r="AT280" s="142" t="s">
        <v>221</v>
      </c>
      <c r="AU280" s="142" t="s">
        <v>153</v>
      </c>
      <c r="AV280" s="139" t="s">
        <v>153</v>
      </c>
      <c r="AW280" s="139" t="s">
        <v>44</v>
      </c>
      <c r="AX280" s="139" t="s">
        <v>9</v>
      </c>
      <c r="AY280" s="142" t="s">
        <v>145</v>
      </c>
      <c r="AZ280" s="139"/>
      <c r="BA280" s="139"/>
      <c r="BB280" s="139"/>
      <c r="BC280" s="139"/>
      <c r="BD280" s="139"/>
      <c r="BE280" s="139"/>
      <c r="BF280" s="139"/>
      <c r="BG280" s="139"/>
      <c r="BH280" s="139"/>
      <c r="BI280" s="139"/>
      <c r="BJ280" s="139"/>
      <c r="BK280" s="139"/>
      <c r="BL280" s="139"/>
      <c r="BM280" s="139"/>
    </row>
    <row r="281" spans="1:65" ht="16.5" customHeight="1">
      <c r="A281" s="16"/>
      <c r="B281" s="17"/>
      <c r="C281" s="118" t="s">
        <v>282</v>
      </c>
      <c r="D281" s="118" t="s">
        <v>146</v>
      </c>
      <c r="E281" s="119" t="s">
        <v>942</v>
      </c>
      <c r="F281" s="120" t="s">
        <v>943</v>
      </c>
      <c r="G281" s="121" t="s">
        <v>176</v>
      </c>
      <c r="H281" s="122">
        <v>52.692999999999998</v>
      </c>
      <c r="I281" s="259"/>
      <c r="J281" s="123">
        <f>ROUND(I281*H281,2)</f>
        <v>0</v>
      </c>
      <c r="K281" s="120" t="s">
        <v>183</v>
      </c>
      <c r="L281" s="17"/>
      <c r="M281" s="124" t="s">
        <v>25</v>
      </c>
      <c r="N281" s="125" t="s">
        <v>54</v>
      </c>
      <c r="O281" s="16"/>
      <c r="P281" s="126">
        <f>O281*H281</f>
        <v>0</v>
      </c>
      <c r="Q281" s="126">
        <v>0</v>
      </c>
      <c r="R281" s="126">
        <f>Q281*H281</f>
        <v>0</v>
      </c>
      <c r="S281" s="126">
        <v>3.5299999999999998E-2</v>
      </c>
      <c r="T281" s="127">
        <f>S281*H281</f>
        <v>1.8600628999999997</v>
      </c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28" t="s">
        <v>193</v>
      </c>
      <c r="AS281" s="16"/>
      <c r="AT281" s="128" t="s">
        <v>146</v>
      </c>
      <c r="AU281" s="128" t="s">
        <v>153</v>
      </c>
      <c r="AV281" s="16"/>
      <c r="AW281" s="16"/>
      <c r="AX281" s="16"/>
      <c r="AY281" s="4" t="s">
        <v>145</v>
      </c>
      <c r="AZ281" s="16"/>
      <c r="BA281" s="16"/>
      <c r="BB281" s="16"/>
      <c r="BC281" s="16"/>
      <c r="BD281" s="16"/>
      <c r="BE281" s="129">
        <f>IF(N281="základní",J281,0)</f>
        <v>0</v>
      </c>
      <c r="BF281" s="129">
        <f>IF(N281="snížená",J281,0)</f>
        <v>0</v>
      </c>
      <c r="BG281" s="129">
        <f>IF(N281="zákl. přenesená",J281,0)</f>
        <v>0</v>
      </c>
      <c r="BH281" s="129">
        <f>IF(N281="sníž. přenesená",J281,0)</f>
        <v>0</v>
      </c>
      <c r="BI281" s="129">
        <f>IF(N281="nulová",J281,0)</f>
        <v>0</v>
      </c>
      <c r="BJ281" s="4" t="s">
        <v>153</v>
      </c>
      <c r="BK281" s="129">
        <f>ROUND(I281*H281,2)</f>
        <v>0</v>
      </c>
      <c r="BL281" s="4" t="s">
        <v>193</v>
      </c>
      <c r="BM281" s="128" t="s">
        <v>954</v>
      </c>
    </row>
    <row r="282" spans="1:65" ht="15.75" customHeight="1">
      <c r="A282" s="16"/>
      <c r="B282" s="17"/>
      <c r="C282" s="16"/>
      <c r="D282" s="136" t="s">
        <v>201</v>
      </c>
      <c r="E282" s="16"/>
      <c r="F282" s="137" t="s">
        <v>955</v>
      </c>
      <c r="G282" s="16"/>
      <c r="H282" s="16"/>
      <c r="I282" s="16"/>
      <c r="J282" s="16"/>
      <c r="K282" s="16"/>
      <c r="L282" s="17"/>
      <c r="M282" s="138"/>
      <c r="N282" s="16"/>
      <c r="O282" s="16"/>
      <c r="P282" s="16"/>
      <c r="Q282" s="16"/>
      <c r="R282" s="16"/>
      <c r="S282" s="16"/>
      <c r="T282" s="59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4" t="s">
        <v>201</v>
      </c>
      <c r="AU282" s="4" t="s">
        <v>153</v>
      </c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</row>
    <row r="283" spans="1:65" ht="15.75" customHeight="1">
      <c r="A283" s="154"/>
      <c r="B283" s="155"/>
      <c r="C283" s="154"/>
      <c r="D283" s="141" t="s">
        <v>221</v>
      </c>
      <c r="E283" s="156" t="s">
        <v>25</v>
      </c>
      <c r="F283" s="157" t="s">
        <v>320</v>
      </c>
      <c r="G283" s="154"/>
      <c r="H283" s="156" t="s">
        <v>25</v>
      </c>
      <c r="I283" s="154"/>
      <c r="J283" s="154"/>
      <c r="K283" s="154"/>
      <c r="L283" s="155"/>
      <c r="M283" s="158"/>
      <c r="N283" s="154"/>
      <c r="O283" s="154"/>
      <c r="P283" s="154"/>
      <c r="Q283" s="154"/>
      <c r="R283" s="154"/>
      <c r="S283" s="154"/>
      <c r="T283" s="159"/>
      <c r="U283" s="154"/>
      <c r="V283" s="154"/>
      <c r="W283" s="154"/>
      <c r="X283" s="154"/>
      <c r="Y283" s="154"/>
      <c r="Z283" s="154"/>
      <c r="AA283" s="154"/>
      <c r="AB283" s="154"/>
      <c r="AC283" s="154"/>
      <c r="AD283" s="154"/>
      <c r="AE283" s="154"/>
      <c r="AF283" s="154"/>
      <c r="AG283" s="154"/>
      <c r="AH283" s="154"/>
      <c r="AI283" s="154"/>
      <c r="AJ283" s="154"/>
      <c r="AK283" s="154"/>
      <c r="AL283" s="154"/>
      <c r="AM283" s="154"/>
      <c r="AN283" s="154"/>
      <c r="AO283" s="154"/>
      <c r="AP283" s="154"/>
      <c r="AQ283" s="154"/>
      <c r="AR283" s="154"/>
      <c r="AS283" s="154"/>
      <c r="AT283" s="156" t="s">
        <v>221</v>
      </c>
      <c r="AU283" s="156" t="s">
        <v>153</v>
      </c>
      <c r="AV283" s="154" t="s">
        <v>9</v>
      </c>
      <c r="AW283" s="154" t="s">
        <v>44</v>
      </c>
      <c r="AX283" s="154" t="s">
        <v>107</v>
      </c>
      <c r="AY283" s="156" t="s">
        <v>145</v>
      </c>
      <c r="AZ283" s="154"/>
      <c r="BA283" s="154"/>
      <c r="BB283" s="154"/>
      <c r="BC283" s="154"/>
      <c r="BD283" s="154"/>
      <c r="BE283" s="154"/>
      <c r="BF283" s="154"/>
      <c r="BG283" s="154"/>
      <c r="BH283" s="154"/>
      <c r="BI283" s="154"/>
      <c r="BJ283" s="154"/>
      <c r="BK283" s="154"/>
      <c r="BL283" s="154"/>
      <c r="BM283" s="154"/>
    </row>
    <row r="284" spans="1:65" ht="15.75" customHeight="1">
      <c r="A284" s="139"/>
      <c r="B284" s="140"/>
      <c r="C284" s="139"/>
      <c r="D284" s="141" t="s">
        <v>221</v>
      </c>
      <c r="E284" s="142" t="s">
        <v>25</v>
      </c>
      <c r="F284" s="143" t="s">
        <v>324</v>
      </c>
      <c r="G284" s="139"/>
      <c r="H284" s="144">
        <v>8.4</v>
      </c>
      <c r="I284" s="139"/>
      <c r="J284" s="139"/>
      <c r="K284" s="139"/>
      <c r="L284" s="140"/>
      <c r="M284" s="145"/>
      <c r="N284" s="139"/>
      <c r="O284" s="139"/>
      <c r="P284" s="139"/>
      <c r="Q284" s="139"/>
      <c r="R284" s="139"/>
      <c r="S284" s="139"/>
      <c r="T284" s="146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  <c r="AP284" s="139"/>
      <c r="AQ284" s="139"/>
      <c r="AR284" s="139"/>
      <c r="AS284" s="139"/>
      <c r="AT284" s="142" t="s">
        <v>221</v>
      </c>
      <c r="AU284" s="142" t="s">
        <v>153</v>
      </c>
      <c r="AV284" s="139" t="s">
        <v>153</v>
      </c>
      <c r="AW284" s="139" t="s">
        <v>44</v>
      </c>
      <c r="AX284" s="139" t="s">
        <v>107</v>
      </c>
      <c r="AY284" s="142" t="s">
        <v>145</v>
      </c>
      <c r="AZ284" s="139"/>
      <c r="BA284" s="139"/>
      <c r="BB284" s="139"/>
      <c r="BC284" s="139"/>
      <c r="BD284" s="139"/>
      <c r="BE284" s="139"/>
      <c r="BF284" s="139"/>
      <c r="BG284" s="139"/>
      <c r="BH284" s="139"/>
      <c r="BI284" s="139"/>
      <c r="BJ284" s="139"/>
      <c r="BK284" s="139"/>
      <c r="BL284" s="139"/>
      <c r="BM284" s="139"/>
    </row>
    <row r="285" spans="1:65" ht="15.75" customHeight="1">
      <c r="A285" s="154"/>
      <c r="B285" s="155"/>
      <c r="C285" s="154"/>
      <c r="D285" s="141" t="s">
        <v>221</v>
      </c>
      <c r="E285" s="156" t="s">
        <v>25</v>
      </c>
      <c r="F285" s="157" t="s">
        <v>325</v>
      </c>
      <c r="G285" s="154"/>
      <c r="H285" s="156" t="s">
        <v>25</v>
      </c>
      <c r="I285" s="154"/>
      <c r="J285" s="154"/>
      <c r="K285" s="154"/>
      <c r="L285" s="155"/>
      <c r="M285" s="158"/>
      <c r="N285" s="154"/>
      <c r="O285" s="154"/>
      <c r="P285" s="154"/>
      <c r="Q285" s="154"/>
      <c r="R285" s="154"/>
      <c r="S285" s="154"/>
      <c r="T285" s="159"/>
      <c r="U285" s="154"/>
      <c r="V285" s="154"/>
      <c r="W285" s="154"/>
      <c r="X285" s="154"/>
      <c r="Y285" s="154"/>
      <c r="Z285" s="154"/>
      <c r="AA285" s="154"/>
      <c r="AB285" s="154"/>
      <c r="AC285" s="154"/>
      <c r="AD285" s="154"/>
      <c r="AE285" s="154"/>
      <c r="AF285" s="154"/>
      <c r="AG285" s="154"/>
      <c r="AH285" s="154"/>
      <c r="AI285" s="154"/>
      <c r="AJ285" s="154"/>
      <c r="AK285" s="154"/>
      <c r="AL285" s="154"/>
      <c r="AM285" s="154"/>
      <c r="AN285" s="154"/>
      <c r="AO285" s="154"/>
      <c r="AP285" s="154"/>
      <c r="AQ285" s="154"/>
      <c r="AR285" s="154"/>
      <c r="AS285" s="154"/>
      <c r="AT285" s="156" t="s">
        <v>221</v>
      </c>
      <c r="AU285" s="156" t="s">
        <v>153</v>
      </c>
      <c r="AV285" s="154" t="s">
        <v>9</v>
      </c>
      <c r="AW285" s="154" t="s">
        <v>44</v>
      </c>
      <c r="AX285" s="154" t="s">
        <v>107</v>
      </c>
      <c r="AY285" s="156" t="s">
        <v>145</v>
      </c>
      <c r="AZ285" s="154"/>
      <c r="BA285" s="154"/>
      <c r="BB285" s="154"/>
      <c r="BC285" s="154"/>
      <c r="BD285" s="154"/>
      <c r="BE285" s="154"/>
      <c r="BF285" s="154"/>
      <c r="BG285" s="154"/>
      <c r="BH285" s="154"/>
      <c r="BI285" s="154"/>
      <c r="BJ285" s="154"/>
      <c r="BK285" s="154"/>
      <c r="BL285" s="154"/>
      <c r="BM285" s="154"/>
    </row>
    <row r="286" spans="1:65" ht="15.75" customHeight="1">
      <c r="A286" s="139"/>
      <c r="B286" s="140"/>
      <c r="C286" s="139"/>
      <c r="D286" s="141" t="s">
        <v>221</v>
      </c>
      <c r="E286" s="142" t="s">
        <v>25</v>
      </c>
      <c r="F286" s="143" t="s">
        <v>329</v>
      </c>
      <c r="G286" s="139"/>
      <c r="H286" s="144">
        <v>3.78</v>
      </c>
      <c r="I286" s="139"/>
      <c r="J286" s="139"/>
      <c r="K286" s="139"/>
      <c r="L286" s="140"/>
      <c r="M286" s="145"/>
      <c r="N286" s="139"/>
      <c r="O286" s="139"/>
      <c r="P286" s="139"/>
      <c r="Q286" s="139"/>
      <c r="R286" s="139"/>
      <c r="S286" s="139"/>
      <c r="T286" s="146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39"/>
      <c r="AM286" s="139"/>
      <c r="AN286" s="139"/>
      <c r="AO286" s="139"/>
      <c r="AP286" s="139"/>
      <c r="AQ286" s="139"/>
      <c r="AR286" s="139"/>
      <c r="AS286" s="139"/>
      <c r="AT286" s="142" t="s">
        <v>221</v>
      </c>
      <c r="AU286" s="142" t="s">
        <v>153</v>
      </c>
      <c r="AV286" s="139" t="s">
        <v>153</v>
      </c>
      <c r="AW286" s="139" t="s">
        <v>44</v>
      </c>
      <c r="AX286" s="139" t="s">
        <v>107</v>
      </c>
      <c r="AY286" s="142" t="s">
        <v>145</v>
      </c>
      <c r="AZ286" s="139"/>
      <c r="BA286" s="139"/>
      <c r="BB286" s="139"/>
      <c r="BC286" s="139"/>
      <c r="BD286" s="139"/>
      <c r="BE286" s="139"/>
      <c r="BF286" s="139"/>
      <c r="BG286" s="139"/>
      <c r="BH286" s="139"/>
      <c r="BI286" s="139"/>
      <c r="BJ286" s="139"/>
      <c r="BK286" s="139"/>
      <c r="BL286" s="139"/>
      <c r="BM286" s="139"/>
    </row>
    <row r="287" spans="1:65" ht="15.75" customHeight="1">
      <c r="A287" s="154"/>
      <c r="B287" s="155"/>
      <c r="C287" s="154"/>
      <c r="D287" s="141" t="s">
        <v>221</v>
      </c>
      <c r="E287" s="156" t="s">
        <v>25</v>
      </c>
      <c r="F287" s="157" t="s">
        <v>332</v>
      </c>
      <c r="G287" s="154"/>
      <c r="H287" s="156" t="s">
        <v>25</v>
      </c>
      <c r="I287" s="154"/>
      <c r="J287" s="154"/>
      <c r="K287" s="154"/>
      <c r="L287" s="155"/>
      <c r="M287" s="158"/>
      <c r="N287" s="154"/>
      <c r="O287" s="154"/>
      <c r="P287" s="154"/>
      <c r="Q287" s="154"/>
      <c r="R287" s="154"/>
      <c r="S287" s="154"/>
      <c r="T287" s="159"/>
      <c r="U287" s="154"/>
      <c r="V287" s="154"/>
      <c r="W287" s="154"/>
      <c r="X287" s="154"/>
      <c r="Y287" s="154"/>
      <c r="Z287" s="154"/>
      <c r="AA287" s="154"/>
      <c r="AB287" s="154"/>
      <c r="AC287" s="154"/>
      <c r="AD287" s="154"/>
      <c r="AE287" s="154"/>
      <c r="AF287" s="154"/>
      <c r="AG287" s="154"/>
      <c r="AH287" s="154"/>
      <c r="AI287" s="154"/>
      <c r="AJ287" s="154"/>
      <c r="AK287" s="154"/>
      <c r="AL287" s="154"/>
      <c r="AM287" s="154"/>
      <c r="AN287" s="154"/>
      <c r="AO287" s="154"/>
      <c r="AP287" s="154"/>
      <c r="AQ287" s="154"/>
      <c r="AR287" s="154"/>
      <c r="AS287" s="154"/>
      <c r="AT287" s="156" t="s">
        <v>221</v>
      </c>
      <c r="AU287" s="156" t="s">
        <v>153</v>
      </c>
      <c r="AV287" s="154" t="s">
        <v>9</v>
      </c>
      <c r="AW287" s="154" t="s">
        <v>44</v>
      </c>
      <c r="AX287" s="154" t="s">
        <v>107</v>
      </c>
      <c r="AY287" s="156" t="s">
        <v>145</v>
      </c>
      <c r="AZ287" s="154"/>
      <c r="BA287" s="154"/>
      <c r="BB287" s="154"/>
      <c r="BC287" s="154"/>
      <c r="BD287" s="154"/>
      <c r="BE287" s="154"/>
      <c r="BF287" s="154"/>
      <c r="BG287" s="154"/>
      <c r="BH287" s="154"/>
      <c r="BI287" s="154"/>
      <c r="BJ287" s="154"/>
      <c r="BK287" s="154"/>
      <c r="BL287" s="154"/>
      <c r="BM287" s="154"/>
    </row>
    <row r="288" spans="1:65" ht="15.75" customHeight="1">
      <c r="A288" s="139"/>
      <c r="B288" s="140"/>
      <c r="C288" s="139"/>
      <c r="D288" s="141" t="s">
        <v>221</v>
      </c>
      <c r="E288" s="142" t="s">
        <v>25</v>
      </c>
      <c r="F288" s="143" t="s">
        <v>334</v>
      </c>
      <c r="G288" s="139"/>
      <c r="H288" s="144">
        <v>0.95</v>
      </c>
      <c r="I288" s="139"/>
      <c r="J288" s="139"/>
      <c r="K288" s="139"/>
      <c r="L288" s="140"/>
      <c r="M288" s="145"/>
      <c r="N288" s="139"/>
      <c r="O288" s="139"/>
      <c r="P288" s="139"/>
      <c r="Q288" s="139"/>
      <c r="R288" s="139"/>
      <c r="S288" s="139"/>
      <c r="T288" s="146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39"/>
      <c r="AM288" s="139"/>
      <c r="AN288" s="139"/>
      <c r="AO288" s="139"/>
      <c r="AP288" s="139"/>
      <c r="AQ288" s="139"/>
      <c r="AR288" s="139"/>
      <c r="AS288" s="139"/>
      <c r="AT288" s="142" t="s">
        <v>221</v>
      </c>
      <c r="AU288" s="142" t="s">
        <v>153</v>
      </c>
      <c r="AV288" s="139" t="s">
        <v>153</v>
      </c>
      <c r="AW288" s="139" t="s">
        <v>44</v>
      </c>
      <c r="AX288" s="139" t="s">
        <v>107</v>
      </c>
      <c r="AY288" s="142" t="s">
        <v>145</v>
      </c>
      <c r="AZ288" s="139"/>
      <c r="BA288" s="139"/>
      <c r="BB288" s="139"/>
      <c r="BC288" s="139"/>
      <c r="BD288" s="139"/>
      <c r="BE288" s="139"/>
      <c r="BF288" s="139"/>
      <c r="BG288" s="139"/>
      <c r="BH288" s="139"/>
      <c r="BI288" s="139"/>
      <c r="BJ288" s="139"/>
      <c r="BK288" s="139"/>
      <c r="BL288" s="139"/>
      <c r="BM288" s="139"/>
    </row>
    <row r="289" spans="1:65" ht="15.75" customHeight="1">
      <c r="A289" s="154"/>
      <c r="B289" s="155"/>
      <c r="C289" s="154"/>
      <c r="D289" s="141" t="s">
        <v>221</v>
      </c>
      <c r="E289" s="156" t="s">
        <v>25</v>
      </c>
      <c r="F289" s="157" t="s">
        <v>340</v>
      </c>
      <c r="G289" s="154"/>
      <c r="H289" s="156" t="s">
        <v>25</v>
      </c>
      <c r="I289" s="154"/>
      <c r="J289" s="154"/>
      <c r="K289" s="154"/>
      <c r="L289" s="155"/>
      <c r="M289" s="158"/>
      <c r="N289" s="154"/>
      <c r="O289" s="154"/>
      <c r="P289" s="154"/>
      <c r="Q289" s="154"/>
      <c r="R289" s="154"/>
      <c r="S289" s="154"/>
      <c r="T289" s="159"/>
      <c r="U289" s="154"/>
      <c r="V289" s="154"/>
      <c r="W289" s="154"/>
      <c r="X289" s="154"/>
      <c r="Y289" s="154"/>
      <c r="Z289" s="154"/>
      <c r="AA289" s="154"/>
      <c r="AB289" s="154"/>
      <c r="AC289" s="154"/>
      <c r="AD289" s="154"/>
      <c r="AE289" s="154"/>
      <c r="AF289" s="154"/>
      <c r="AG289" s="154"/>
      <c r="AH289" s="154"/>
      <c r="AI289" s="154"/>
      <c r="AJ289" s="154"/>
      <c r="AK289" s="154"/>
      <c r="AL289" s="154"/>
      <c r="AM289" s="154"/>
      <c r="AN289" s="154"/>
      <c r="AO289" s="154"/>
      <c r="AP289" s="154"/>
      <c r="AQ289" s="154"/>
      <c r="AR289" s="154"/>
      <c r="AS289" s="154"/>
      <c r="AT289" s="156" t="s">
        <v>221</v>
      </c>
      <c r="AU289" s="156" t="s">
        <v>153</v>
      </c>
      <c r="AV289" s="154" t="s">
        <v>9</v>
      </c>
      <c r="AW289" s="154" t="s">
        <v>44</v>
      </c>
      <c r="AX289" s="154" t="s">
        <v>107</v>
      </c>
      <c r="AY289" s="156" t="s">
        <v>145</v>
      </c>
      <c r="AZ289" s="154"/>
      <c r="BA289" s="154"/>
      <c r="BB289" s="154"/>
      <c r="BC289" s="154"/>
      <c r="BD289" s="154"/>
      <c r="BE289" s="154"/>
      <c r="BF289" s="154"/>
      <c r="BG289" s="154"/>
      <c r="BH289" s="154"/>
      <c r="BI289" s="154"/>
      <c r="BJ289" s="154"/>
      <c r="BK289" s="154"/>
      <c r="BL289" s="154"/>
      <c r="BM289" s="154"/>
    </row>
    <row r="290" spans="1:65" ht="15.75" customHeight="1">
      <c r="A290" s="139"/>
      <c r="B290" s="140"/>
      <c r="C290" s="139"/>
      <c r="D290" s="141" t="s">
        <v>221</v>
      </c>
      <c r="E290" s="142" t="s">
        <v>25</v>
      </c>
      <c r="F290" s="143" t="s">
        <v>342</v>
      </c>
      <c r="G290" s="139"/>
      <c r="H290" s="144">
        <v>1.1799999999999997</v>
      </c>
      <c r="I290" s="139"/>
      <c r="J290" s="139"/>
      <c r="K290" s="139"/>
      <c r="L290" s="140"/>
      <c r="M290" s="145"/>
      <c r="N290" s="139"/>
      <c r="O290" s="139"/>
      <c r="P290" s="139"/>
      <c r="Q290" s="139"/>
      <c r="R290" s="139"/>
      <c r="S290" s="139"/>
      <c r="T290" s="146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42" t="s">
        <v>221</v>
      </c>
      <c r="AU290" s="142" t="s">
        <v>153</v>
      </c>
      <c r="AV290" s="139" t="s">
        <v>153</v>
      </c>
      <c r="AW290" s="139" t="s">
        <v>44</v>
      </c>
      <c r="AX290" s="139" t="s">
        <v>107</v>
      </c>
      <c r="AY290" s="142" t="s">
        <v>145</v>
      </c>
      <c r="AZ290" s="139"/>
      <c r="BA290" s="139"/>
      <c r="BB290" s="139"/>
      <c r="BC290" s="139"/>
      <c r="BD290" s="139"/>
      <c r="BE290" s="139"/>
      <c r="BF290" s="139"/>
      <c r="BG290" s="139"/>
      <c r="BH290" s="139"/>
      <c r="BI290" s="139"/>
      <c r="BJ290" s="139"/>
      <c r="BK290" s="139"/>
      <c r="BL290" s="139"/>
      <c r="BM290" s="139"/>
    </row>
    <row r="291" spans="1:65" ht="15.75" customHeight="1">
      <c r="A291" s="154"/>
      <c r="B291" s="155"/>
      <c r="C291" s="154"/>
      <c r="D291" s="141" t="s">
        <v>221</v>
      </c>
      <c r="E291" s="156" t="s">
        <v>25</v>
      </c>
      <c r="F291" s="157" t="s">
        <v>347</v>
      </c>
      <c r="G291" s="154"/>
      <c r="H291" s="156" t="s">
        <v>25</v>
      </c>
      <c r="I291" s="154"/>
      <c r="J291" s="154"/>
      <c r="K291" s="154"/>
      <c r="L291" s="155"/>
      <c r="M291" s="158"/>
      <c r="N291" s="154"/>
      <c r="O291" s="154"/>
      <c r="P291" s="154"/>
      <c r="Q291" s="154"/>
      <c r="R291" s="154"/>
      <c r="S291" s="154"/>
      <c r="T291" s="159"/>
      <c r="U291" s="154"/>
      <c r="V291" s="154"/>
      <c r="W291" s="154"/>
      <c r="X291" s="154"/>
      <c r="Y291" s="154"/>
      <c r="Z291" s="154"/>
      <c r="AA291" s="154"/>
      <c r="AB291" s="154"/>
      <c r="AC291" s="154"/>
      <c r="AD291" s="154"/>
      <c r="AE291" s="154"/>
      <c r="AF291" s="154"/>
      <c r="AG291" s="154"/>
      <c r="AH291" s="154"/>
      <c r="AI291" s="154"/>
      <c r="AJ291" s="154"/>
      <c r="AK291" s="154"/>
      <c r="AL291" s="154"/>
      <c r="AM291" s="154"/>
      <c r="AN291" s="154"/>
      <c r="AO291" s="154"/>
      <c r="AP291" s="154"/>
      <c r="AQ291" s="154"/>
      <c r="AR291" s="154"/>
      <c r="AS291" s="154"/>
      <c r="AT291" s="156" t="s">
        <v>221</v>
      </c>
      <c r="AU291" s="156" t="s">
        <v>153</v>
      </c>
      <c r="AV291" s="154" t="s">
        <v>9</v>
      </c>
      <c r="AW291" s="154" t="s">
        <v>44</v>
      </c>
      <c r="AX291" s="154" t="s">
        <v>107</v>
      </c>
      <c r="AY291" s="156" t="s">
        <v>145</v>
      </c>
      <c r="AZ291" s="154"/>
      <c r="BA291" s="154"/>
      <c r="BB291" s="154"/>
      <c r="BC291" s="154"/>
      <c r="BD291" s="154"/>
      <c r="BE291" s="154"/>
      <c r="BF291" s="154"/>
      <c r="BG291" s="154"/>
      <c r="BH291" s="154"/>
      <c r="BI291" s="154"/>
      <c r="BJ291" s="154"/>
      <c r="BK291" s="154"/>
      <c r="BL291" s="154"/>
      <c r="BM291" s="154"/>
    </row>
    <row r="292" spans="1:65" ht="15.75" customHeight="1">
      <c r="A292" s="139"/>
      <c r="B292" s="140"/>
      <c r="C292" s="139"/>
      <c r="D292" s="141" t="s">
        <v>221</v>
      </c>
      <c r="E292" s="142" t="s">
        <v>25</v>
      </c>
      <c r="F292" s="143" t="s">
        <v>351</v>
      </c>
      <c r="G292" s="139"/>
      <c r="H292" s="144">
        <v>5.8</v>
      </c>
      <c r="I292" s="139"/>
      <c r="J292" s="139"/>
      <c r="K292" s="139"/>
      <c r="L292" s="140"/>
      <c r="M292" s="145"/>
      <c r="N292" s="139"/>
      <c r="O292" s="139"/>
      <c r="P292" s="139"/>
      <c r="Q292" s="139"/>
      <c r="R292" s="139"/>
      <c r="S292" s="139"/>
      <c r="T292" s="146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42" t="s">
        <v>221</v>
      </c>
      <c r="AU292" s="142" t="s">
        <v>153</v>
      </c>
      <c r="AV292" s="139" t="s">
        <v>153</v>
      </c>
      <c r="AW292" s="139" t="s">
        <v>44</v>
      </c>
      <c r="AX292" s="139" t="s">
        <v>107</v>
      </c>
      <c r="AY292" s="142" t="s">
        <v>145</v>
      </c>
      <c r="AZ292" s="139"/>
      <c r="BA292" s="139"/>
      <c r="BB292" s="139"/>
      <c r="BC292" s="139"/>
      <c r="BD292" s="139"/>
      <c r="BE292" s="139"/>
      <c r="BF292" s="139"/>
      <c r="BG292" s="139"/>
      <c r="BH292" s="139"/>
      <c r="BI292" s="139"/>
      <c r="BJ292" s="139"/>
      <c r="BK292" s="139"/>
      <c r="BL292" s="139"/>
      <c r="BM292" s="139"/>
    </row>
    <row r="293" spans="1:65" ht="15.75" customHeight="1">
      <c r="A293" s="154"/>
      <c r="B293" s="155"/>
      <c r="C293" s="154"/>
      <c r="D293" s="141" t="s">
        <v>221</v>
      </c>
      <c r="E293" s="156" t="s">
        <v>25</v>
      </c>
      <c r="F293" s="157" t="s">
        <v>355</v>
      </c>
      <c r="G293" s="154"/>
      <c r="H293" s="156" t="s">
        <v>25</v>
      </c>
      <c r="I293" s="154"/>
      <c r="J293" s="154"/>
      <c r="K293" s="154"/>
      <c r="L293" s="155"/>
      <c r="M293" s="158"/>
      <c r="N293" s="154"/>
      <c r="O293" s="154"/>
      <c r="P293" s="154"/>
      <c r="Q293" s="154"/>
      <c r="R293" s="154"/>
      <c r="S293" s="154"/>
      <c r="T293" s="159"/>
      <c r="U293" s="154"/>
      <c r="V293" s="154"/>
      <c r="W293" s="154"/>
      <c r="X293" s="154"/>
      <c r="Y293" s="154"/>
      <c r="Z293" s="154"/>
      <c r="AA293" s="154"/>
      <c r="AB293" s="154"/>
      <c r="AC293" s="154"/>
      <c r="AD293" s="154"/>
      <c r="AE293" s="154"/>
      <c r="AF293" s="154"/>
      <c r="AG293" s="154"/>
      <c r="AH293" s="154"/>
      <c r="AI293" s="154"/>
      <c r="AJ293" s="154"/>
      <c r="AK293" s="154"/>
      <c r="AL293" s="154"/>
      <c r="AM293" s="154"/>
      <c r="AN293" s="154"/>
      <c r="AO293" s="154"/>
      <c r="AP293" s="154"/>
      <c r="AQ293" s="154"/>
      <c r="AR293" s="154"/>
      <c r="AS293" s="154"/>
      <c r="AT293" s="156" t="s">
        <v>221</v>
      </c>
      <c r="AU293" s="156" t="s">
        <v>153</v>
      </c>
      <c r="AV293" s="154" t="s">
        <v>9</v>
      </c>
      <c r="AW293" s="154" t="s">
        <v>44</v>
      </c>
      <c r="AX293" s="154" t="s">
        <v>107</v>
      </c>
      <c r="AY293" s="156" t="s">
        <v>145</v>
      </c>
      <c r="AZ293" s="154"/>
      <c r="BA293" s="154"/>
      <c r="BB293" s="154"/>
      <c r="BC293" s="154"/>
      <c r="BD293" s="154"/>
      <c r="BE293" s="154"/>
      <c r="BF293" s="154"/>
      <c r="BG293" s="154"/>
      <c r="BH293" s="154"/>
      <c r="BI293" s="154"/>
      <c r="BJ293" s="154"/>
      <c r="BK293" s="154"/>
      <c r="BL293" s="154"/>
      <c r="BM293" s="154"/>
    </row>
    <row r="294" spans="1:65" ht="15.75" customHeight="1">
      <c r="A294" s="139"/>
      <c r="B294" s="140"/>
      <c r="C294" s="139"/>
      <c r="D294" s="141" t="s">
        <v>221</v>
      </c>
      <c r="E294" s="142" t="s">
        <v>25</v>
      </c>
      <c r="F294" s="143" t="s">
        <v>358</v>
      </c>
      <c r="G294" s="139"/>
      <c r="H294" s="144">
        <v>3.17</v>
      </c>
      <c r="I294" s="139"/>
      <c r="J294" s="139"/>
      <c r="K294" s="139"/>
      <c r="L294" s="140"/>
      <c r="M294" s="145"/>
      <c r="N294" s="139"/>
      <c r="O294" s="139"/>
      <c r="P294" s="139"/>
      <c r="Q294" s="139"/>
      <c r="R294" s="139"/>
      <c r="S294" s="139"/>
      <c r="T294" s="146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39"/>
      <c r="AM294" s="139"/>
      <c r="AN294" s="139"/>
      <c r="AO294" s="139"/>
      <c r="AP294" s="139"/>
      <c r="AQ294" s="139"/>
      <c r="AR294" s="139"/>
      <c r="AS294" s="139"/>
      <c r="AT294" s="142" t="s">
        <v>221</v>
      </c>
      <c r="AU294" s="142" t="s">
        <v>153</v>
      </c>
      <c r="AV294" s="139" t="s">
        <v>153</v>
      </c>
      <c r="AW294" s="139" t="s">
        <v>44</v>
      </c>
      <c r="AX294" s="139" t="s">
        <v>107</v>
      </c>
      <c r="AY294" s="142" t="s">
        <v>145</v>
      </c>
      <c r="AZ294" s="139"/>
      <c r="BA294" s="139"/>
      <c r="BB294" s="139"/>
      <c r="BC294" s="139"/>
      <c r="BD294" s="139"/>
      <c r="BE294" s="139"/>
      <c r="BF294" s="139"/>
      <c r="BG294" s="139"/>
      <c r="BH294" s="139"/>
      <c r="BI294" s="139"/>
      <c r="BJ294" s="139"/>
      <c r="BK294" s="139"/>
      <c r="BL294" s="139"/>
      <c r="BM294" s="139"/>
    </row>
    <row r="295" spans="1:65" ht="15.75" customHeight="1">
      <c r="A295" s="154"/>
      <c r="B295" s="155"/>
      <c r="C295" s="154"/>
      <c r="D295" s="141" t="s">
        <v>221</v>
      </c>
      <c r="E295" s="156" t="s">
        <v>25</v>
      </c>
      <c r="F295" s="157" t="s">
        <v>359</v>
      </c>
      <c r="G295" s="154"/>
      <c r="H295" s="156" t="s">
        <v>25</v>
      </c>
      <c r="I295" s="154"/>
      <c r="J295" s="154"/>
      <c r="K295" s="154"/>
      <c r="L295" s="155"/>
      <c r="M295" s="158"/>
      <c r="N295" s="154"/>
      <c r="O295" s="154"/>
      <c r="P295" s="154"/>
      <c r="Q295" s="154"/>
      <c r="R295" s="154"/>
      <c r="S295" s="154"/>
      <c r="T295" s="159"/>
      <c r="U295" s="154"/>
      <c r="V295" s="154"/>
      <c r="W295" s="154"/>
      <c r="X295" s="154"/>
      <c r="Y295" s="154"/>
      <c r="Z295" s="154"/>
      <c r="AA295" s="154"/>
      <c r="AB295" s="154"/>
      <c r="AC295" s="154"/>
      <c r="AD295" s="154"/>
      <c r="AE295" s="154"/>
      <c r="AF295" s="154"/>
      <c r="AG295" s="154"/>
      <c r="AH295" s="154"/>
      <c r="AI295" s="154"/>
      <c r="AJ295" s="154"/>
      <c r="AK295" s="154"/>
      <c r="AL295" s="154"/>
      <c r="AM295" s="154"/>
      <c r="AN295" s="154"/>
      <c r="AO295" s="154"/>
      <c r="AP295" s="154"/>
      <c r="AQ295" s="154"/>
      <c r="AR295" s="154"/>
      <c r="AS295" s="154"/>
      <c r="AT295" s="156" t="s">
        <v>221</v>
      </c>
      <c r="AU295" s="156" t="s">
        <v>153</v>
      </c>
      <c r="AV295" s="154" t="s">
        <v>9</v>
      </c>
      <c r="AW295" s="154" t="s">
        <v>44</v>
      </c>
      <c r="AX295" s="154" t="s">
        <v>107</v>
      </c>
      <c r="AY295" s="156" t="s">
        <v>145</v>
      </c>
      <c r="AZ295" s="154"/>
      <c r="BA295" s="154"/>
      <c r="BB295" s="154"/>
      <c r="BC295" s="154"/>
      <c r="BD295" s="154"/>
      <c r="BE295" s="154"/>
      <c r="BF295" s="154"/>
      <c r="BG295" s="154"/>
      <c r="BH295" s="154"/>
      <c r="BI295" s="154"/>
      <c r="BJ295" s="154"/>
      <c r="BK295" s="154"/>
      <c r="BL295" s="154"/>
      <c r="BM295" s="154"/>
    </row>
    <row r="296" spans="1:65" ht="15.75" customHeight="1">
      <c r="A296" s="139"/>
      <c r="B296" s="140"/>
      <c r="C296" s="139"/>
      <c r="D296" s="141" t="s">
        <v>221</v>
      </c>
      <c r="E296" s="142" t="s">
        <v>25</v>
      </c>
      <c r="F296" s="143" t="s">
        <v>360</v>
      </c>
      <c r="G296" s="139"/>
      <c r="H296" s="144">
        <v>3.57</v>
      </c>
      <c r="I296" s="139"/>
      <c r="J296" s="139"/>
      <c r="K296" s="139"/>
      <c r="L296" s="140"/>
      <c r="M296" s="145"/>
      <c r="N296" s="139"/>
      <c r="O296" s="139"/>
      <c r="P296" s="139"/>
      <c r="Q296" s="139"/>
      <c r="R296" s="139"/>
      <c r="S296" s="139"/>
      <c r="T296" s="146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39"/>
      <c r="AM296" s="139"/>
      <c r="AN296" s="139"/>
      <c r="AO296" s="139"/>
      <c r="AP296" s="139"/>
      <c r="AQ296" s="139"/>
      <c r="AR296" s="139"/>
      <c r="AS296" s="139"/>
      <c r="AT296" s="142" t="s">
        <v>221</v>
      </c>
      <c r="AU296" s="142" t="s">
        <v>153</v>
      </c>
      <c r="AV296" s="139" t="s">
        <v>153</v>
      </c>
      <c r="AW296" s="139" t="s">
        <v>44</v>
      </c>
      <c r="AX296" s="139" t="s">
        <v>107</v>
      </c>
      <c r="AY296" s="142" t="s">
        <v>145</v>
      </c>
      <c r="AZ296" s="139"/>
      <c r="BA296" s="139"/>
      <c r="BB296" s="139"/>
      <c r="BC296" s="139"/>
      <c r="BD296" s="139"/>
      <c r="BE296" s="139"/>
      <c r="BF296" s="139"/>
      <c r="BG296" s="139"/>
      <c r="BH296" s="139"/>
      <c r="BI296" s="139"/>
      <c r="BJ296" s="139"/>
      <c r="BK296" s="139"/>
      <c r="BL296" s="139"/>
      <c r="BM296" s="139"/>
    </row>
    <row r="297" spans="1:65" ht="15.75" customHeight="1">
      <c r="A297" s="154"/>
      <c r="B297" s="155"/>
      <c r="C297" s="154"/>
      <c r="D297" s="141" t="s">
        <v>221</v>
      </c>
      <c r="E297" s="156" t="s">
        <v>25</v>
      </c>
      <c r="F297" s="157" t="s">
        <v>363</v>
      </c>
      <c r="G297" s="154"/>
      <c r="H297" s="156" t="s">
        <v>25</v>
      </c>
      <c r="I297" s="154"/>
      <c r="J297" s="154"/>
      <c r="K297" s="154"/>
      <c r="L297" s="155"/>
      <c r="M297" s="158"/>
      <c r="N297" s="154"/>
      <c r="O297" s="154"/>
      <c r="P297" s="154"/>
      <c r="Q297" s="154"/>
      <c r="R297" s="154"/>
      <c r="S297" s="154"/>
      <c r="T297" s="159"/>
      <c r="U297" s="154"/>
      <c r="V297" s="154"/>
      <c r="W297" s="154"/>
      <c r="X297" s="154"/>
      <c r="Y297" s="154"/>
      <c r="Z297" s="154"/>
      <c r="AA297" s="154"/>
      <c r="AB297" s="154"/>
      <c r="AC297" s="154"/>
      <c r="AD297" s="154"/>
      <c r="AE297" s="154"/>
      <c r="AF297" s="154"/>
      <c r="AG297" s="154"/>
      <c r="AH297" s="154"/>
      <c r="AI297" s="154"/>
      <c r="AJ297" s="154"/>
      <c r="AK297" s="154"/>
      <c r="AL297" s="154"/>
      <c r="AM297" s="154"/>
      <c r="AN297" s="154"/>
      <c r="AO297" s="154"/>
      <c r="AP297" s="154"/>
      <c r="AQ297" s="154"/>
      <c r="AR297" s="154"/>
      <c r="AS297" s="154"/>
      <c r="AT297" s="156" t="s">
        <v>221</v>
      </c>
      <c r="AU297" s="156" t="s">
        <v>153</v>
      </c>
      <c r="AV297" s="154" t="s">
        <v>9</v>
      </c>
      <c r="AW297" s="154" t="s">
        <v>44</v>
      </c>
      <c r="AX297" s="154" t="s">
        <v>107</v>
      </c>
      <c r="AY297" s="156" t="s">
        <v>145</v>
      </c>
      <c r="AZ297" s="154"/>
      <c r="BA297" s="154"/>
      <c r="BB297" s="154"/>
      <c r="BC297" s="154"/>
      <c r="BD297" s="154"/>
      <c r="BE297" s="154"/>
      <c r="BF297" s="154"/>
      <c r="BG297" s="154"/>
      <c r="BH297" s="154"/>
      <c r="BI297" s="154"/>
      <c r="BJ297" s="154"/>
      <c r="BK297" s="154"/>
      <c r="BL297" s="154"/>
      <c r="BM297" s="154"/>
    </row>
    <row r="298" spans="1:65" ht="15.75" customHeight="1">
      <c r="A298" s="139"/>
      <c r="B298" s="140"/>
      <c r="C298" s="139"/>
      <c r="D298" s="141" t="s">
        <v>221</v>
      </c>
      <c r="E298" s="142" t="s">
        <v>25</v>
      </c>
      <c r="F298" s="143" t="s">
        <v>366</v>
      </c>
      <c r="G298" s="139"/>
      <c r="H298" s="144">
        <v>4.79</v>
      </c>
      <c r="I298" s="139"/>
      <c r="J298" s="139"/>
      <c r="K298" s="139"/>
      <c r="L298" s="140"/>
      <c r="M298" s="145"/>
      <c r="N298" s="139"/>
      <c r="O298" s="139"/>
      <c r="P298" s="139"/>
      <c r="Q298" s="139"/>
      <c r="R298" s="139"/>
      <c r="S298" s="139"/>
      <c r="T298" s="146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39"/>
      <c r="AM298" s="139"/>
      <c r="AN298" s="139"/>
      <c r="AO298" s="139"/>
      <c r="AP298" s="139"/>
      <c r="AQ298" s="139"/>
      <c r="AR298" s="139"/>
      <c r="AS298" s="139"/>
      <c r="AT298" s="142" t="s">
        <v>221</v>
      </c>
      <c r="AU298" s="142" t="s">
        <v>153</v>
      </c>
      <c r="AV298" s="139" t="s">
        <v>153</v>
      </c>
      <c r="AW298" s="139" t="s">
        <v>44</v>
      </c>
      <c r="AX298" s="139" t="s">
        <v>107</v>
      </c>
      <c r="AY298" s="142" t="s">
        <v>145</v>
      </c>
      <c r="AZ298" s="139"/>
      <c r="BA298" s="139"/>
      <c r="BB298" s="139"/>
      <c r="BC298" s="139"/>
      <c r="BD298" s="139"/>
      <c r="BE298" s="139"/>
      <c r="BF298" s="139"/>
      <c r="BG298" s="139"/>
      <c r="BH298" s="139"/>
      <c r="BI298" s="139"/>
      <c r="BJ298" s="139"/>
      <c r="BK298" s="139"/>
      <c r="BL298" s="139"/>
      <c r="BM298" s="139"/>
    </row>
    <row r="299" spans="1:65" ht="15.75" customHeight="1">
      <c r="A299" s="154"/>
      <c r="B299" s="155"/>
      <c r="C299" s="154"/>
      <c r="D299" s="141" t="s">
        <v>221</v>
      </c>
      <c r="E299" s="156" t="s">
        <v>25</v>
      </c>
      <c r="F299" s="157" t="s">
        <v>370</v>
      </c>
      <c r="G299" s="154"/>
      <c r="H299" s="156" t="s">
        <v>25</v>
      </c>
      <c r="I299" s="154"/>
      <c r="J299" s="154"/>
      <c r="K299" s="154"/>
      <c r="L299" s="155"/>
      <c r="M299" s="158"/>
      <c r="N299" s="154"/>
      <c r="O299" s="154"/>
      <c r="P299" s="154"/>
      <c r="Q299" s="154"/>
      <c r="R299" s="154"/>
      <c r="S299" s="154"/>
      <c r="T299" s="159"/>
      <c r="U299" s="154"/>
      <c r="V299" s="154"/>
      <c r="W299" s="154"/>
      <c r="X299" s="154"/>
      <c r="Y299" s="154"/>
      <c r="Z299" s="154"/>
      <c r="AA299" s="154"/>
      <c r="AB299" s="154"/>
      <c r="AC299" s="154"/>
      <c r="AD299" s="154"/>
      <c r="AE299" s="154"/>
      <c r="AF299" s="154"/>
      <c r="AG299" s="154"/>
      <c r="AH299" s="154"/>
      <c r="AI299" s="154"/>
      <c r="AJ299" s="154"/>
      <c r="AK299" s="154"/>
      <c r="AL299" s="154"/>
      <c r="AM299" s="154"/>
      <c r="AN299" s="154"/>
      <c r="AO299" s="154"/>
      <c r="AP299" s="154"/>
      <c r="AQ299" s="154"/>
      <c r="AR299" s="154"/>
      <c r="AS299" s="154"/>
      <c r="AT299" s="156" t="s">
        <v>221</v>
      </c>
      <c r="AU299" s="156" t="s">
        <v>153</v>
      </c>
      <c r="AV299" s="154" t="s">
        <v>9</v>
      </c>
      <c r="AW299" s="154" t="s">
        <v>44</v>
      </c>
      <c r="AX299" s="154" t="s">
        <v>107</v>
      </c>
      <c r="AY299" s="156" t="s">
        <v>145</v>
      </c>
      <c r="AZ299" s="154"/>
      <c r="BA299" s="154"/>
      <c r="BB299" s="154"/>
      <c r="BC299" s="154"/>
      <c r="BD299" s="154"/>
      <c r="BE299" s="154"/>
      <c r="BF299" s="154"/>
      <c r="BG299" s="154"/>
      <c r="BH299" s="154"/>
      <c r="BI299" s="154"/>
      <c r="BJ299" s="154"/>
      <c r="BK299" s="154"/>
      <c r="BL299" s="154"/>
      <c r="BM299" s="154"/>
    </row>
    <row r="300" spans="1:65" ht="15.75" customHeight="1">
      <c r="A300" s="139"/>
      <c r="B300" s="140"/>
      <c r="C300" s="139"/>
      <c r="D300" s="141" t="s">
        <v>221</v>
      </c>
      <c r="E300" s="142" t="s">
        <v>25</v>
      </c>
      <c r="F300" s="143" t="s">
        <v>334</v>
      </c>
      <c r="G300" s="139"/>
      <c r="H300" s="144">
        <v>0.95</v>
      </c>
      <c r="I300" s="139"/>
      <c r="J300" s="139"/>
      <c r="K300" s="139"/>
      <c r="L300" s="140"/>
      <c r="M300" s="145"/>
      <c r="N300" s="139"/>
      <c r="O300" s="139"/>
      <c r="P300" s="139"/>
      <c r="Q300" s="139"/>
      <c r="R300" s="139"/>
      <c r="S300" s="139"/>
      <c r="T300" s="146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39"/>
      <c r="AM300" s="139"/>
      <c r="AN300" s="139"/>
      <c r="AO300" s="139"/>
      <c r="AP300" s="139"/>
      <c r="AQ300" s="139"/>
      <c r="AR300" s="139"/>
      <c r="AS300" s="139"/>
      <c r="AT300" s="142" t="s">
        <v>221</v>
      </c>
      <c r="AU300" s="142" t="s">
        <v>153</v>
      </c>
      <c r="AV300" s="139" t="s">
        <v>153</v>
      </c>
      <c r="AW300" s="139" t="s">
        <v>44</v>
      </c>
      <c r="AX300" s="139" t="s">
        <v>107</v>
      </c>
      <c r="AY300" s="142" t="s">
        <v>145</v>
      </c>
      <c r="AZ300" s="139"/>
      <c r="BA300" s="139"/>
      <c r="BB300" s="139"/>
      <c r="BC300" s="139"/>
      <c r="BD300" s="139"/>
      <c r="BE300" s="139"/>
      <c r="BF300" s="139"/>
      <c r="BG300" s="139"/>
      <c r="BH300" s="139"/>
      <c r="BI300" s="139"/>
      <c r="BJ300" s="139"/>
      <c r="BK300" s="139"/>
      <c r="BL300" s="139"/>
      <c r="BM300" s="139"/>
    </row>
    <row r="301" spans="1:65" ht="15.75" customHeight="1">
      <c r="A301" s="154"/>
      <c r="B301" s="155"/>
      <c r="C301" s="154"/>
      <c r="D301" s="141" t="s">
        <v>221</v>
      </c>
      <c r="E301" s="156" t="s">
        <v>25</v>
      </c>
      <c r="F301" s="157" t="s">
        <v>373</v>
      </c>
      <c r="G301" s="154"/>
      <c r="H301" s="156" t="s">
        <v>25</v>
      </c>
      <c r="I301" s="154"/>
      <c r="J301" s="154"/>
      <c r="K301" s="154"/>
      <c r="L301" s="155"/>
      <c r="M301" s="158"/>
      <c r="N301" s="154"/>
      <c r="O301" s="154"/>
      <c r="P301" s="154"/>
      <c r="Q301" s="154"/>
      <c r="R301" s="154"/>
      <c r="S301" s="154"/>
      <c r="T301" s="159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  <c r="AF301" s="154"/>
      <c r="AG301" s="154"/>
      <c r="AH301" s="154"/>
      <c r="AI301" s="154"/>
      <c r="AJ301" s="154"/>
      <c r="AK301" s="154"/>
      <c r="AL301" s="154"/>
      <c r="AM301" s="154"/>
      <c r="AN301" s="154"/>
      <c r="AO301" s="154"/>
      <c r="AP301" s="154"/>
      <c r="AQ301" s="154"/>
      <c r="AR301" s="154"/>
      <c r="AS301" s="154"/>
      <c r="AT301" s="156" t="s">
        <v>221</v>
      </c>
      <c r="AU301" s="156" t="s">
        <v>153</v>
      </c>
      <c r="AV301" s="154" t="s">
        <v>9</v>
      </c>
      <c r="AW301" s="154" t="s">
        <v>44</v>
      </c>
      <c r="AX301" s="154" t="s">
        <v>107</v>
      </c>
      <c r="AY301" s="156" t="s">
        <v>145</v>
      </c>
      <c r="AZ301" s="154"/>
      <c r="BA301" s="154"/>
      <c r="BB301" s="154"/>
      <c r="BC301" s="154"/>
      <c r="BD301" s="154"/>
      <c r="BE301" s="154"/>
      <c r="BF301" s="154"/>
      <c r="BG301" s="154"/>
      <c r="BH301" s="154"/>
      <c r="BI301" s="154"/>
      <c r="BJ301" s="154"/>
      <c r="BK301" s="154"/>
      <c r="BL301" s="154"/>
      <c r="BM301" s="154"/>
    </row>
    <row r="302" spans="1:65" ht="15.75" customHeight="1">
      <c r="A302" s="139"/>
      <c r="B302" s="140"/>
      <c r="C302" s="139"/>
      <c r="D302" s="141" t="s">
        <v>221</v>
      </c>
      <c r="E302" s="142" t="s">
        <v>25</v>
      </c>
      <c r="F302" s="143" t="s">
        <v>9</v>
      </c>
      <c r="G302" s="139"/>
      <c r="H302" s="144">
        <v>1</v>
      </c>
      <c r="I302" s="139"/>
      <c r="J302" s="139"/>
      <c r="K302" s="139"/>
      <c r="L302" s="140"/>
      <c r="M302" s="145"/>
      <c r="N302" s="139"/>
      <c r="O302" s="139"/>
      <c r="P302" s="139"/>
      <c r="Q302" s="139"/>
      <c r="R302" s="139"/>
      <c r="S302" s="139"/>
      <c r="T302" s="146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39"/>
      <c r="AR302" s="139"/>
      <c r="AS302" s="139"/>
      <c r="AT302" s="142" t="s">
        <v>221</v>
      </c>
      <c r="AU302" s="142" t="s">
        <v>153</v>
      </c>
      <c r="AV302" s="139" t="s">
        <v>153</v>
      </c>
      <c r="AW302" s="139" t="s">
        <v>44</v>
      </c>
      <c r="AX302" s="139" t="s">
        <v>107</v>
      </c>
      <c r="AY302" s="142" t="s">
        <v>145</v>
      </c>
      <c r="AZ302" s="139"/>
      <c r="BA302" s="139"/>
      <c r="BB302" s="139"/>
      <c r="BC302" s="139"/>
      <c r="BD302" s="139"/>
      <c r="BE302" s="139"/>
      <c r="BF302" s="139"/>
      <c r="BG302" s="139"/>
      <c r="BH302" s="139"/>
      <c r="BI302" s="139"/>
      <c r="BJ302" s="139"/>
      <c r="BK302" s="139"/>
      <c r="BL302" s="139"/>
      <c r="BM302" s="139"/>
    </row>
    <row r="303" spans="1:65" ht="15.75" customHeight="1">
      <c r="A303" s="154"/>
      <c r="B303" s="155"/>
      <c r="C303" s="154"/>
      <c r="D303" s="141" t="s">
        <v>221</v>
      </c>
      <c r="E303" s="156" t="s">
        <v>25</v>
      </c>
      <c r="F303" s="157" t="s">
        <v>374</v>
      </c>
      <c r="G303" s="154"/>
      <c r="H303" s="156" t="s">
        <v>25</v>
      </c>
      <c r="I303" s="154"/>
      <c r="J303" s="154"/>
      <c r="K303" s="154"/>
      <c r="L303" s="155"/>
      <c r="M303" s="158"/>
      <c r="N303" s="154"/>
      <c r="O303" s="154"/>
      <c r="P303" s="154"/>
      <c r="Q303" s="154"/>
      <c r="R303" s="154"/>
      <c r="S303" s="154"/>
      <c r="T303" s="159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  <c r="AF303" s="154"/>
      <c r="AG303" s="154"/>
      <c r="AH303" s="154"/>
      <c r="AI303" s="154"/>
      <c r="AJ303" s="154"/>
      <c r="AK303" s="154"/>
      <c r="AL303" s="154"/>
      <c r="AM303" s="154"/>
      <c r="AN303" s="154"/>
      <c r="AO303" s="154"/>
      <c r="AP303" s="154"/>
      <c r="AQ303" s="154"/>
      <c r="AR303" s="154"/>
      <c r="AS303" s="154"/>
      <c r="AT303" s="156" t="s">
        <v>221</v>
      </c>
      <c r="AU303" s="156" t="s">
        <v>153</v>
      </c>
      <c r="AV303" s="154" t="s">
        <v>9</v>
      </c>
      <c r="AW303" s="154" t="s">
        <v>44</v>
      </c>
      <c r="AX303" s="154" t="s">
        <v>107</v>
      </c>
      <c r="AY303" s="156" t="s">
        <v>145</v>
      </c>
      <c r="AZ303" s="154"/>
      <c r="BA303" s="154"/>
      <c r="BB303" s="154"/>
      <c r="BC303" s="154"/>
      <c r="BD303" s="154"/>
      <c r="BE303" s="154"/>
      <c r="BF303" s="154"/>
      <c r="BG303" s="154"/>
      <c r="BH303" s="154"/>
      <c r="BI303" s="154"/>
      <c r="BJ303" s="154"/>
      <c r="BK303" s="154"/>
      <c r="BL303" s="154"/>
      <c r="BM303" s="154"/>
    </row>
    <row r="304" spans="1:65" ht="15.75" customHeight="1">
      <c r="A304" s="139"/>
      <c r="B304" s="140"/>
      <c r="C304" s="139"/>
      <c r="D304" s="141" t="s">
        <v>221</v>
      </c>
      <c r="E304" s="142" t="s">
        <v>25</v>
      </c>
      <c r="F304" s="143" t="s">
        <v>360</v>
      </c>
      <c r="G304" s="139"/>
      <c r="H304" s="144">
        <v>3.57</v>
      </c>
      <c r="I304" s="139"/>
      <c r="J304" s="139"/>
      <c r="K304" s="139"/>
      <c r="L304" s="140"/>
      <c r="M304" s="145"/>
      <c r="N304" s="139"/>
      <c r="O304" s="139"/>
      <c r="P304" s="139"/>
      <c r="Q304" s="139"/>
      <c r="R304" s="139"/>
      <c r="S304" s="139"/>
      <c r="T304" s="146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42" t="s">
        <v>221</v>
      </c>
      <c r="AU304" s="142" t="s">
        <v>153</v>
      </c>
      <c r="AV304" s="139" t="s">
        <v>153</v>
      </c>
      <c r="AW304" s="139" t="s">
        <v>44</v>
      </c>
      <c r="AX304" s="139" t="s">
        <v>107</v>
      </c>
      <c r="AY304" s="142" t="s">
        <v>145</v>
      </c>
      <c r="AZ304" s="139"/>
      <c r="BA304" s="139"/>
      <c r="BB304" s="139"/>
      <c r="BC304" s="139"/>
      <c r="BD304" s="139"/>
      <c r="BE304" s="139"/>
      <c r="BF304" s="139"/>
      <c r="BG304" s="139"/>
      <c r="BH304" s="139"/>
      <c r="BI304" s="139"/>
      <c r="BJ304" s="139"/>
      <c r="BK304" s="139"/>
      <c r="BL304" s="139"/>
      <c r="BM304" s="139"/>
    </row>
    <row r="305" spans="1:65" ht="15.75" customHeight="1">
      <c r="A305" s="154"/>
      <c r="B305" s="155"/>
      <c r="C305" s="154"/>
      <c r="D305" s="141" t="s">
        <v>221</v>
      </c>
      <c r="E305" s="156" t="s">
        <v>25</v>
      </c>
      <c r="F305" s="157" t="s">
        <v>380</v>
      </c>
      <c r="G305" s="154"/>
      <c r="H305" s="156" t="s">
        <v>25</v>
      </c>
      <c r="I305" s="154"/>
      <c r="J305" s="154"/>
      <c r="K305" s="154"/>
      <c r="L305" s="155"/>
      <c r="M305" s="158"/>
      <c r="N305" s="154"/>
      <c r="O305" s="154"/>
      <c r="P305" s="154"/>
      <c r="Q305" s="154"/>
      <c r="R305" s="154"/>
      <c r="S305" s="154"/>
      <c r="T305" s="159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154"/>
      <c r="AE305" s="154"/>
      <c r="AF305" s="154"/>
      <c r="AG305" s="154"/>
      <c r="AH305" s="154"/>
      <c r="AI305" s="154"/>
      <c r="AJ305" s="154"/>
      <c r="AK305" s="154"/>
      <c r="AL305" s="154"/>
      <c r="AM305" s="154"/>
      <c r="AN305" s="154"/>
      <c r="AO305" s="154"/>
      <c r="AP305" s="154"/>
      <c r="AQ305" s="154"/>
      <c r="AR305" s="154"/>
      <c r="AS305" s="154"/>
      <c r="AT305" s="156" t="s">
        <v>221</v>
      </c>
      <c r="AU305" s="156" t="s">
        <v>153</v>
      </c>
      <c r="AV305" s="154" t="s">
        <v>9</v>
      </c>
      <c r="AW305" s="154" t="s">
        <v>44</v>
      </c>
      <c r="AX305" s="154" t="s">
        <v>107</v>
      </c>
      <c r="AY305" s="156" t="s">
        <v>145</v>
      </c>
      <c r="AZ305" s="154"/>
      <c r="BA305" s="154"/>
      <c r="BB305" s="154"/>
      <c r="BC305" s="154"/>
      <c r="BD305" s="154"/>
      <c r="BE305" s="154"/>
      <c r="BF305" s="154"/>
      <c r="BG305" s="154"/>
      <c r="BH305" s="154"/>
      <c r="BI305" s="154"/>
      <c r="BJ305" s="154"/>
      <c r="BK305" s="154"/>
      <c r="BL305" s="154"/>
      <c r="BM305" s="154"/>
    </row>
    <row r="306" spans="1:65" ht="15.75" customHeight="1">
      <c r="A306" s="139"/>
      <c r="B306" s="140"/>
      <c r="C306" s="139"/>
      <c r="D306" s="141" t="s">
        <v>221</v>
      </c>
      <c r="E306" s="142" t="s">
        <v>25</v>
      </c>
      <c r="F306" s="143" t="s">
        <v>385</v>
      </c>
      <c r="G306" s="139"/>
      <c r="H306" s="144">
        <v>12.6</v>
      </c>
      <c r="I306" s="139"/>
      <c r="J306" s="139"/>
      <c r="K306" s="139"/>
      <c r="L306" s="140"/>
      <c r="M306" s="145"/>
      <c r="N306" s="139"/>
      <c r="O306" s="139"/>
      <c r="P306" s="139"/>
      <c r="Q306" s="139"/>
      <c r="R306" s="139"/>
      <c r="S306" s="139"/>
      <c r="T306" s="146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  <c r="AP306" s="139"/>
      <c r="AQ306" s="139"/>
      <c r="AR306" s="139"/>
      <c r="AS306" s="139"/>
      <c r="AT306" s="142" t="s">
        <v>221</v>
      </c>
      <c r="AU306" s="142" t="s">
        <v>153</v>
      </c>
      <c r="AV306" s="139" t="s">
        <v>153</v>
      </c>
      <c r="AW306" s="139" t="s">
        <v>44</v>
      </c>
      <c r="AX306" s="139" t="s">
        <v>107</v>
      </c>
      <c r="AY306" s="142" t="s">
        <v>145</v>
      </c>
      <c r="AZ306" s="139"/>
      <c r="BA306" s="139"/>
      <c r="BB306" s="139"/>
      <c r="BC306" s="139"/>
      <c r="BD306" s="139"/>
      <c r="BE306" s="139"/>
      <c r="BF306" s="139"/>
      <c r="BG306" s="139"/>
      <c r="BH306" s="139"/>
      <c r="BI306" s="139"/>
      <c r="BJ306" s="139"/>
      <c r="BK306" s="139"/>
      <c r="BL306" s="139"/>
      <c r="BM306" s="139"/>
    </row>
    <row r="307" spans="1:65" ht="15.75" customHeight="1">
      <c r="A307" s="154"/>
      <c r="B307" s="155"/>
      <c r="C307" s="154"/>
      <c r="D307" s="141" t="s">
        <v>221</v>
      </c>
      <c r="E307" s="156" t="s">
        <v>25</v>
      </c>
      <c r="F307" s="157" t="s">
        <v>387</v>
      </c>
      <c r="G307" s="154"/>
      <c r="H307" s="156" t="s">
        <v>25</v>
      </c>
      <c r="I307" s="154"/>
      <c r="J307" s="154"/>
      <c r="K307" s="154"/>
      <c r="L307" s="155"/>
      <c r="M307" s="158"/>
      <c r="N307" s="154"/>
      <c r="O307" s="154"/>
      <c r="P307" s="154"/>
      <c r="Q307" s="154"/>
      <c r="R307" s="154"/>
      <c r="S307" s="154"/>
      <c r="T307" s="159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154"/>
      <c r="AE307" s="154"/>
      <c r="AF307" s="154"/>
      <c r="AG307" s="154"/>
      <c r="AH307" s="154"/>
      <c r="AI307" s="154"/>
      <c r="AJ307" s="154"/>
      <c r="AK307" s="154"/>
      <c r="AL307" s="154"/>
      <c r="AM307" s="154"/>
      <c r="AN307" s="154"/>
      <c r="AO307" s="154"/>
      <c r="AP307" s="154"/>
      <c r="AQ307" s="154"/>
      <c r="AR307" s="154"/>
      <c r="AS307" s="154"/>
      <c r="AT307" s="156" t="s">
        <v>221</v>
      </c>
      <c r="AU307" s="156" t="s">
        <v>153</v>
      </c>
      <c r="AV307" s="154" t="s">
        <v>9</v>
      </c>
      <c r="AW307" s="154" t="s">
        <v>44</v>
      </c>
      <c r="AX307" s="154" t="s">
        <v>107</v>
      </c>
      <c r="AY307" s="156" t="s">
        <v>145</v>
      </c>
      <c r="AZ307" s="154"/>
      <c r="BA307" s="154"/>
      <c r="BB307" s="154"/>
      <c r="BC307" s="154"/>
      <c r="BD307" s="154"/>
      <c r="BE307" s="154"/>
      <c r="BF307" s="154"/>
      <c r="BG307" s="154"/>
      <c r="BH307" s="154"/>
      <c r="BI307" s="154"/>
      <c r="BJ307" s="154"/>
      <c r="BK307" s="154"/>
      <c r="BL307" s="154"/>
      <c r="BM307" s="154"/>
    </row>
    <row r="308" spans="1:65" ht="15.75" customHeight="1">
      <c r="A308" s="139"/>
      <c r="B308" s="140"/>
      <c r="C308" s="139"/>
      <c r="D308" s="141" t="s">
        <v>221</v>
      </c>
      <c r="E308" s="142" t="s">
        <v>25</v>
      </c>
      <c r="F308" s="143" t="s">
        <v>389</v>
      </c>
      <c r="G308" s="139"/>
      <c r="H308" s="144">
        <v>2.9329999999999998</v>
      </c>
      <c r="I308" s="139"/>
      <c r="J308" s="139"/>
      <c r="K308" s="139"/>
      <c r="L308" s="140"/>
      <c r="M308" s="145"/>
      <c r="N308" s="139"/>
      <c r="O308" s="139"/>
      <c r="P308" s="139"/>
      <c r="Q308" s="139"/>
      <c r="R308" s="139"/>
      <c r="S308" s="139"/>
      <c r="T308" s="146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39"/>
      <c r="AM308" s="139"/>
      <c r="AN308" s="139"/>
      <c r="AO308" s="139"/>
      <c r="AP308" s="139"/>
      <c r="AQ308" s="139"/>
      <c r="AR308" s="139"/>
      <c r="AS308" s="139"/>
      <c r="AT308" s="142" t="s">
        <v>221</v>
      </c>
      <c r="AU308" s="142" t="s">
        <v>153</v>
      </c>
      <c r="AV308" s="139" t="s">
        <v>153</v>
      </c>
      <c r="AW308" s="139" t="s">
        <v>44</v>
      </c>
      <c r="AX308" s="139" t="s">
        <v>107</v>
      </c>
      <c r="AY308" s="142" t="s">
        <v>145</v>
      </c>
      <c r="AZ308" s="139"/>
      <c r="BA308" s="139"/>
      <c r="BB308" s="139"/>
      <c r="BC308" s="139"/>
      <c r="BD308" s="139"/>
      <c r="BE308" s="139"/>
      <c r="BF308" s="139"/>
      <c r="BG308" s="139"/>
      <c r="BH308" s="139"/>
      <c r="BI308" s="139"/>
      <c r="BJ308" s="139"/>
      <c r="BK308" s="139"/>
      <c r="BL308" s="139"/>
      <c r="BM308" s="139"/>
    </row>
    <row r="309" spans="1:65" ht="15.75" customHeight="1">
      <c r="A309" s="147"/>
      <c r="B309" s="148"/>
      <c r="C309" s="147"/>
      <c r="D309" s="141" t="s">
        <v>221</v>
      </c>
      <c r="E309" s="149" t="s">
        <v>25</v>
      </c>
      <c r="F309" s="150" t="s">
        <v>226</v>
      </c>
      <c r="G309" s="147"/>
      <c r="H309" s="151">
        <v>52.693000000000005</v>
      </c>
      <c r="I309" s="147"/>
      <c r="J309" s="147"/>
      <c r="K309" s="147"/>
      <c r="L309" s="148"/>
      <c r="M309" s="152"/>
      <c r="N309" s="147"/>
      <c r="O309" s="147"/>
      <c r="P309" s="147"/>
      <c r="Q309" s="147"/>
      <c r="R309" s="147"/>
      <c r="S309" s="147"/>
      <c r="T309" s="153"/>
      <c r="U309" s="147"/>
      <c r="V309" s="147"/>
      <c r="W309" s="147"/>
      <c r="X309" s="147"/>
      <c r="Y309" s="147"/>
      <c r="Z309" s="147"/>
      <c r="AA309" s="147"/>
      <c r="AB309" s="147"/>
      <c r="AC309" s="147"/>
      <c r="AD309" s="147"/>
      <c r="AE309" s="147"/>
      <c r="AF309" s="147"/>
      <c r="AG309" s="147"/>
      <c r="AH309" s="147"/>
      <c r="AI309" s="147"/>
      <c r="AJ309" s="147"/>
      <c r="AK309" s="147"/>
      <c r="AL309" s="147"/>
      <c r="AM309" s="147"/>
      <c r="AN309" s="147"/>
      <c r="AO309" s="147"/>
      <c r="AP309" s="147"/>
      <c r="AQ309" s="147"/>
      <c r="AR309" s="147"/>
      <c r="AS309" s="147"/>
      <c r="AT309" s="149" t="s">
        <v>221</v>
      </c>
      <c r="AU309" s="149" t="s">
        <v>153</v>
      </c>
      <c r="AV309" s="147" t="s">
        <v>152</v>
      </c>
      <c r="AW309" s="147" t="s">
        <v>44</v>
      </c>
      <c r="AX309" s="147" t="s">
        <v>9</v>
      </c>
      <c r="AY309" s="149" t="s">
        <v>145</v>
      </c>
      <c r="AZ309" s="147"/>
      <c r="BA309" s="147"/>
      <c r="BB309" s="147"/>
      <c r="BC309" s="147"/>
      <c r="BD309" s="147"/>
      <c r="BE309" s="147"/>
      <c r="BF309" s="147"/>
      <c r="BG309" s="147"/>
      <c r="BH309" s="147"/>
      <c r="BI309" s="147"/>
      <c r="BJ309" s="147"/>
      <c r="BK309" s="147"/>
      <c r="BL309" s="147"/>
      <c r="BM309" s="147"/>
    </row>
    <row r="310" spans="1:65" ht="22.5" customHeight="1">
      <c r="A310" s="108"/>
      <c r="B310" s="109"/>
      <c r="C310" s="108"/>
      <c r="D310" s="110" t="s">
        <v>106</v>
      </c>
      <c r="E310" s="130" t="s">
        <v>983</v>
      </c>
      <c r="F310" s="130" t="s">
        <v>984</v>
      </c>
      <c r="G310" s="108"/>
      <c r="H310" s="108"/>
      <c r="I310" s="108"/>
      <c r="J310" s="131">
        <f>BK310</f>
        <v>0</v>
      </c>
      <c r="K310" s="108"/>
      <c r="L310" s="109"/>
      <c r="M310" s="113"/>
      <c r="N310" s="108"/>
      <c r="O310" s="108"/>
      <c r="P310" s="114">
        <f>SUM(P311:P323)</f>
        <v>0</v>
      </c>
      <c r="Q310" s="108"/>
      <c r="R310" s="114">
        <f>SUM(R311:R323)</f>
        <v>0</v>
      </c>
      <c r="S310" s="108"/>
      <c r="T310" s="115">
        <f>SUM(T311:T323)</f>
        <v>2.1972499999999999</v>
      </c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08"/>
      <c r="AR310" s="110" t="s">
        <v>153</v>
      </c>
      <c r="AS310" s="108"/>
      <c r="AT310" s="116" t="s">
        <v>106</v>
      </c>
      <c r="AU310" s="116" t="s">
        <v>9</v>
      </c>
      <c r="AV310" s="108"/>
      <c r="AW310" s="108"/>
      <c r="AX310" s="108"/>
      <c r="AY310" s="110" t="s">
        <v>145</v>
      </c>
      <c r="AZ310" s="108"/>
      <c r="BA310" s="108"/>
      <c r="BB310" s="108"/>
      <c r="BC310" s="108"/>
      <c r="BD310" s="108"/>
      <c r="BE310" s="108"/>
      <c r="BF310" s="108"/>
      <c r="BG310" s="108"/>
      <c r="BH310" s="108"/>
      <c r="BI310" s="108"/>
      <c r="BJ310" s="108"/>
      <c r="BK310" s="117">
        <f>SUM(BK311:BK323)</f>
        <v>0</v>
      </c>
      <c r="BL310" s="108"/>
      <c r="BM310" s="108"/>
    </row>
    <row r="311" spans="1:65" ht="24" customHeight="1">
      <c r="A311" s="16"/>
      <c r="B311" s="17"/>
      <c r="C311" s="118" t="s">
        <v>417</v>
      </c>
      <c r="D311" s="118" t="s">
        <v>146</v>
      </c>
      <c r="E311" s="119" t="s">
        <v>985</v>
      </c>
      <c r="F311" s="120" t="s">
        <v>986</v>
      </c>
      <c r="G311" s="121" t="s">
        <v>176</v>
      </c>
      <c r="H311" s="122">
        <v>87.89</v>
      </c>
      <c r="I311" s="259"/>
      <c r="J311" s="123">
        <f>ROUND(I311*H311,2)</f>
        <v>0</v>
      </c>
      <c r="K311" s="120" t="s">
        <v>183</v>
      </c>
      <c r="L311" s="17"/>
      <c r="M311" s="124" t="s">
        <v>25</v>
      </c>
      <c r="N311" s="125" t="s">
        <v>54</v>
      </c>
      <c r="O311" s="16"/>
      <c r="P311" s="126">
        <f>O311*H311</f>
        <v>0</v>
      </c>
      <c r="Q311" s="126">
        <v>0</v>
      </c>
      <c r="R311" s="126">
        <f>Q311*H311</f>
        <v>0</v>
      </c>
      <c r="S311" s="126">
        <v>2.5000000000000001E-2</v>
      </c>
      <c r="T311" s="127">
        <f>S311*H311</f>
        <v>2.1972499999999999</v>
      </c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28" t="s">
        <v>193</v>
      </c>
      <c r="AS311" s="16"/>
      <c r="AT311" s="128" t="s">
        <v>146</v>
      </c>
      <c r="AU311" s="128" t="s">
        <v>153</v>
      </c>
      <c r="AV311" s="16"/>
      <c r="AW311" s="16"/>
      <c r="AX311" s="16"/>
      <c r="AY311" s="4" t="s">
        <v>145</v>
      </c>
      <c r="AZ311" s="16"/>
      <c r="BA311" s="16"/>
      <c r="BB311" s="16"/>
      <c r="BC311" s="16"/>
      <c r="BD311" s="16"/>
      <c r="BE311" s="129">
        <f>IF(N311="základní",J311,0)</f>
        <v>0</v>
      </c>
      <c r="BF311" s="129">
        <f>IF(N311="snížená",J311,0)</f>
        <v>0</v>
      </c>
      <c r="BG311" s="129">
        <f>IF(N311="zákl. přenesená",J311,0)</f>
        <v>0</v>
      </c>
      <c r="BH311" s="129">
        <f>IF(N311="sníž. přenesená",J311,0)</f>
        <v>0</v>
      </c>
      <c r="BI311" s="129">
        <f>IF(N311="nulová",J311,0)</f>
        <v>0</v>
      </c>
      <c r="BJ311" s="4" t="s">
        <v>153</v>
      </c>
      <c r="BK311" s="129">
        <f>ROUND(I311*H311,2)</f>
        <v>0</v>
      </c>
      <c r="BL311" s="4" t="s">
        <v>193</v>
      </c>
      <c r="BM311" s="128" t="s">
        <v>993</v>
      </c>
    </row>
    <row r="312" spans="1:65" ht="15.75" customHeight="1">
      <c r="A312" s="16"/>
      <c r="B312" s="17"/>
      <c r="C312" s="16"/>
      <c r="D312" s="136" t="s">
        <v>201</v>
      </c>
      <c r="E312" s="16"/>
      <c r="F312" s="137" t="s">
        <v>994</v>
      </c>
      <c r="G312" s="16"/>
      <c r="H312" s="16"/>
      <c r="I312" s="16"/>
      <c r="J312" s="16"/>
      <c r="K312" s="16"/>
      <c r="L312" s="17"/>
      <c r="M312" s="138"/>
      <c r="N312" s="16"/>
      <c r="O312" s="16"/>
      <c r="P312" s="16"/>
      <c r="Q312" s="16"/>
      <c r="R312" s="16"/>
      <c r="S312" s="16"/>
      <c r="T312" s="59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4" t="s">
        <v>201</v>
      </c>
      <c r="AU312" s="4" t="s">
        <v>153</v>
      </c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</row>
    <row r="313" spans="1:65" ht="15.75" customHeight="1">
      <c r="A313" s="154"/>
      <c r="B313" s="155"/>
      <c r="C313" s="154"/>
      <c r="D313" s="141" t="s">
        <v>221</v>
      </c>
      <c r="E313" s="156" t="s">
        <v>25</v>
      </c>
      <c r="F313" s="157" t="s">
        <v>995</v>
      </c>
      <c r="G313" s="154"/>
      <c r="H313" s="156" t="s">
        <v>25</v>
      </c>
      <c r="I313" s="154"/>
      <c r="J313" s="154"/>
      <c r="K313" s="154"/>
      <c r="L313" s="155"/>
      <c r="M313" s="158"/>
      <c r="N313" s="154"/>
      <c r="O313" s="154"/>
      <c r="P313" s="154"/>
      <c r="Q313" s="154"/>
      <c r="R313" s="154"/>
      <c r="S313" s="154"/>
      <c r="T313" s="159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  <c r="AF313" s="154"/>
      <c r="AG313" s="154"/>
      <c r="AH313" s="154"/>
      <c r="AI313" s="154"/>
      <c r="AJ313" s="154"/>
      <c r="AK313" s="154"/>
      <c r="AL313" s="154"/>
      <c r="AM313" s="154"/>
      <c r="AN313" s="154"/>
      <c r="AO313" s="154"/>
      <c r="AP313" s="154"/>
      <c r="AQ313" s="154"/>
      <c r="AR313" s="154"/>
      <c r="AS313" s="154"/>
      <c r="AT313" s="156" t="s">
        <v>221</v>
      </c>
      <c r="AU313" s="156" t="s">
        <v>153</v>
      </c>
      <c r="AV313" s="154" t="s">
        <v>9</v>
      </c>
      <c r="AW313" s="154" t="s">
        <v>44</v>
      </c>
      <c r="AX313" s="154" t="s">
        <v>107</v>
      </c>
      <c r="AY313" s="156" t="s">
        <v>145</v>
      </c>
      <c r="AZ313" s="154"/>
      <c r="BA313" s="154"/>
      <c r="BB313" s="154"/>
      <c r="BC313" s="154"/>
      <c r="BD313" s="154"/>
      <c r="BE313" s="154"/>
      <c r="BF313" s="154"/>
      <c r="BG313" s="154"/>
      <c r="BH313" s="154"/>
      <c r="BI313" s="154"/>
      <c r="BJ313" s="154"/>
      <c r="BK313" s="154"/>
      <c r="BL313" s="154"/>
      <c r="BM313" s="154"/>
    </row>
    <row r="314" spans="1:65" ht="15.75" customHeight="1">
      <c r="A314" s="139"/>
      <c r="B314" s="140"/>
      <c r="C314" s="139"/>
      <c r="D314" s="141" t="s">
        <v>221</v>
      </c>
      <c r="E314" s="142" t="s">
        <v>25</v>
      </c>
      <c r="F314" s="143" t="s">
        <v>996</v>
      </c>
      <c r="G314" s="139"/>
      <c r="H314" s="144">
        <v>13.539999999999997</v>
      </c>
      <c r="I314" s="139"/>
      <c r="J314" s="139"/>
      <c r="K314" s="139"/>
      <c r="L314" s="140"/>
      <c r="M314" s="145"/>
      <c r="N314" s="139"/>
      <c r="O314" s="139"/>
      <c r="P314" s="139"/>
      <c r="Q314" s="139"/>
      <c r="R314" s="139"/>
      <c r="S314" s="139"/>
      <c r="T314" s="146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39"/>
      <c r="AM314" s="139"/>
      <c r="AN314" s="139"/>
      <c r="AO314" s="139"/>
      <c r="AP314" s="139"/>
      <c r="AQ314" s="139"/>
      <c r="AR314" s="139"/>
      <c r="AS314" s="139"/>
      <c r="AT314" s="142" t="s">
        <v>221</v>
      </c>
      <c r="AU314" s="142" t="s">
        <v>153</v>
      </c>
      <c r="AV314" s="139" t="s">
        <v>153</v>
      </c>
      <c r="AW314" s="139" t="s">
        <v>44</v>
      </c>
      <c r="AX314" s="139" t="s">
        <v>107</v>
      </c>
      <c r="AY314" s="142" t="s">
        <v>145</v>
      </c>
      <c r="AZ314" s="139"/>
      <c r="BA314" s="139"/>
      <c r="BB314" s="139"/>
      <c r="BC314" s="139"/>
      <c r="BD314" s="139"/>
      <c r="BE314" s="139"/>
      <c r="BF314" s="139"/>
      <c r="BG314" s="139"/>
      <c r="BH314" s="139"/>
      <c r="BI314" s="139"/>
      <c r="BJ314" s="139"/>
      <c r="BK314" s="139"/>
      <c r="BL314" s="139"/>
      <c r="BM314" s="139"/>
    </row>
    <row r="315" spans="1:65" ht="15.75" customHeight="1">
      <c r="A315" s="154"/>
      <c r="B315" s="155"/>
      <c r="C315" s="154"/>
      <c r="D315" s="141" t="s">
        <v>221</v>
      </c>
      <c r="E315" s="156" t="s">
        <v>25</v>
      </c>
      <c r="F315" s="157" t="s">
        <v>999</v>
      </c>
      <c r="G315" s="154"/>
      <c r="H315" s="156" t="s">
        <v>25</v>
      </c>
      <c r="I315" s="154"/>
      <c r="J315" s="154"/>
      <c r="K315" s="154"/>
      <c r="L315" s="155"/>
      <c r="M315" s="158"/>
      <c r="N315" s="154"/>
      <c r="O315" s="154"/>
      <c r="P315" s="154"/>
      <c r="Q315" s="154"/>
      <c r="R315" s="154"/>
      <c r="S315" s="154"/>
      <c r="T315" s="159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54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6" t="s">
        <v>221</v>
      </c>
      <c r="AU315" s="156" t="s">
        <v>153</v>
      </c>
      <c r="AV315" s="154" t="s">
        <v>9</v>
      </c>
      <c r="AW315" s="154" t="s">
        <v>44</v>
      </c>
      <c r="AX315" s="154" t="s">
        <v>107</v>
      </c>
      <c r="AY315" s="156" t="s">
        <v>145</v>
      </c>
      <c r="AZ315" s="154"/>
      <c r="BA315" s="154"/>
      <c r="BB315" s="154"/>
      <c r="BC315" s="154"/>
      <c r="BD315" s="154"/>
      <c r="BE315" s="154"/>
      <c r="BF315" s="154"/>
      <c r="BG315" s="154"/>
      <c r="BH315" s="154"/>
      <c r="BI315" s="154"/>
      <c r="BJ315" s="154"/>
      <c r="BK315" s="154"/>
      <c r="BL315" s="154"/>
      <c r="BM315" s="154"/>
    </row>
    <row r="316" spans="1:65" ht="15.75" customHeight="1">
      <c r="A316" s="139"/>
      <c r="B316" s="140"/>
      <c r="C316" s="139"/>
      <c r="D316" s="141" t="s">
        <v>221</v>
      </c>
      <c r="E316" s="142" t="s">
        <v>25</v>
      </c>
      <c r="F316" s="143" t="s">
        <v>613</v>
      </c>
      <c r="G316" s="139"/>
      <c r="H316" s="144">
        <v>18.260000000000002</v>
      </c>
      <c r="I316" s="139"/>
      <c r="J316" s="139"/>
      <c r="K316" s="139"/>
      <c r="L316" s="140"/>
      <c r="M316" s="145"/>
      <c r="N316" s="139"/>
      <c r="O316" s="139"/>
      <c r="P316" s="139"/>
      <c r="Q316" s="139"/>
      <c r="R316" s="139"/>
      <c r="S316" s="139"/>
      <c r="T316" s="146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39"/>
      <c r="AF316" s="139"/>
      <c r="AG316" s="139"/>
      <c r="AH316" s="139"/>
      <c r="AI316" s="139"/>
      <c r="AJ316" s="139"/>
      <c r="AK316" s="139"/>
      <c r="AL316" s="139"/>
      <c r="AM316" s="139"/>
      <c r="AN316" s="139"/>
      <c r="AO316" s="139"/>
      <c r="AP316" s="139"/>
      <c r="AQ316" s="139"/>
      <c r="AR316" s="139"/>
      <c r="AS316" s="139"/>
      <c r="AT316" s="142" t="s">
        <v>221</v>
      </c>
      <c r="AU316" s="142" t="s">
        <v>153</v>
      </c>
      <c r="AV316" s="139" t="s">
        <v>153</v>
      </c>
      <c r="AW316" s="139" t="s">
        <v>44</v>
      </c>
      <c r="AX316" s="139" t="s">
        <v>107</v>
      </c>
      <c r="AY316" s="142" t="s">
        <v>145</v>
      </c>
      <c r="AZ316" s="139"/>
      <c r="BA316" s="139"/>
      <c r="BB316" s="139"/>
      <c r="BC316" s="139"/>
      <c r="BD316" s="139"/>
      <c r="BE316" s="139"/>
      <c r="BF316" s="139"/>
      <c r="BG316" s="139"/>
      <c r="BH316" s="139"/>
      <c r="BI316" s="139"/>
      <c r="BJ316" s="139"/>
      <c r="BK316" s="139"/>
      <c r="BL316" s="139"/>
      <c r="BM316" s="139"/>
    </row>
    <row r="317" spans="1:65" ht="15.75" customHeight="1">
      <c r="A317" s="154"/>
      <c r="B317" s="155"/>
      <c r="C317" s="154"/>
      <c r="D317" s="141" t="s">
        <v>221</v>
      </c>
      <c r="E317" s="156" t="s">
        <v>25</v>
      </c>
      <c r="F317" s="157" t="s">
        <v>1000</v>
      </c>
      <c r="G317" s="154"/>
      <c r="H317" s="156" t="s">
        <v>25</v>
      </c>
      <c r="I317" s="154"/>
      <c r="J317" s="154"/>
      <c r="K317" s="154"/>
      <c r="L317" s="155"/>
      <c r="M317" s="158"/>
      <c r="N317" s="154"/>
      <c r="O317" s="154"/>
      <c r="P317" s="154"/>
      <c r="Q317" s="154"/>
      <c r="R317" s="154"/>
      <c r="S317" s="154"/>
      <c r="T317" s="159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6" t="s">
        <v>221</v>
      </c>
      <c r="AU317" s="156" t="s">
        <v>153</v>
      </c>
      <c r="AV317" s="154" t="s">
        <v>9</v>
      </c>
      <c r="AW317" s="154" t="s">
        <v>44</v>
      </c>
      <c r="AX317" s="154" t="s">
        <v>107</v>
      </c>
      <c r="AY317" s="156" t="s">
        <v>145</v>
      </c>
      <c r="AZ317" s="154"/>
      <c r="BA317" s="154"/>
      <c r="BB317" s="154"/>
      <c r="BC317" s="154"/>
      <c r="BD317" s="154"/>
      <c r="BE317" s="154"/>
      <c r="BF317" s="154"/>
      <c r="BG317" s="154"/>
      <c r="BH317" s="154"/>
      <c r="BI317" s="154"/>
      <c r="BJ317" s="154"/>
      <c r="BK317" s="154"/>
      <c r="BL317" s="154"/>
      <c r="BM317" s="154"/>
    </row>
    <row r="318" spans="1:65" ht="15.75" customHeight="1">
      <c r="A318" s="139"/>
      <c r="B318" s="140"/>
      <c r="C318" s="139"/>
      <c r="D318" s="141" t="s">
        <v>221</v>
      </c>
      <c r="E318" s="142" t="s">
        <v>25</v>
      </c>
      <c r="F318" s="143" t="s">
        <v>617</v>
      </c>
      <c r="G318" s="139"/>
      <c r="H318" s="144">
        <v>22.9</v>
      </c>
      <c r="I318" s="139"/>
      <c r="J318" s="139"/>
      <c r="K318" s="139"/>
      <c r="L318" s="140"/>
      <c r="M318" s="145"/>
      <c r="N318" s="139"/>
      <c r="O318" s="139"/>
      <c r="P318" s="139"/>
      <c r="Q318" s="139"/>
      <c r="R318" s="139"/>
      <c r="S318" s="139"/>
      <c r="T318" s="146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39"/>
      <c r="AF318" s="139"/>
      <c r="AG318" s="139"/>
      <c r="AH318" s="139"/>
      <c r="AI318" s="139"/>
      <c r="AJ318" s="139"/>
      <c r="AK318" s="139"/>
      <c r="AL318" s="139"/>
      <c r="AM318" s="139"/>
      <c r="AN318" s="139"/>
      <c r="AO318" s="139"/>
      <c r="AP318" s="139"/>
      <c r="AQ318" s="139"/>
      <c r="AR318" s="139"/>
      <c r="AS318" s="139"/>
      <c r="AT318" s="142" t="s">
        <v>221</v>
      </c>
      <c r="AU318" s="142" t="s">
        <v>153</v>
      </c>
      <c r="AV318" s="139" t="s">
        <v>153</v>
      </c>
      <c r="AW318" s="139" t="s">
        <v>44</v>
      </c>
      <c r="AX318" s="139" t="s">
        <v>107</v>
      </c>
      <c r="AY318" s="142" t="s">
        <v>145</v>
      </c>
      <c r="AZ318" s="139"/>
      <c r="BA318" s="139"/>
      <c r="BB318" s="139"/>
      <c r="BC318" s="139"/>
      <c r="BD318" s="139"/>
      <c r="BE318" s="139"/>
      <c r="BF318" s="139"/>
      <c r="BG318" s="139"/>
      <c r="BH318" s="139"/>
      <c r="BI318" s="139"/>
      <c r="BJ318" s="139"/>
      <c r="BK318" s="139"/>
      <c r="BL318" s="139"/>
      <c r="BM318" s="139"/>
    </row>
    <row r="319" spans="1:65" ht="15.75" customHeight="1">
      <c r="A319" s="154"/>
      <c r="B319" s="155"/>
      <c r="C319" s="154"/>
      <c r="D319" s="141" t="s">
        <v>221</v>
      </c>
      <c r="E319" s="156" t="s">
        <v>25</v>
      </c>
      <c r="F319" s="157" t="s">
        <v>1005</v>
      </c>
      <c r="G319" s="154"/>
      <c r="H319" s="156" t="s">
        <v>25</v>
      </c>
      <c r="I319" s="154"/>
      <c r="J319" s="154"/>
      <c r="K319" s="154"/>
      <c r="L319" s="155"/>
      <c r="M319" s="158"/>
      <c r="N319" s="154"/>
      <c r="O319" s="154"/>
      <c r="P319" s="154"/>
      <c r="Q319" s="154"/>
      <c r="R319" s="154"/>
      <c r="S319" s="154"/>
      <c r="T319" s="159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154"/>
      <c r="AE319" s="154"/>
      <c r="AF319" s="154"/>
      <c r="AG319" s="154"/>
      <c r="AH319" s="154"/>
      <c r="AI319" s="154"/>
      <c r="AJ319" s="154"/>
      <c r="AK319" s="154"/>
      <c r="AL319" s="154"/>
      <c r="AM319" s="154"/>
      <c r="AN319" s="154"/>
      <c r="AO319" s="154"/>
      <c r="AP319" s="154"/>
      <c r="AQ319" s="154"/>
      <c r="AR319" s="154"/>
      <c r="AS319" s="154"/>
      <c r="AT319" s="156" t="s">
        <v>221</v>
      </c>
      <c r="AU319" s="156" t="s">
        <v>153</v>
      </c>
      <c r="AV319" s="154" t="s">
        <v>9</v>
      </c>
      <c r="AW319" s="154" t="s">
        <v>44</v>
      </c>
      <c r="AX319" s="154" t="s">
        <v>107</v>
      </c>
      <c r="AY319" s="156" t="s">
        <v>145</v>
      </c>
      <c r="AZ319" s="154"/>
      <c r="BA319" s="154"/>
      <c r="BB319" s="154"/>
      <c r="BC319" s="154"/>
      <c r="BD319" s="154"/>
      <c r="BE319" s="154"/>
      <c r="BF319" s="154"/>
      <c r="BG319" s="154"/>
      <c r="BH319" s="154"/>
      <c r="BI319" s="154"/>
      <c r="BJ319" s="154"/>
      <c r="BK319" s="154"/>
      <c r="BL319" s="154"/>
      <c r="BM319" s="154"/>
    </row>
    <row r="320" spans="1:65" ht="15.75" customHeight="1">
      <c r="A320" s="139"/>
      <c r="B320" s="140"/>
      <c r="C320" s="139"/>
      <c r="D320" s="141" t="s">
        <v>221</v>
      </c>
      <c r="E320" s="142" t="s">
        <v>25</v>
      </c>
      <c r="F320" s="143" t="s">
        <v>1006</v>
      </c>
      <c r="G320" s="139"/>
      <c r="H320" s="144">
        <v>18.190000000000001</v>
      </c>
      <c r="I320" s="139"/>
      <c r="J320" s="139"/>
      <c r="K320" s="139"/>
      <c r="L320" s="140"/>
      <c r="M320" s="145"/>
      <c r="N320" s="139"/>
      <c r="O320" s="139"/>
      <c r="P320" s="139"/>
      <c r="Q320" s="139"/>
      <c r="R320" s="139"/>
      <c r="S320" s="139"/>
      <c r="T320" s="146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39"/>
      <c r="AF320" s="139"/>
      <c r="AG320" s="139"/>
      <c r="AH320" s="139"/>
      <c r="AI320" s="139"/>
      <c r="AJ320" s="139"/>
      <c r="AK320" s="139"/>
      <c r="AL320" s="139"/>
      <c r="AM320" s="139"/>
      <c r="AN320" s="139"/>
      <c r="AO320" s="139"/>
      <c r="AP320" s="139"/>
      <c r="AQ320" s="139"/>
      <c r="AR320" s="139"/>
      <c r="AS320" s="139"/>
      <c r="AT320" s="142" t="s">
        <v>221</v>
      </c>
      <c r="AU320" s="142" t="s">
        <v>153</v>
      </c>
      <c r="AV320" s="139" t="s">
        <v>153</v>
      </c>
      <c r="AW320" s="139" t="s">
        <v>44</v>
      </c>
      <c r="AX320" s="139" t="s">
        <v>107</v>
      </c>
      <c r="AY320" s="142" t="s">
        <v>145</v>
      </c>
      <c r="AZ320" s="139"/>
      <c r="BA320" s="139"/>
      <c r="BB320" s="139"/>
      <c r="BC320" s="139"/>
      <c r="BD320" s="139"/>
      <c r="BE320" s="139"/>
      <c r="BF320" s="139"/>
      <c r="BG320" s="139"/>
      <c r="BH320" s="139"/>
      <c r="BI320" s="139"/>
      <c r="BJ320" s="139"/>
      <c r="BK320" s="139"/>
      <c r="BL320" s="139"/>
      <c r="BM320" s="139"/>
    </row>
    <row r="321" spans="1:65" ht="15.75" customHeight="1">
      <c r="A321" s="154"/>
      <c r="B321" s="155"/>
      <c r="C321" s="154"/>
      <c r="D321" s="141" t="s">
        <v>221</v>
      </c>
      <c r="E321" s="156" t="s">
        <v>25</v>
      </c>
      <c r="F321" s="157" t="s">
        <v>1008</v>
      </c>
      <c r="G321" s="154"/>
      <c r="H321" s="156" t="s">
        <v>25</v>
      </c>
      <c r="I321" s="154"/>
      <c r="J321" s="154"/>
      <c r="K321" s="154"/>
      <c r="L321" s="155"/>
      <c r="M321" s="158"/>
      <c r="N321" s="154"/>
      <c r="O321" s="154"/>
      <c r="P321" s="154"/>
      <c r="Q321" s="154"/>
      <c r="R321" s="154"/>
      <c r="S321" s="154"/>
      <c r="T321" s="159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54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6" t="s">
        <v>221</v>
      </c>
      <c r="AU321" s="156" t="s">
        <v>153</v>
      </c>
      <c r="AV321" s="154" t="s">
        <v>9</v>
      </c>
      <c r="AW321" s="154" t="s">
        <v>44</v>
      </c>
      <c r="AX321" s="154" t="s">
        <v>107</v>
      </c>
      <c r="AY321" s="156" t="s">
        <v>145</v>
      </c>
      <c r="AZ321" s="154"/>
      <c r="BA321" s="154"/>
      <c r="BB321" s="154"/>
      <c r="BC321" s="154"/>
      <c r="BD321" s="154"/>
      <c r="BE321" s="154"/>
      <c r="BF321" s="154"/>
      <c r="BG321" s="154"/>
      <c r="BH321" s="154"/>
      <c r="BI321" s="154"/>
      <c r="BJ321" s="154"/>
      <c r="BK321" s="154"/>
      <c r="BL321" s="154"/>
      <c r="BM321" s="154"/>
    </row>
    <row r="322" spans="1:65" ht="15.75" customHeight="1">
      <c r="A322" s="139"/>
      <c r="B322" s="140"/>
      <c r="C322" s="139"/>
      <c r="D322" s="141" t="s">
        <v>221</v>
      </c>
      <c r="E322" s="142" t="s">
        <v>25</v>
      </c>
      <c r="F322" s="143" t="s">
        <v>233</v>
      </c>
      <c r="G322" s="139"/>
      <c r="H322" s="144">
        <v>15</v>
      </c>
      <c r="I322" s="139"/>
      <c r="J322" s="139"/>
      <c r="K322" s="139"/>
      <c r="L322" s="140"/>
      <c r="M322" s="145"/>
      <c r="N322" s="139"/>
      <c r="O322" s="139"/>
      <c r="P322" s="139"/>
      <c r="Q322" s="139"/>
      <c r="R322" s="139"/>
      <c r="S322" s="139"/>
      <c r="T322" s="146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39"/>
      <c r="AM322" s="139"/>
      <c r="AN322" s="139"/>
      <c r="AO322" s="139"/>
      <c r="AP322" s="139"/>
      <c r="AQ322" s="139"/>
      <c r="AR322" s="139"/>
      <c r="AS322" s="139"/>
      <c r="AT322" s="142" t="s">
        <v>221</v>
      </c>
      <c r="AU322" s="142" t="s">
        <v>153</v>
      </c>
      <c r="AV322" s="139" t="s">
        <v>153</v>
      </c>
      <c r="AW322" s="139" t="s">
        <v>44</v>
      </c>
      <c r="AX322" s="139" t="s">
        <v>107</v>
      </c>
      <c r="AY322" s="142" t="s">
        <v>145</v>
      </c>
      <c r="AZ322" s="139"/>
      <c r="BA322" s="139"/>
      <c r="BB322" s="139"/>
      <c r="BC322" s="139"/>
      <c r="BD322" s="139"/>
      <c r="BE322" s="139"/>
      <c r="BF322" s="139"/>
      <c r="BG322" s="139"/>
      <c r="BH322" s="139"/>
      <c r="BI322" s="139"/>
      <c r="BJ322" s="139"/>
      <c r="BK322" s="139"/>
      <c r="BL322" s="139"/>
      <c r="BM322" s="139"/>
    </row>
    <row r="323" spans="1:65" ht="15.75" customHeight="1">
      <c r="A323" s="147"/>
      <c r="B323" s="148"/>
      <c r="C323" s="147"/>
      <c r="D323" s="141" t="s">
        <v>221</v>
      </c>
      <c r="E323" s="149" t="s">
        <v>25</v>
      </c>
      <c r="F323" s="150" t="s">
        <v>226</v>
      </c>
      <c r="G323" s="147"/>
      <c r="H323" s="151">
        <v>87.89</v>
      </c>
      <c r="I323" s="147"/>
      <c r="J323" s="147"/>
      <c r="K323" s="147"/>
      <c r="L323" s="148"/>
      <c r="M323" s="152"/>
      <c r="N323" s="147"/>
      <c r="O323" s="147"/>
      <c r="P323" s="147"/>
      <c r="Q323" s="147"/>
      <c r="R323" s="147"/>
      <c r="S323" s="147"/>
      <c r="T323" s="153"/>
      <c r="U323" s="147"/>
      <c r="V323" s="147"/>
      <c r="W323" s="147"/>
      <c r="X323" s="147"/>
      <c r="Y323" s="147"/>
      <c r="Z323" s="147"/>
      <c r="AA323" s="147"/>
      <c r="AB323" s="147"/>
      <c r="AC323" s="147"/>
      <c r="AD323" s="147"/>
      <c r="AE323" s="147"/>
      <c r="AF323" s="147"/>
      <c r="AG323" s="147"/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9" t="s">
        <v>221</v>
      </c>
      <c r="AU323" s="149" t="s">
        <v>153</v>
      </c>
      <c r="AV323" s="147" t="s">
        <v>152</v>
      </c>
      <c r="AW323" s="147" t="s">
        <v>44</v>
      </c>
      <c r="AX323" s="147" t="s">
        <v>9</v>
      </c>
      <c r="AY323" s="149" t="s">
        <v>145</v>
      </c>
      <c r="AZ323" s="147"/>
      <c r="BA323" s="147"/>
      <c r="BB323" s="147"/>
      <c r="BC323" s="147"/>
      <c r="BD323" s="147"/>
      <c r="BE323" s="147"/>
      <c r="BF323" s="147"/>
      <c r="BG323" s="147"/>
      <c r="BH323" s="147"/>
      <c r="BI323" s="147"/>
      <c r="BJ323" s="147"/>
      <c r="BK323" s="147"/>
      <c r="BL323" s="147"/>
      <c r="BM323" s="147"/>
    </row>
    <row r="324" spans="1:65" ht="22.5" customHeight="1">
      <c r="A324" s="108"/>
      <c r="B324" s="109"/>
      <c r="C324" s="108"/>
      <c r="D324" s="110" t="s">
        <v>106</v>
      </c>
      <c r="E324" s="130" t="s">
        <v>1011</v>
      </c>
      <c r="F324" s="130" t="s">
        <v>1012</v>
      </c>
      <c r="G324" s="108"/>
      <c r="H324" s="108"/>
      <c r="I324" s="108"/>
      <c r="J324" s="131">
        <f>BK324</f>
        <v>0</v>
      </c>
      <c r="K324" s="108"/>
      <c r="L324" s="109"/>
      <c r="M324" s="113"/>
      <c r="N324" s="108"/>
      <c r="O324" s="108"/>
      <c r="P324" s="114">
        <f>SUM(P325:P329)</f>
        <v>0</v>
      </c>
      <c r="Q324" s="108"/>
      <c r="R324" s="114">
        <f>SUM(R325:R329)</f>
        <v>0</v>
      </c>
      <c r="S324" s="108"/>
      <c r="T324" s="115">
        <f>SUM(T325:T329)</f>
        <v>1.2511999999999999</v>
      </c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  <c r="AE324" s="108"/>
      <c r="AF324" s="108"/>
      <c r="AG324" s="108"/>
      <c r="AH324" s="108"/>
      <c r="AI324" s="108"/>
      <c r="AJ324" s="108"/>
      <c r="AK324" s="108"/>
      <c r="AL324" s="108"/>
      <c r="AM324" s="108"/>
      <c r="AN324" s="108"/>
      <c r="AO324" s="108"/>
      <c r="AP324" s="108"/>
      <c r="AQ324" s="108"/>
      <c r="AR324" s="110" t="s">
        <v>153</v>
      </c>
      <c r="AS324" s="108"/>
      <c r="AT324" s="116" t="s">
        <v>106</v>
      </c>
      <c r="AU324" s="116" t="s">
        <v>9</v>
      </c>
      <c r="AV324" s="108"/>
      <c r="AW324" s="108"/>
      <c r="AX324" s="108"/>
      <c r="AY324" s="110" t="s">
        <v>145</v>
      </c>
      <c r="AZ324" s="108"/>
      <c r="BA324" s="108"/>
      <c r="BB324" s="108"/>
      <c r="BC324" s="108"/>
      <c r="BD324" s="108"/>
      <c r="BE324" s="108"/>
      <c r="BF324" s="108"/>
      <c r="BG324" s="108"/>
      <c r="BH324" s="108"/>
      <c r="BI324" s="108"/>
      <c r="BJ324" s="108"/>
      <c r="BK324" s="117">
        <f>SUM(BK325:BK329)</f>
        <v>0</v>
      </c>
      <c r="BL324" s="108"/>
      <c r="BM324" s="108"/>
    </row>
    <row r="325" spans="1:65" ht="21.75" customHeight="1">
      <c r="A325" s="16"/>
      <c r="B325" s="17"/>
      <c r="C325" s="118" t="s">
        <v>285</v>
      </c>
      <c r="D325" s="118" t="s">
        <v>146</v>
      </c>
      <c r="E325" s="119" t="s">
        <v>1013</v>
      </c>
      <c r="F325" s="120" t="s">
        <v>1014</v>
      </c>
      <c r="G325" s="121" t="s">
        <v>176</v>
      </c>
      <c r="H325" s="122">
        <v>46</v>
      </c>
      <c r="I325" s="259"/>
      <c r="J325" s="123">
        <f>ROUND(I325*H325,2)</f>
        <v>0</v>
      </c>
      <c r="K325" s="120" t="s">
        <v>183</v>
      </c>
      <c r="L325" s="17"/>
      <c r="M325" s="124" t="s">
        <v>25</v>
      </c>
      <c r="N325" s="125" t="s">
        <v>54</v>
      </c>
      <c r="O325" s="16"/>
      <c r="P325" s="126">
        <f>O325*H325</f>
        <v>0</v>
      </c>
      <c r="Q325" s="126">
        <v>0</v>
      </c>
      <c r="R325" s="126">
        <f>Q325*H325</f>
        <v>0</v>
      </c>
      <c r="S325" s="126">
        <v>2.7199999999999995E-2</v>
      </c>
      <c r="T325" s="127">
        <f>S325*H325</f>
        <v>1.2511999999999999</v>
      </c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28" t="s">
        <v>193</v>
      </c>
      <c r="AS325" s="16"/>
      <c r="AT325" s="128" t="s">
        <v>146</v>
      </c>
      <c r="AU325" s="128" t="s">
        <v>153</v>
      </c>
      <c r="AV325" s="16"/>
      <c r="AW325" s="16"/>
      <c r="AX325" s="16"/>
      <c r="AY325" s="4" t="s">
        <v>145</v>
      </c>
      <c r="AZ325" s="16"/>
      <c r="BA325" s="16"/>
      <c r="BB325" s="16"/>
      <c r="BC325" s="16"/>
      <c r="BD325" s="16"/>
      <c r="BE325" s="129">
        <f>IF(N325="základní",J325,0)</f>
        <v>0</v>
      </c>
      <c r="BF325" s="129">
        <f>IF(N325="snížená",J325,0)</f>
        <v>0</v>
      </c>
      <c r="BG325" s="129">
        <f>IF(N325="zákl. přenesená",J325,0)</f>
        <v>0</v>
      </c>
      <c r="BH325" s="129">
        <f>IF(N325="sníž. přenesená",J325,0)</f>
        <v>0</v>
      </c>
      <c r="BI325" s="129">
        <f>IF(N325="nulová",J325,0)</f>
        <v>0</v>
      </c>
      <c r="BJ325" s="4" t="s">
        <v>153</v>
      </c>
      <c r="BK325" s="129">
        <f>ROUND(I325*H325,2)</f>
        <v>0</v>
      </c>
      <c r="BL325" s="4" t="s">
        <v>193</v>
      </c>
      <c r="BM325" s="128" t="s">
        <v>1017</v>
      </c>
    </row>
    <row r="326" spans="1:65" ht="15.75" customHeight="1">
      <c r="A326" s="16"/>
      <c r="B326" s="17"/>
      <c r="C326" s="16"/>
      <c r="D326" s="136" t="s">
        <v>201</v>
      </c>
      <c r="E326" s="16"/>
      <c r="F326" s="137" t="s">
        <v>1018</v>
      </c>
      <c r="G326" s="16"/>
      <c r="H326" s="16"/>
      <c r="I326" s="16"/>
      <c r="J326" s="16"/>
      <c r="K326" s="16"/>
      <c r="L326" s="17"/>
      <c r="M326" s="138"/>
      <c r="N326" s="16"/>
      <c r="O326" s="16"/>
      <c r="P326" s="16"/>
      <c r="Q326" s="16"/>
      <c r="R326" s="16"/>
      <c r="S326" s="16"/>
      <c r="T326" s="59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4" t="s">
        <v>201</v>
      </c>
      <c r="AU326" s="4" t="s">
        <v>153</v>
      </c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</row>
    <row r="327" spans="1:65" ht="15.75" customHeight="1">
      <c r="A327" s="154"/>
      <c r="B327" s="155"/>
      <c r="C327" s="154"/>
      <c r="D327" s="141" t="s">
        <v>221</v>
      </c>
      <c r="E327" s="156" t="s">
        <v>25</v>
      </c>
      <c r="F327" s="157" t="s">
        <v>1019</v>
      </c>
      <c r="G327" s="154"/>
      <c r="H327" s="156" t="s">
        <v>25</v>
      </c>
      <c r="I327" s="154"/>
      <c r="J327" s="154"/>
      <c r="K327" s="154"/>
      <c r="L327" s="155"/>
      <c r="M327" s="158"/>
      <c r="N327" s="154"/>
      <c r="O327" s="154"/>
      <c r="P327" s="154"/>
      <c r="Q327" s="154"/>
      <c r="R327" s="154"/>
      <c r="S327" s="154"/>
      <c r="T327" s="159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154"/>
      <c r="AE327" s="154"/>
      <c r="AF327" s="154"/>
      <c r="AG327" s="154"/>
      <c r="AH327" s="154"/>
      <c r="AI327" s="154"/>
      <c r="AJ327" s="154"/>
      <c r="AK327" s="154"/>
      <c r="AL327" s="154"/>
      <c r="AM327" s="154"/>
      <c r="AN327" s="154"/>
      <c r="AO327" s="154"/>
      <c r="AP327" s="154"/>
      <c r="AQ327" s="154"/>
      <c r="AR327" s="154"/>
      <c r="AS327" s="154"/>
      <c r="AT327" s="156" t="s">
        <v>221</v>
      </c>
      <c r="AU327" s="156" t="s">
        <v>153</v>
      </c>
      <c r="AV327" s="154" t="s">
        <v>9</v>
      </c>
      <c r="AW327" s="154" t="s">
        <v>44</v>
      </c>
      <c r="AX327" s="154" t="s">
        <v>107</v>
      </c>
      <c r="AY327" s="156" t="s">
        <v>145</v>
      </c>
      <c r="AZ327" s="154"/>
      <c r="BA327" s="154"/>
      <c r="BB327" s="154"/>
      <c r="BC327" s="154"/>
      <c r="BD327" s="154"/>
      <c r="BE327" s="154"/>
      <c r="BF327" s="154"/>
      <c r="BG327" s="154"/>
      <c r="BH327" s="154"/>
      <c r="BI327" s="154"/>
      <c r="BJ327" s="154"/>
      <c r="BK327" s="154"/>
      <c r="BL327" s="154"/>
      <c r="BM327" s="154"/>
    </row>
    <row r="328" spans="1:65" ht="15.75" customHeight="1">
      <c r="A328" s="139"/>
      <c r="B328" s="140"/>
      <c r="C328" s="139"/>
      <c r="D328" s="141" t="s">
        <v>221</v>
      </c>
      <c r="E328" s="142" t="s">
        <v>25</v>
      </c>
      <c r="F328" s="143" t="s">
        <v>1020</v>
      </c>
      <c r="G328" s="139"/>
      <c r="H328" s="144">
        <v>46</v>
      </c>
      <c r="I328" s="139"/>
      <c r="J328" s="139"/>
      <c r="K328" s="139"/>
      <c r="L328" s="140"/>
      <c r="M328" s="145"/>
      <c r="N328" s="139"/>
      <c r="O328" s="139"/>
      <c r="P328" s="139"/>
      <c r="Q328" s="139"/>
      <c r="R328" s="139"/>
      <c r="S328" s="139"/>
      <c r="T328" s="146"/>
      <c r="U328" s="139"/>
      <c r="V328" s="139"/>
      <c r="W328" s="139"/>
      <c r="X328" s="139"/>
      <c r="Y328" s="139"/>
      <c r="Z328" s="139"/>
      <c r="AA328" s="139"/>
      <c r="AB328" s="139"/>
      <c r="AC328" s="139"/>
      <c r="AD328" s="139"/>
      <c r="AE328" s="139"/>
      <c r="AF328" s="139"/>
      <c r="AG328" s="139"/>
      <c r="AH328" s="139"/>
      <c r="AI328" s="139"/>
      <c r="AJ328" s="139"/>
      <c r="AK328" s="139"/>
      <c r="AL328" s="139"/>
      <c r="AM328" s="139"/>
      <c r="AN328" s="139"/>
      <c r="AO328" s="139"/>
      <c r="AP328" s="139"/>
      <c r="AQ328" s="139"/>
      <c r="AR328" s="139"/>
      <c r="AS328" s="139"/>
      <c r="AT328" s="142" t="s">
        <v>221</v>
      </c>
      <c r="AU328" s="142" t="s">
        <v>153</v>
      </c>
      <c r="AV328" s="139" t="s">
        <v>153</v>
      </c>
      <c r="AW328" s="139" t="s">
        <v>44</v>
      </c>
      <c r="AX328" s="139" t="s">
        <v>107</v>
      </c>
      <c r="AY328" s="142" t="s">
        <v>145</v>
      </c>
      <c r="AZ328" s="139"/>
      <c r="BA328" s="139"/>
      <c r="BB328" s="139"/>
      <c r="BC328" s="139"/>
      <c r="BD328" s="139"/>
      <c r="BE328" s="139"/>
      <c r="BF328" s="139"/>
      <c r="BG328" s="139"/>
      <c r="BH328" s="139"/>
      <c r="BI328" s="139"/>
      <c r="BJ328" s="139"/>
      <c r="BK328" s="139"/>
      <c r="BL328" s="139"/>
      <c r="BM328" s="139"/>
    </row>
    <row r="329" spans="1:65" ht="15.75" customHeight="1">
      <c r="A329" s="147"/>
      <c r="B329" s="148"/>
      <c r="C329" s="147"/>
      <c r="D329" s="141" t="s">
        <v>221</v>
      </c>
      <c r="E329" s="149" t="s">
        <v>25</v>
      </c>
      <c r="F329" s="150" t="s">
        <v>226</v>
      </c>
      <c r="G329" s="147"/>
      <c r="H329" s="151">
        <v>46</v>
      </c>
      <c r="I329" s="147"/>
      <c r="J329" s="147"/>
      <c r="K329" s="147"/>
      <c r="L329" s="148"/>
      <c r="M329" s="175"/>
      <c r="N329" s="176"/>
      <c r="O329" s="176"/>
      <c r="P329" s="176"/>
      <c r="Q329" s="176"/>
      <c r="R329" s="176"/>
      <c r="S329" s="176"/>
      <c r="T329" s="177"/>
      <c r="U329" s="147"/>
      <c r="V329" s="147"/>
      <c r="W329" s="147"/>
      <c r="X329" s="147"/>
      <c r="Y329" s="147"/>
      <c r="Z329" s="147"/>
      <c r="AA329" s="147"/>
      <c r="AB329" s="147"/>
      <c r="AC329" s="147"/>
      <c r="AD329" s="147"/>
      <c r="AE329" s="147"/>
      <c r="AF329" s="147"/>
      <c r="AG329" s="147"/>
      <c r="AH329" s="147"/>
      <c r="AI329" s="147"/>
      <c r="AJ329" s="147"/>
      <c r="AK329" s="147"/>
      <c r="AL329" s="147"/>
      <c r="AM329" s="147"/>
      <c r="AN329" s="147"/>
      <c r="AO329" s="147"/>
      <c r="AP329" s="147"/>
      <c r="AQ329" s="147"/>
      <c r="AR329" s="147"/>
      <c r="AS329" s="147"/>
      <c r="AT329" s="149" t="s">
        <v>221</v>
      </c>
      <c r="AU329" s="149" t="s">
        <v>153</v>
      </c>
      <c r="AV329" s="147" t="s">
        <v>152</v>
      </c>
      <c r="AW329" s="147" t="s">
        <v>44</v>
      </c>
      <c r="AX329" s="147" t="s">
        <v>9</v>
      </c>
      <c r="AY329" s="149" t="s">
        <v>145</v>
      </c>
      <c r="AZ329" s="147"/>
      <c r="BA329" s="147"/>
      <c r="BB329" s="147"/>
      <c r="BC329" s="147"/>
      <c r="BD329" s="147"/>
      <c r="BE329" s="147"/>
      <c r="BF329" s="147"/>
      <c r="BG329" s="147"/>
      <c r="BH329" s="147"/>
      <c r="BI329" s="147"/>
      <c r="BJ329" s="147"/>
      <c r="BK329" s="147"/>
      <c r="BL329" s="147"/>
      <c r="BM329" s="147"/>
    </row>
    <row r="330" spans="1:65" ht="6.75" customHeight="1">
      <c r="A330" s="16"/>
      <c r="B330" s="39"/>
      <c r="C330" s="40"/>
      <c r="D330" s="40"/>
      <c r="E330" s="40"/>
      <c r="F330" s="40"/>
      <c r="G330" s="40"/>
      <c r="H330" s="40"/>
      <c r="I330" s="40"/>
      <c r="J330" s="40"/>
      <c r="K330" s="40"/>
      <c r="L330" s="17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</row>
    <row r="331" spans="1:65" ht="15.75" customHeight="1"/>
    <row r="332" spans="1:65" ht="15.75" customHeight="1"/>
    <row r="333" spans="1:65" ht="15.75" customHeight="1"/>
    <row r="334" spans="1:65" ht="15.75" customHeight="1"/>
    <row r="335" spans="1:65" ht="15.75" customHeight="1"/>
    <row r="336" spans="1:65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R5/NkWZ5AE54PhaewIkCmWxwciSR0NEYhJB+NRMWTw/OTnbf1nSwhKlEXSfRNY/KhXzMOjuKkHTH5peqiMRcBw==" saltValue="vSEeeVNeyidG2rktYBZvCQ==" spinCount="100000" sheet="1" objects="1" scenarios="1"/>
  <autoFilter ref="C93:K329" xr:uid="{00000000-0009-0000-0000-000001000000}"/>
  <mergeCells count="9">
    <mergeCell ref="E84:H84"/>
    <mergeCell ref="E86:H86"/>
    <mergeCell ref="L2:V2"/>
    <mergeCell ref="E7:H7"/>
    <mergeCell ref="E9:H9"/>
    <mergeCell ref="E18:H18"/>
    <mergeCell ref="E27:H27"/>
    <mergeCell ref="E48:H48"/>
    <mergeCell ref="E50:H50"/>
  </mergeCells>
  <hyperlinks>
    <hyperlink ref="F98" r:id="rId1" xr:uid="{00000000-0004-0000-0100-000000000000}"/>
    <hyperlink ref="F100" r:id="rId2" xr:uid="{00000000-0004-0000-0100-000001000000}"/>
    <hyperlink ref="F105" r:id="rId3" xr:uid="{00000000-0004-0000-0100-000002000000}"/>
    <hyperlink ref="F109" r:id="rId4" xr:uid="{00000000-0004-0000-0100-000003000000}"/>
    <hyperlink ref="F114" r:id="rId5" xr:uid="{00000000-0004-0000-0100-000004000000}"/>
    <hyperlink ref="F144" r:id="rId6" xr:uid="{00000000-0004-0000-0100-000005000000}"/>
    <hyperlink ref="F175" r:id="rId7" xr:uid="{00000000-0004-0000-0100-000006000000}"/>
    <hyperlink ref="F180" r:id="rId8" xr:uid="{00000000-0004-0000-0100-000007000000}"/>
    <hyperlink ref="F188" r:id="rId9" xr:uid="{00000000-0004-0000-0100-000008000000}"/>
    <hyperlink ref="F193" r:id="rId10" xr:uid="{00000000-0004-0000-0100-000009000000}"/>
    <hyperlink ref="F198" r:id="rId11" xr:uid="{00000000-0004-0000-0100-00000A000000}"/>
    <hyperlink ref="F202" r:id="rId12" xr:uid="{00000000-0004-0000-0100-00000B000000}"/>
    <hyperlink ref="F204" r:id="rId13" xr:uid="{00000000-0004-0000-0100-00000C000000}"/>
    <hyperlink ref="F209" r:id="rId14" xr:uid="{00000000-0004-0000-0100-00000D000000}"/>
    <hyperlink ref="F211" r:id="rId15" xr:uid="{00000000-0004-0000-0100-00000E000000}"/>
    <hyperlink ref="F221" r:id="rId16" xr:uid="{00000000-0004-0000-0100-00000F000000}"/>
    <hyperlink ref="F223" r:id="rId17" xr:uid="{00000000-0004-0000-0100-000010000000}"/>
    <hyperlink ref="F227" r:id="rId18" xr:uid="{00000000-0004-0000-0100-000011000000}"/>
    <hyperlink ref="F229" r:id="rId19" xr:uid="{00000000-0004-0000-0100-000012000000}"/>
    <hyperlink ref="F232" r:id="rId20" xr:uid="{00000000-0004-0000-0100-000013000000}"/>
    <hyperlink ref="F236" r:id="rId21" xr:uid="{00000000-0004-0000-0100-000014000000}"/>
    <hyperlink ref="F250" r:id="rId22" xr:uid="{00000000-0004-0000-0100-000015000000}"/>
    <hyperlink ref="F252" r:id="rId23" xr:uid="{00000000-0004-0000-0100-000016000000}"/>
    <hyperlink ref="F254" r:id="rId24" xr:uid="{00000000-0004-0000-0100-000017000000}"/>
    <hyperlink ref="F256" r:id="rId25" xr:uid="{00000000-0004-0000-0100-000018000000}"/>
    <hyperlink ref="F262" r:id="rId26" xr:uid="{00000000-0004-0000-0100-000019000000}"/>
    <hyperlink ref="F271" r:id="rId27" xr:uid="{00000000-0004-0000-0100-00001A000000}"/>
    <hyperlink ref="F275" r:id="rId28" xr:uid="{00000000-0004-0000-0100-00001B000000}"/>
    <hyperlink ref="F279" r:id="rId29" xr:uid="{00000000-0004-0000-0100-00001C000000}"/>
    <hyperlink ref="F282" r:id="rId30" xr:uid="{00000000-0004-0000-0100-00001D000000}"/>
    <hyperlink ref="F312" r:id="rId31" xr:uid="{00000000-0004-0000-0100-00001E000000}"/>
    <hyperlink ref="F326" r:id="rId32" xr:uid="{00000000-0004-0000-0100-00001F000000}"/>
  </hyperlink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3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507"/>
  <sheetViews>
    <sheetView showGridLines="0" topLeftCell="A476" workbookViewId="0">
      <selection activeCell="W509" sqref="W509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3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32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ROUND(J95,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ROUND((SUM(BE95:BE506)),  2)</f>
        <v>0</v>
      </c>
      <c r="G33" s="16"/>
      <c r="H33" s="16"/>
      <c r="I33" s="34">
        <v>0.21</v>
      </c>
      <c r="J33" s="33">
        <f>ROUND(((SUM(BE95:BE506))*I33),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ROUND((SUM(BF95:BF506)),  2)</f>
        <v>0</v>
      </c>
      <c r="G34" s="16"/>
      <c r="H34" s="16"/>
      <c r="I34" s="34">
        <v>0.12</v>
      </c>
      <c r="J34" s="33">
        <f>ROUND(((SUM(BF95:BF506))*I34),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ROUND((SUM(BG95:BG506)),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ROUND((SUM(BH95:BH506)),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ROUND((SUM(BI95:BI506)),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02 - ASŘ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1" si="1">J95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71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19.5" customHeight="1">
      <c r="A61" s="67"/>
      <c r="B61" s="68"/>
      <c r="C61" s="67"/>
      <c r="D61" s="70" t="s">
        <v>76</v>
      </c>
      <c r="E61" s="72"/>
      <c r="F61" s="72"/>
      <c r="G61" s="72"/>
      <c r="H61" s="72"/>
      <c r="I61" s="72"/>
      <c r="J61" s="74">
        <f t="shared" si="1"/>
        <v>0</v>
      </c>
      <c r="K61" s="67"/>
      <c r="L61" s="68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</row>
    <row r="62" spans="1:65" ht="19.5" customHeight="1">
      <c r="A62" s="67"/>
      <c r="B62" s="68"/>
      <c r="C62" s="67"/>
      <c r="D62" s="70" t="s">
        <v>92</v>
      </c>
      <c r="E62" s="72"/>
      <c r="F62" s="72"/>
      <c r="G62" s="72"/>
      <c r="H62" s="72"/>
      <c r="I62" s="72"/>
      <c r="J62" s="74">
        <f>J127</f>
        <v>0</v>
      </c>
      <c r="K62" s="67"/>
      <c r="L62" s="68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</row>
    <row r="63" spans="1:65" ht="19.5" customHeight="1">
      <c r="A63" s="67"/>
      <c r="B63" s="68"/>
      <c r="C63" s="67"/>
      <c r="D63" s="70" t="s">
        <v>77</v>
      </c>
      <c r="E63" s="72"/>
      <c r="F63" s="72"/>
      <c r="G63" s="72"/>
      <c r="H63" s="72"/>
      <c r="I63" s="72"/>
      <c r="J63" s="74">
        <f>J163</f>
        <v>0</v>
      </c>
      <c r="K63" s="67"/>
      <c r="L63" s="68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</row>
    <row r="64" spans="1:65" ht="19.5" customHeight="1">
      <c r="A64" s="67"/>
      <c r="B64" s="68"/>
      <c r="C64" s="67"/>
      <c r="D64" s="70" t="s">
        <v>99</v>
      </c>
      <c r="E64" s="72"/>
      <c r="F64" s="72"/>
      <c r="G64" s="72"/>
      <c r="H64" s="72"/>
      <c r="I64" s="72"/>
      <c r="J64" s="74">
        <f>J174</f>
        <v>0</v>
      </c>
      <c r="K64" s="67"/>
      <c r="L64" s="68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</row>
    <row r="65" spans="1:65" ht="24.75" customHeight="1">
      <c r="A65" s="62"/>
      <c r="B65" s="63"/>
      <c r="C65" s="62"/>
      <c r="D65" s="64" t="s">
        <v>94</v>
      </c>
      <c r="E65" s="65"/>
      <c r="F65" s="65"/>
      <c r="G65" s="65"/>
      <c r="H65" s="65"/>
      <c r="I65" s="65"/>
      <c r="J65" s="66">
        <f t="shared" ref="J65:J66" si="2">J177</f>
        <v>0</v>
      </c>
      <c r="K65" s="62"/>
      <c r="L65" s="63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</row>
    <row r="66" spans="1:65" ht="19.5" customHeight="1">
      <c r="A66" s="67"/>
      <c r="B66" s="68"/>
      <c r="C66" s="67"/>
      <c r="D66" s="70" t="s">
        <v>102</v>
      </c>
      <c r="E66" s="72"/>
      <c r="F66" s="72"/>
      <c r="G66" s="72"/>
      <c r="H66" s="72"/>
      <c r="I66" s="72"/>
      <c r="J66" s="74">
        <f t="shared" si="2"/>
        <v>0</v>
      </c>
      <c r="K66" s="67"/>
      <c r="L66" s="68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</row>
    <row r="67" spans="1:65" ht="19.5" customHeight="1">
      <c r="A67" s="67"/>
      <c r="B67" s="68"/>
      <c r="C67" s="67"/>
      <c r="D67" s="70" t="s">
        <v>105</v>
      </c>
      <c r="E67" s="72"/>
      <c r="F67" s="72"/>
      <c r="G67" s="72"/>
      <c r="H67" s="72"/>
      <c r="I67" s="72"/>
      <c r="J67" s="74">
        <f>J181</f>
        <v>0</v>
      </c>
      <c r="K67" s="67"/>
      <c r="L67" s="68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</row>
    <row r="68" spans="1:65" ht="19.5" customHeight="1">
      <c r="A68" s="67"/>
      <c r="B68" s="68"/>
      <c r="C68" s="67"/>
      <c r="D68" s="70" t="s">
        <v>112</v>
      </c>
      <c r="E68" s="72"/>
      <c r="F68" s="72"/>
      <c r="G68" s="72"/>
      <c r="H68" s="72"/>
      <c r="I68" s="72"/>
      <c r="J68" s="74">
        <f>J232</f>
        <v>0</v>
      </c>
      <c r="K68" s="67"/>
      <c r="L68" s="68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</row>
    <row r="69" spans="1:65" ht="19.5" customHeight="1">
      <c r="A69" s="67"/>
      <c r="B69" s="68"/>
      <c r="C69" s="67"/>
      <c r="D69" s="70" t="s">
        <v>115</v>
      </c>
      <c r="E69" s="72"/>
      <c r="F69" s="72"/>
      <c r="G69" s="72"/>
      <c r="H69" s="72"/>
      <c r="I69" s="72"/>
      <c r="J69" s="74">
        <f>J241</f>
        <v>0</v>
      </c>
      <c r="K69" s="67"/>
      <c r="L69" s="68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</row>
    <row r="70" spans="1:65" ht="19.5" customHeight="1">
      <c r="A70" s="67"/>
      <c r="B70" s="68"/>
      <c r="C70" s="67"/>
      <c r="D70" s="70" t="s">
        <v>114</v>
      </c>
      <c r="E70" s="72"/>
      <c r="F70" s="72"/>
      <c r="G70" s="72"/>
      <c r="H70" s="72"/>
      <c r="I70" s="72"/>
      <c r="J70" s="74">
        <f>J295</f>
        <v>0</v>
      </c>
      <c r="K70" s="67"/>
      <c r="L70" s="68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</row>
    <row r="71" spans="1:65" ht="19.5" customHeight="1">
      <c r="A71" s="67"/>
      <c r="B71" s="68"/>
      <c r="C71" s="67"/>
      <c r="D71" s="70" t="s">
        <v>118</v>
      </c>
      <c r="E71" s="72"/>
      <c r="F71" s="72"/>
      <c r="G71" s="72"/>
      <c r="H71" s="72"/>
      <c r="I71" s="72"/>
      <c r="J71" s="74">
        <f>J298</f>
        <v>0</v>
      </c>
      <c r="K71" s="67"/>
      <c r="L71" s="68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</row>
    <row r="72" spans="1:65" ht="19.5" customHeight="1">
      <c r="A72" s="67"/>
      <c r="B72" s="68"/>
      <c r="C72" s="67"/>
      <c r="D72" s="70" t="s">
        <v>121</v>
      </c>
      <c r="E72" s="72"/>
      <c r="F72" s="72"/>
      <c r="G72" s="72"/>
      <c r="H72" s="72"/>
      <c r="I72" s="72"/>
      <c r="J72" s="74">
        <f>J355</f>
        <v>0</v>
      </c>
      <c r="K72" s="67"/>
      <c r="L72" s="68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</row>
    <row r="73" spans="1:65" ht="19.5" customHeight="1">
      <c r="A73" s="67"/>
      <c r="B73" s="68"/>
      <c r="C73" s="67"/>
      <c r="D73" s="70" t="s">
        <v>122</v>
      </c>
      <c r="E73" s="72"/>
      <c r="F73" s="72"/>
      <c r="G73" s="72"/>
      <c r="H73" s="72"/>
      <c r="I73" s="72"/>
      <c r="J73" s="74">
        <f>J396</f>
        <v>0</v>
      </c>
      <c r="K73" s="67"/>
      <c r="L73" s="68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</row>
    <row r="74" spans="1:65" ht="19.5" customHeight="1">
      <c r="A74" s="67"/>
      <c r="B74" s="68"/>
      <c r="C74" s="67"/>
      <c r="D74" s="70" t="s">
        <v>123</v>
      </c>
      <c r="E74" s="72"/>
      <c r="F74" s="72"/>
      <c r="G74" s="72"/>
      <c r="H74" s="72"/>
      <c r="I74" s="72"/>
      <c r="J74" s="74">
        <f>J440</f>
        <v>0</v>
      </c>
      <c r="K74" s="67"/>
      <c r="L74" s="68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</row>
    <row r="75" spans="1:65" ht="24.75" customHeight="1">
      <c r="A75" s="62"/>
      <c r="B75" s="63"/>
      <c r="C75" s="62"/>
      <c r="D75" s="64" t="s">
        <v>126</v>
      </c>
      <c r="E75" s="65"/>
      <c r="F75" s="65"/>
      <c r="G75" s="65"/>
      <c r="H75" s="65"/>
      <c r="I75" s="65"/>
      <c r="J75" s="66">
        <f>J504</f>
        <v>0</v>
      </c>
      <c r="K75" s="62"/>
      <c r="L75" s="63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</row>
    <row r="76" spans="1:65" ht="21.75" customHeight="1">
      <c r="A76" s="16"/>
      <c r="B76" s="17"/>
      <c r="C76" s="16"/>
      <c r="D76" s="16"/>
      <c r="E76" s="16"/>
      <c r="F76" s="16"/>
      <c r="G76" s="16"/>
      <c r="H76" s="16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6.75" customHeight="1">
      <c r="A77" s="16"/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15.75" customHeight="1"/>
    <row r="79" spans="1:65" ht="15.75" customHeight="1"/>
    <row r="80" spans="1:65" ht="15.75" customHeight="1"/>
    <row r="81" spans="1:65" ht="6.75" customHeight="1">
      <c r="A81" s="16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24.75" customHeight="1">
      <c r="A82" s="16"/>
      <c r="B82" s="17"/>
      <c r="C82" s="8" t="s">
        <v>103</v>
      </c>
      <c r="D82" s="16"/>
      <c r="E82" s="16"/>
      <c r="F82" s="16"/>
      <c r="G82" s="16"/>
      <c r="H82" s="16"/>
      <c r="I82" s="16"/>
      <c r="J82" s="16"/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6.75" customHeight="1">
      <c r="A83" s="16"/>
      <c r="B83" s="17"/>
      <c r="C83" s="16"/>
      <c r="D83" s="16"/>
      <c r="E83" s="16"/>
      <c r="F83" s="16"/>
      <c r="G83" s="16"/>
      <c r="H83" s="16"/>
      <c r="I83" s="16"/>
      <c r="J83" s="16"/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</row>
    <row r="84" spans="1:65" ht="12" customHeight="1">
      <c r="A84" s="16"/>
      <c r="B84" s="17"/>
      <c r="C84" s="10" t="s">
        <v>14</v>
      </c>
      <c r="D84" s="16"/>
      <c r="E84" s="16"/>
      <c r="F84" s="16"/>
      <c r="G84" s="16"/>
      <c r="H84" s="16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</row>
    <row r="85" spans="1:65" ht="16.5" customHeight="1">
      <c r="A85" s="16"/>
      <c r="B85" s="17"/>
      <c r="C85" s="16"/>
      <c r="D85" s="16"/>
      <c r="E85" s="305" t="str">
        <f>E7</f>
        <v>Rekonstrukce dvou bytových jednotek</v>
      </c>
      <c r="F85" s="264"/>
      <c r="G85" s="264"/>
      <c r="H85" s="264"/>
      <c r="I85" s="16"/>
      <c r="J85" s="16"/>
      <c r="K85" s="16"/>
      <c r="L85" s="17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</row>
    <row r="86" spans="1:65" ht="12" customHeight="1">
      <c r="A86" s="16"/>
      <c r="B86" s="17"/>
      <c r="C86" s="10" t="s">
        <v>23</v>
      </c>
      <c r="D86" s="16"/>
      <c r="E86" s="16"/>
      <c r="F86" s="16"/>
      <c r="G86" s="16"/>
      <c r="H86" s="16"/>
      <c r="I86" s="16"/>
      <c r="J86" s="16"/>
      <c r="K86" s="16"/>
      <c r="L86" s="17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</row>
    <row r="87" spans="1:65" ht="16.5" customHeight="1">
      <c r="A87" s="16"/>
      <c r="B87" s="17"/>
      <c r="C87" s="16"/>
      <c r="D87" s="16"/>
      <c r="E87" s="299" t="str">
        <f>E9</f>
        <v>02 - ASŘ</v>
      </c>
      <c r="F87" s="264"/>
      <c r="G87" s="264"/>
      <c r="H87" s="264"/>
      <c r="I87" s="16"/>
      <c r="J87" s="16"/>
      <c r="K87" s="16"/>
      <c r="L87" s="17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</row>
    <row r="88" spans="1:65" ht="6.75" customHeight="1">
      <c r="A88" s="16"/>
      <c r="B88" s="17"/>
      <c r="C88" s="16"/>
      <c r="D88" s="16"/>
      <c r="E88" s="16"/>
      <c r="F88" s="16"/>
      <c r="G88" s="16"/>
      <c r="H88" s="16"/>
      <c r="I88" s="16"/>
      <c r="J88" s="16"/>
      <c r="K88" s="16"/>
      <c r="L88" s="17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</row>
    <row r="89" spans="1:65" ht="12" customHeight="1">
      <c r="A89" s="16"/>
      <c r="B89" s="17"/>
      <c r="C89" s="10" t="s">
        <v>27</v>
      </c>
      <c r="D89" s="16"/>
      <c r="E89" s="16"/>
      <c r="F89" s="14" t="str">
        <f>F12</f>
        <v>Dlouhá 126</v>
      </c>
      <c r="G89" s="16"/>
      <c r="H89" s="16"/>
      <c r="I89" s="10" t="s">
        <v>29</v>
      </c>
      <c r="J89" s="19" t="str">
        <f>IF(J12="","",J12)</f>
        <v>31. 7. 2026</v>
      </c>
      <c r="K89" s="16"/>
      <c r="L89" s="17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</row>
    <row r="90" spans="1:65" ht="6.75" customHeight="1">
      <c r="A90" s="16"/>
      <c r="B90" s="17"/>
      <c r="C90" s="16"/>
      <c r="D90" s="16"/>
      <c r="E90" s="16"/>
      <c r="F90" s="16"/>
      <c r="G90" s="16"/>
      <c r="H90" s="16"/>
      <c r="I90" s="16"/>
      <c r="J90" s="16"/>
      <c r="K90" s="16"/>
      <c r="L90" s="17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</row>
    <row r="91" spans="1:65" ht="15" customHeight="1">
      <c r="A91" s="16"/>
      <c r="B91" s="17"/>
      <c r="C91" s="10" t="s">
        <v>34</v>
      </c>
      <c r="D91" s="16"/>
      <c r="E91" s="16"/>
      <c r="F91" s="14" t="str">
        <f>E15</f>
        <v>Městys Lomnice</v>
      </c>
      <c r="G91" s="16"/>
      <c r="H91" s="16"/>
      <c r="I91" s="10" t="s">
        <v>40</v>
      </c>
      <c r="J91" s="20" t="str">
        <f>E21</f>
        <v>Proiectura Dana s.r.o.</v>
      </c>
      <c r="K91" s="16"/>
      <c r="L91" s="17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</row>
    <row r="92" spans="1:65" ht="15" customHeight="1">
      <c r="A92" s="16"/>
      <c r="B92" s="17"/>
      <c r="C92" s="10" t="s">
        <v>38</v>
      </c>
      <c r="D92" s="16"/>
      <c r="E92" s="16"/>
      <c r="F92" s="57" t="str">
        <f>IF(E18="","",E18)</f>
        <v>Vyplň údaj</v>
      </c>
      <c r="G92" s="16"/>
      <c r="H92" s="16"/>
      <c r="I92" s="10" t="s">
        <v>45</v>
      </c>
      <c r="J92" s="20" t="str">
        <f>E24</f>
        <v>Proiectura Dana s.r.o.</v>
      </c>
      <c r="K92" s="16"/>
      <c r="L92" s="17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</row>
    <row r="93" spans="1:65" ht="9.75" customHeight="1">
      <c r="A93" s="16"/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7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</row>
    <row r="94" spans="1:65" ht="29.25" customHeight="1">
      <c r="A94" s="99"/>
      <c r="B94" s="100"/>
      <c r="C94" s="101" t="s">
        <v>127</v>
      </c>
      <c r="D94" s="102" t="s">
        <v>75</v>
      </c>
      <c r="E94" s="102" t="s">
        <v>67</v>
      </c>
      <c r="F94" s="102" t="s">
        <v>69</v>
      </c>
      <c r="G94" s="102" t="s">
        <v>128</v>
      </c>
      <c r="H94" s="102" t="s">
        <v>129</v>
      </c>
      <c r="I94" s="102" t="s">
        <v>130</v>
      </c>
      <c r="J94" s="102" t="s">
        <v>65</v>
      </c>
      <c r="K94" s="103" t="s">
        <v>131</v>
      </c>
      <c r="L94" s="100"/>
      <c r="M94" s="71" t="s">
        <v>25</v>
      </c>
      <c r="N94" s="73" t="s">
        <v>52</v>
      </c>
      <c r="O94" s="73" t="s">
        <v>132</v>
      </c>
      <c r="P94" s="73" t="s">
        <v>133</v>
      </c>
      <c r="Q94" s="73" t="s">
        <v>134</v>
      </c>
      <c r="R94" s="73" t="s">
        <v>135</v>
      </c>
      <c r="S94" s="73" t="s">
        <v>136</v>
      </c>
      <c r="T94" s="75" t="s">
        <v>137</v>
      </c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</row>
    <row r="95" spans="1:65" ht="22.5" customHeight="1">
      <c r="A95" s="16"/>
      <c r="B95" s="17"/>
      <c r="C95" s="79" t="s">
        <v>138</v>
      </c>
      <c r="D95" s="16"/>
      <c r="E95" s="16"/>
      <c r="F95" s="16"/>
      <c r="G95" s="16"/>
      <c r="H95" s="16"/>
      <c r="I95" s="16"/>
      <c r="J95" s="104">
        <f t="shared" ref="J95:J97" si="3">BK95</f>
        <v>0</v>
      </c>
      <c r="K95" s="16"/>
      <c r="L95" s="17"/>
      <c r="M95" s="76"/>
      <c r="N95" s="29"/>
      <c r="O95" s="29"/>
      <c r="P95" s="105">
        <f>P96+P177+P504</f>
        <v>0</v>
      </c>
      <c r="Q95" s="29"/>
      <c r="R95" s="105">
        <f>R96+R177+R504</f>
        <v>46.950078103391995</v>
      </c>
      <c r="S95" s="29"/>
      <c r="T95" s="106">
        <f>T96+T177+T504</f>
        <v>0</v>
      </c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4" t="s">
        <v>106</v>
      </c>
      <c r="AU95" s="4" t="s">
        <v>68</v>
      </c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07">
        <f>BK96+BK177+BK504</f>
        <v>0</v>
      </c>
      <c r="BL95" s="16"/>
      <c r="BM95" s="16"/>
    </row>
    <row r="96" spans="1:65" ht="25.5" customHeight="1">
      <c r="A96" s="108"/>
      <c r="B96" s="109"/>
      <c r="C96" s="108"/>
      <c r="D96" s="110" t="s">
        <v>106</v>
      </c>
      <c r="E96" s="111" t="s">
        <v>156</v>
      </c>
      <c r="F96" s="111" t="s">
        <v>157</v>
      </c>
      <c r="G96" s="108"/>
      <c r="H96" s="108"/>
      <c r="I96" s="108"/>
      <c r="J96" s="112">
        <f t="shared" si="3"/>
        <v>0</v>
      </c>
      <c r="K96" s="108"/>
      <c r="L96" s="109"/>
      <c r="M96" s="113"/>
      <c r="N96" s="108"/>
      <c r="O96" s="108"/>
      <c r="P96" s="114">
        <f>P97+P127+P163+P174</f>
        <v>0</v>
      </c>
      <c r="Q96" s="108"/>
      <c r="R96" s="114">
        <f>R97+R127+R163+R174</f>
        <v>36.545599525999997</v>
      </c>
      <c r="S96" s="108"/>
      <c r="T96" s="115">
        <f>T97+T127+T163+T174</f>
        <v>0</v>
      </c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10" t="s">
        <v>9</v>
      </c>
      <c r="AS96" s="108"/>
      <c r="AT96" s="116" t="s">
        <v>106</v>
      </c>
      <c r="AU96" s="116" t="s">
        <v>107</v>
      </c>
      <c r="AV96" s="108"/>
      <c r="AW96" s="108"/>
      <c r="AX96" s="108"/>
      <c r="AY96" s="110" t="s">
        <v>145</v>
      </c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17">
        <f>BK97+BK127+BK163+BK174</f>
        <v>0</v>
      </c>
      <c r="BL96" s="108"/>
      <c r="BM96" s="108"/>
    </row>
    <row r="97" spans="1:65" ht="22.5" customHeight="1">
      <c r="A97" s="108"/>
      <c r="B97" s="109"/>
      <c r="C97" s="108"/>
      <c r="D97" s="110" t="s">
        <v>106</v>
      </c>
      <c r="E97" s="130" t="s">
        <v>161</v>
      </c>
      <c r="F97" s="130" t="s">
        <v>179</v>
      </c>
      <c r="G97" s="108"/>
      <c r="H97" s="108"/>
      <c r="I97" s="108"/>
      <c r="J97" s="131">
        <f t="shared" si="3"/>
        <v>0</v>
      </c>
      <c r="K97" s="108"/>
      <c r="L97" s="109"/>
      <c r="M97" s="113"/>
      <c r="N97" s="108"/>
      <c r="O97" s="108"/>
      <c r="P97" s="114">
        <f>SUM(P98:P126)</f>
        <v>0</v>
      </c>
      <c r="Q97" s="108"/>
      <c r="R97" s="114">
        <f>SUM(R98:R126)</f>
        <v>9.0469537999999989</v>
      </c>
      <c r="S97" s="108"/>
      <c r="T97" s="115">
        <f>SUM(T98:T126)</f>
        <v>0</v>
      </c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10" t="s">
        <v>9</v>
      </c>
      <c r="AS97" s="108"/>
      <c r="AT97" s="116" t="s">
        <v>106</v>
      </c>
      <c r="AU97" s="116" t="s">
        <v>9</v>
      </c>
      <c r="AV97" s="108"/>
      <c r="AW97" s="108"/>
      <c r="AX97" s="108"/>
      <c r="AY97" s="110" t="s">
        <v>145</v>
      </c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17">
        <f>SUM(BK98:BK126)</f>
        <v>0</v>
      </c>
      <c r="BL97" s="108"/>
      <c r="BM97" s="108"/>
    </row>
    <row r="98" spans="1:65" ht="44.25" customHeight="1">
      <c r="A98" s="16"/>
      <c r="B98" s="17"/>
      <c r="C98" s="118" t="s">
        <v>9</v>
      </c>
      <c r="D98" s="118" t="s">
        <v>146</v>
      </c>
      <c r="E98" s="119" t="s">
        <v>187</v>
      </c>
      <c r="F98" s="120" t="s">
        <v>191</v>
      </c>
      <c r="G98" s="121" t="s">
        <v>192</v>
      </c>
      <c r="H98" s="122">
        <v>5</v>
      </c>
      <c r="I98" s="259"/>
      <c r="J98" s="123">
        <f>ROUND(I98*H98,2)</f>
        <v>0</v>
      </c>
      <c r="K98" s="120" t="s">
        <v>183</v>
      </c>
      <c r="L98" s="17"/>
      <c r="M98" s="124" t="s">
        <v>25</v>
      </c>
      <c r="N98" s="125" t="s">
        <v>54</v>
      </c>
      <c r="O98" s="16"/>
      <c r="P98" s="126">
        <f>O98*H98</f>
        <v>0</v>
      </c>
      <c r="Q98" s="126">
        <v>2.6280000000000001E-2</v>
      </c>
      <c r="R98" s="126">
        <f>Q98*H98</f>
        <v>0.13140000000000002</v>
      </c>
      <c r="S98" s="126">
        <v>0</v>
      </c>
      <c r="T98" s="127">
        <f>S98*H98</f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152</v>
      </c>
      <c r="AS98" s="16"/>
      <c r="AT98" s="128" t="s">
        <v>146</v>
      </c>
      <c r="AU98" s="128" t="s">
        <v>153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>IF(N98="základní",J98,0)</f>
        <v>0</v>
      </c>
      <c r="BF98" s="129">
        <f>IF(N98="snížená",J98,0)</f>
        <v>0</v>
      </c>
      <c r="BG98" s="129">
        <f>IF(N98="zákl. přenesená",J98,0)</f>
        <v>0</v>
      </c>
      <c r="BH98" s="129">
        <f>IF(N98="sníž. přenesená",J98,0)</f>
        <v>0</v>
      </c>
      <c r="BI98" s="129">
        <f>IF(N98="nulová",J98,0)</f>
        <v>0</v>
      </c>
      <c r="BJ98" s="4" t="s">
        <v>153</v>
      </c>
      <c r="BK98" s="129">
        <f>ROUND(I98*H98,2)</f>
        <v>0</v>
      </c>
      <c r="BL98" s="4" t="s">
        <v>152</v>
      </c>
      <c r="BM98" s="128" t="s">
        <v>210</v>
      </c>
    </row>
    <row r="99" spans="1:65" ht="15.75" customHeight="1">
      <c r="A99" s="16"/>
      <c r="B99" s="17"/>
      <c r="C99" s="16"/>
      <c r="D99" s="136" t="s">
        <v>201</v>
      </c>
      <c r="E99" s="16"/>
      <c r="F99" s="137" t="s">
        <v>213</v>
      </c>
      <c r="G99" s="16"/>
      <c r="H99" s="16"/>
      <c r="I99" s="16"/>
      <c r="J99" s="16"/>
      <c r="K99" s="16"/>
      <c r="L99" s="17"/>
      <c r="M99" s="138"/>
      <c r="N99" s="16"/>
      <c r="O99" s="16"/>
      <c r="P99" s="16"/>
      <c r="Q99" s="16"/>
      <c r="R99" s="16"/>
      <c r="S99" s="16"/>
      <c r="T99" s="59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4" t="s">
        <v>201</v>
      </c>
      <c r="AU99" s="4" t="s">
        <v>153</v>
      </c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</row>
    <row r="100" spans="1:65" ht="15.75" customHeight="1">
      <c r="A100" s="139"/>
      <c r="B100" s="140"/>
      <c r="C100" s="139"/>
      <c r="D100" s="141" t="s">
        <v>221</v>
      </c>
      <c r="E100" s="142" t="s">
        <v>25</v>
      </c>
      <c r="F100" s="143" t="s">
        <v>222</v>
      </c>
      <c r="G100" s="139"/>
      <c r="H100" s="144">
        <v>5</v>
      </c>
      <c r="I100" s="139"/>
      <c r="J100" s="139"/>
      <c r="K100" s="139"/>
      <c r="L100" s="140"/>
      <c r="M100" s="145"/>
      <c r="N100" s="139"/>
      <c r="O100" s="139"/>
      <c r="P100" s="139"/>
      <c r="Q100" s="139"/>
      <c r="R100" s="139"/>
      <c r="S100" s="139"/>
      <c r="T100" s="146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42" t="s">
        <v>221</v>
      </c>
      <c r="AU100" s="142" t="s">
        <v>153</v>
      </c>
      <c r="AV100" s="139" t="s">
        <v>153</v>
      </c>
      <c r="AW100" s="139" t="s">
        <v>44</v>
      </c>
      <c r="AX100" s="139" t="s">
        <v>107</v>
      </c>
      <c r="AY100" s="142" t="s">
        <v>145</v>
      </c>
      <c r="AZ100" s="139"/>
      <c r="BA100" s="139"/>
      <c r="BB100" s="139"/>
      <c r="BC100" s="139"/>
      <c r="BD100" s="139"/>
      <c r="BE100" s="139"/>
      <c r="BF100" s="139"/>
      <c r="BG100" s="139"/>
      <c r="BH100" s="139"/>
      <c r="BI100" s="139"/>
      <c r="BJ100" s="139"/>
      <c r="BK100" s="139"/>
      <c r="BL100" s="139"/>
      <c r="BM100" s="139"/>
    </row>
    <row r="101" spans="1:65" ht="15.75" customHeight="1">
      <c r="A101" s="147"/>
      <c r="B101" s="148"/>
      <c r="C101" s="147"/>
      <c r="D101" s="141" t="s">
        <v>221</v>
      </c>
      <c r="E101" s="149" t="s">
        <v>25</v>
      </c>
      <c r="F101" s="150" t="s">
        <v>226</v>
      </c>
      <c r="G101" s="147"/>
      <c r="H101" s="151">
        <v>5</v>
      </c>
      <c r="I101" s="147"/>
      <c r="J101" s="147"/>
      <c r="K101" s="147"/>
      <c r="L101" s="148"/>
      <c r="M101" s="152"/>
      <c r="N101" s="147"/>
      <c r="O101" s="147"/>
      <c r="P101" s="147"/>
      <c r="Q101" s="147"/>
      <c r="R101" s="147"/>
      <c r="S101" s="147"/>
      <c r="T101" s="153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9" t="s">
        <v>221</v>
      </c>
      <c r="AU101" s="149" t="s">
        <v>153</v>
      </c>
      <c r="AV101" s="147" t="s">
        <v>152</v>
      </c>
      <c r="AW101" s="147" t="s">
        <v>44</v>
      </c>
      <c r="AX101" s="147" t="s">
        <v>9</v>
      </c>
      <c r="AY101" s="149" t="s">
        <v>145</v>
      </c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</row>
    <row r="102" spans="1:65" ht="44.25" customHeight="1">
      <c r="A102" s="16"/>
      <c r="B102" s="17"/>
      <c r="C102" s="118" t="s">
        <v>153</v>
      </c>
      <c r="D102" s="118" t="s">
        <v>146</v>
      </c>
      <c r="E102" s="119" t="s">
        <v>229</v>
      </c>
      <c r="F102" s="120" t="s">
        <v>230</v>
      </c>
      <c r="G102" s="121" t="s">
        <v>192</v>
      </c>
      <c r="H102" s="122">
        <v>1</v>
      </c>
      <c r="I102" s="259"/>
      <c r="J102" s="123">
        <f>ROUND(I102*H102,2)</f>
        <v>0</v>
      </c>
      <c r="K102" s="120" t="s">
        <v>183</v>
      </c>
      <c r="L102" s="17"/>
      <c r="M102" s="124" t="s">
        <v>25</v>
      </c>
      <c r="N102" s="125" t="s">
        <v>54</v>
      </c>
      <c r="O102" s="16"/>
      <c r="P102" s="126">
        <f>O102*H102</f>
        <v>0</v>
      </c>
      <c r="Q102" s="126">
        <v>3.193E-2</v>
      </c>
      <c r="R102" s="126">
        <f>Q102*H102</f>
        <v>3.193E-2</v>
      </c>
      <c r="S102" s="126">
        <v>0</v>
      </c>
      <c r="T102" s="127">
        <f>S102*H102</f>
        <v>0</v>
      </c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28" t="s">
        <v>152</v>
      </c>
      <c r="AS102" s="16"/>
      <c r="AT102" s="128" t="s">
        <v>146</v>
      </c>
      <c r="AU102" s="128" t="s">
        <v>153</v>
      </c>
      <c r="AV102" s="16"/>
      <c r="AW102" s="16"/>
      <c r="AX102" s="16"/>
      <c r="AY102" s="4" t="s">
        <v>145</v>
      </c>
      <c r="AZ102" s="16"/>
      <c r="BA102" s="16"/>
      <c r="BB102" s="16"/>
      <c r="BC102" s="16"/>
      <c r="BD102" s="16"/>
      <c r="BE102" s="129">
        <f>IF(N102="základní",J102,0)</f>
        <v>0</v>
      </c>
      <c r="BF102" s="129">
        <f>IF(N102="snížená",J102,0)</f>
        <v>0</v>
      </c>
      <c r="BG102" s="129">
        <f>IF(N102="zákl. přenesená",J102,0)</f>
        <v>0</v>
      </c>
      <c r="BH102" s="129">
        <f>IF(N102="sníž. přenesená",J102,0)</f>
        <v>0</v>
      </c>
      <c r="BI102" s="129">
        <f>IF(N102="nulová",J102,0)</f>
        <v>0</v>
      </c>
      <c r="BJ102" s="4" t="s">
        <v>153</v>
      </c>
      <c r="BK102" s="129">
        <f>ROUND(I102*H102,2)</f>
        <v>0</v>
      </c>
      <c r="BL102" s="4" t="s">
        <v>152</v>
      </c>
      <c r="BM102" s="128" t="s">
        <v>237</v>
      </c>
    </row>
    <row r="103" spans="1:65" ht="15.75" customHeight="1">
      <c r="A103" s="16"/>
      <c r="B103" s="17"/>
      <c r="C103" s="16"/>
      <c r="D103" s="136" t="s">
        <v>201</v>
      </c>
      <c r="E103" s="16"/>
      <c r="F103" s="137" t="s">
        <v>238</v>
      </c>
      <c r="G103" s="16"/>
      <c r="H103" s="16"/>
      <c r="I103" s="16"/>
      <c r="J103" s="16"/>
      <c r="K103" s="16"/>
      <c r="L103" s="17"/>
      <c r="M103" s="138"/>
      <c r="N103" s="16"/>
      <c r="O103" s="16"/>
      <c r="P103" s="16"/>
      <c r="Q103" s="16"/>
      <c r="R103" s="16"/>
      <c r="S103" s="16"/>
      <c r="T103" s="59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4" t="s">
        <v>201</v>
      </c>
      <c r="AU103" s="4" t="s">
        <v>153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</row>
    <row r="104" spans="1:65" ht="15.75" customHeight="1">
      <c r="A104" s="139"/>
      <c r="B104" s="140"/>
      <c r="C104" s="139"/>
      <c r="D104" s="141" t="s">
        <v>221</v>
      </c>
      <c r="E104" s="142" t="s">
        <v>25</v>
      </c>
      <c r="F104" s="143" t="s">
        <v>242</v>
      </c>
      <c r="G104" s="139"/>
      <c r="H104" s="144">
        <v>1</v>
      </c>
      <c r="I104" s="139"/>
      <c r="J104" s="139"/>
      <c r="K104" s="139"/>
      <c r="L104" s="140"/>
      <c r="M104" s="145"/>
      <c r="N104" s="139"/>
      <c r="O104" s="139"/>
      <c r="P104" s="139"/>
      <c r="Q104" s="139"/>
      <c r="R104" s="139"/>
      <c r="S104" s="139"/>
      <c r="T104" s="146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42" t="s">
        <v>221</v>
      </c>
      <c r="AU104" s="142" t="s">
        <v>153</v>
      </c>
      <c r="AV104" s="139" t="s">
        <v>153</v>
      </c>
      <c r="AW104" s="139" t="s">
        <v>44</v>
      </c>
      <c r="AX104" s="139" t="s">
        <v>9</v>
      </c>
      <c r="AY104" s="142" t="s">
        <v>145</v>
      </c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</row>
    <row r="105" spans="1:65" ht="48.75" customHeight="1">
      <c r="A105" s="16"/>
      <c r="B105" s="17"/>
      <c r="C105" s="118" t="s">
        <v>161</v>
      </c>
      <c r="D105" s="118" t="s">
        <v>146</v>
      </c>
      <c r="E105" s="119" t="s">
        <v>245</v>
      </c>
      <c r="F105" s="120" t="s">
        <v>246</v>
      </c>
      <c r="G105" s="121" t="s">
        <v>176</v>
      </c>
      <c r="H105" s="122">
        <v>10</v>
      </c>
      <c r="I105" s="259"/>
      <c r="J105" s="123">
        <f>ROUND(I105*H105,2)</f>
        <v>0</v>
      </c>
      <c r="K105" s="120" t="s">
        <v>183</v>
      </c>
      <c r="L105" s="17"/>
      <c r="M105" s="124" t="s">
        <v>25</v>
      </c>
      <c r="N105" s="125" t="s">
        <v>54</v>
      </c>
      <c r="O105" s="16"/>
      <c r="P105" s="126">
        <f>O105*H105</f>
        <v>0</v>
      </c>
      <c r="Q105" s="126">
        <v>6.3070000000000001E-2</v>
      </c>
      <c r="R105" s="126">
        <f>Q105*H105</f>
        <v>0.63070000000000004</v>
      </c>
      <c r="S105" s="126">
        <v>0</v>
      </c>
      <c r="T105" s="127">
        <f>S105*H105</f>
        <v>0</v>
      </c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28" t="s">
        <v>152</v>
      </c>
      <c r="AS105" s="16"/>
      <c r="AT105" s="128" t="s">
        <v>146</v>
      </c>
      <c r="AU105" s="128" t="s">
        <v>153</v>
      </c>
      <c r="AV105" s="16"/>
      <c r="AW105" s="16"/>
      <c r="AX105" s="16"/>
      <c r="AY105" s="4" t="s">
        <v>145</v>
      </c>
      <c r="AZ105" s="16"/>
      <c r="BA105" s="16"/>
      <c r="BB105" s="16"/>
      <c r="BC105" s="16"/>
      <c r="BD105" s="16"/>
      <c r="BE105" s="129">
        <f>IF(N105="základní",J105,0)</f>
        <v>0</v>
      </c>
      <c r="BF105" s="129">
        <f>IF(N105="snížená",J105,0)</f>
        <v>0</v>
      </c>
      <c r="BG105" s="129">
        <f>IF(N105="zákl. přenesená",J105,0)</f>
        <v>0</v>
      </c>
      <c r="BH105" s="129">
        <f>IF(N105="sníž. přenesená",J105,0)</f>
        <v>0</v>
      </c>
      <c r="BI105" s="129">
        <f>IF(N105="nulová",J105,0)</f>
        <v>0</v>
      </c>
      <c r="BJ105" s="4" t="s">
        <v>153</v>
      </c>
      <c r="BK105" s="129">
        <f>ROUND(I105*H105,2)</f>
        <v>0</v>
      </c>
      <c r="BL105" s="4" t="s">
        <v>152</v>
      </c>
      <c r="BM105" s="128" t="s">
        <v>258</v>
      </c>
    </row>
    <row r="106" spans="1:65" ht="15.75" customHeight="1">
      <c r="A106" s="16"/>
      <c r="B106" s="17"/>
      <c r="C106" s="16"/>
      <c r="D106" s="136" t="s">
        <v>201</v>
      </c>
      <c r="E106" s="16"/>
      <c r="F106" s="137" t="s">
        <v>259</v>
      </c>
      <c r="G106" s="16"/>
      <c r="H106" s="16"/>
      <c r="I106" s="16"/>
      <c r="J106" s="16"/>
      <c r="K106" s="16"/>
      <c r="L106" s="17"/>
      <c r="M106" s="138"/>
      <c r="N106" s="16"/>
      <c r="O106" s="16"/>
      <c r="P106" s="16"/>
      <c r="Q106" s="16"/>
      <c r="R106" s="16"/>
      <c r="S106" s="16"/>
      <c r="T106" s="59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4" t="s">
        <v>201</v>
      </c>
      <c r="AU106" s="4" t="s">
        <v>153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</row>
    <row r="107" spans="1:65" ht="15.75" customHeight="1">
      <c r="A107" s="154"/>
      <c r="B107" s="155"/>
      <c r="C107" s="154"/>
      <c r="D107" s="141" t="s">
        <v>221</v>
      </c>
      <c r="E107" s="156" t="s">
        <v>25</v>
      </c>
      <c r="F107" s="157" t="s">
        <v>262</v>
      </c>
      <c r="G107" s="154"/>
      <c r="H107" s="156" t="s">
        <v>25</v>
      </c>
      <c r="I107" s="154"/>
      <c r="J107" s="154"/>
      <c r="K107" s="154"/>
      <c r="L107" s="155"/>
      <c r="M107" s="158"/>
      <c r="N107" s="154"/>
      <c r="O107" s="154"/>
      <c r="P107" s="154"/>
      <c r="Q107" s="154"/>
      <c r="R107" s="154"/>
      <c r="S107" s="154"/>
      <c r="T107" s="159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4"/>
      <c r="AN107" s="154"/>
      <c r="AO107" s="154"/>
      <c r="AP107" s="154"/>
      <c r="AQ107" s="154"/>
      <c r="AR107" s="154"/>
      <c r="AS107" s="154"/>
      <c r="AT107" s="156" t="s">
        <v>221</v>
      </c>
      <c r="AU107" s="156" t="s">
        <v>153</v>
      </c>
      <c r="AV107" s="154" t="s">
        <v>9</v>
      </c>
      <c r="AW107" s="154" t="s">
        <v>44</v>
      </c>
      <c r="AX107" s="154" t="s">
        <v>107</v>
      </c>
      <c r="AY107" s="156" t="s">
        <v>145</v>
      </c>
      <c r="AZ107" s="154"/>
      <c r="BA107" s="154"/>
      <c r="BB107" s="154"/>
      <c r="BC107" s="154"/>
      <c r="BD107" s="154"/>
      <c r="BE107" s="154"/>
      <c r="BF107" s="154"/>
      <c r="BG107" s="154"/>
      <c r="BH107" s="154"/>
      <c r="BI107" s="154"/>
      <c r="BJ107" s="154"/>
      <c r="BK107" s="154"/>
      <c r="BL107" s="154"/>
      <c r="BM107" s="154"/>
    </row>
    <row r="108" spans="1:65" ht="15.75" customHeight="1">
      <c r="A108" s="154"/>
      <c r="B108" s="155"/>
      <c r="C108" s="154"/>
      <c r="D108" s="141" t="s">
        <v>221</v>
      </c>
      <c r="E108" s="156" t="s">
        <v>25</v>
      </c>
      <c r="F108" s="157" t="s">
        <v>268</v>
      </c>
      <c r="G108" s="154"/>
      <c r="H108" s="156" t="s">
        <v>25</v>
      </c>
      <c r="I108" s="154"/>
      <c r="J108" s="154"/>
      <c r="K108" s="154"/>
      <c r="L108" s="155"/>
      <c r="M108" s="158"/>
      <c r="N108" s="154"/>
      <c r="O108" s="154"/>
      <c r="P108" s="154"/>
      <c r="Q108" s="154"/>
      <c r="R108" s="154"/>
      <c r="S108" s="154"/>
      <c r="T108" s="159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154"/>
      <c r="AH108" s="154"/>
      <c r="AI108" s="154"/>
      <c r="AJ108" s="154"/>
      <c r="AK108" s="154"/>
      <c r="AL108" s="154"/>
      <c r="AM108" s="154"/>
      <c r="AN108" s="154"/>
      <c r="AO108" s="154"/>
      <c r="AP108" s="154"/>
      <c r="AQ108" s="154"/>
      <c r="AR108" s="154"/>
      <c r="AS108" s="154"/>
      <c r="AT108" s="156" t="s">
        <v>221</v>
      </c>
      <c r="AU108" s="156" t="s">
        <v>153</v>
      </c>
      <c r="AV108" s="154" t="s">
        <v>9</v>
      </c>
      <c r="AW108" s="154" t="s">
        <v>44</v>
      </c>
      <c r="AX108" s="154" t="s">
        <v>107</v>
      </c>
      <c r="AY108" s="156" t="s">
        <v>145</v>
      </c>
      <c r="AZ108" s="154"/>
      <c r="BA108" s="154"/>
      <c r="BB108" s="154"/>
      <c r="BC108" s="154"/>
      <c r="BD108" s="154"/>
      <c r="BE108" s="154"/>
      <c r="BF108" s="154"/>
      <c r="BG108" s="154"/>
      <c r="BH108" s="154"/>
      <c r="BI108" s="154"/>
      <c r="BJ108" s="154"/>
      <c r="BK108" s="154"/>
      <c r="BL108" s="154"/>
      <c r="BM108" s="154"/>
    </row>
    <row r="109" spans="1:65" ht="15.75" customHeight="1">
      <c r="A109" s="139"/>
      <c r="B109" s="140"/>
      <c r="C109" s="139"/>
      <c r="D109" s="141" t="s">
        <v>221</v>
      </c>
      <c r="E109" s="142" t="s">
        <v>25</v>
      </c>
      <c r="F109" s="143" t="s">
        <v>269</v>
      </c>
      <c r="G109" s="139"/>
      <c r="H109" s="144">
        <v>10</v>
      </c>
      <c r="I109" s="139"/>
      <c r="J109" s="139"/>
      <c r="K109" s="139"/>
      <c r="L109" s="140"/>
      <c r="M109" s="145"/>
      <c r="N109" s="139"/>
      <c r="O109" s="139"/>
      <c r="P109" s="139"/>
      <c r="Q109" s="139"/>
      <c r="R109" s="139"/>
      <c r="S109" s="139"/>
      <c r="T109" s="146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42" t="s">
        <v>221</v>
      </c>
      <c r="AU109" s="142" t="s">
        <v>153</v>
      </c>
      <c r="AV109" s="139" t="s">
        <v>153</v>
      </c>
      <c r="AW109" s="139" t="s">
        <v>44</v>
      </c>
      <c r="AX109" s="139" t="s">
        <v>107</v>
      </c>
      <c r="AY109" s="142" t="s">
        <v>145</v>
      </c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</row>
    <row r="110" spans="1:65" ht="15.75" customHeight="1">
      <c r="A110" s="147"/>
      <c r="B110" s="148"/>
      <c r="C110" s="147"/>
      <c r="D110" s="141" t="s">
        <v>221</v>
      </c>
      <c r="E110" s="149" t="s">
        <v>25</v>
      </c>
      <c r="F110" s="150" t="s">
        <v>226</v>
      </c>
      <c r="G110" s="147"/>
      <c r="H110" s="151">
        <v>10</v>
      </c>
      <c r="I110" s="147"/>
      <c r="J110" s="147"/>
      <c r="K110" s="147"/>
      <c r="L110" s="148"/>
      <c r="M110" s="152"/>
      <c r="N110" s="147"/>
      <c r="O110" s="147"/>
      <c r="P110" s="147"/>
      <c r="Q110" s="147"/>
      <c r="R110" s="147"/>
      <c r="S110" s="147"/>
      <c r="T110" s="153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9" t="s">
        <v>221</v>
      </c>
      <c r="AU110" s="149" t="s">
        <v>153</v>
      </c>
      <c r="AV110" s="147" t="s">
        <v>152</v>
      </c>
      <c r="AW110" s="147" t="s">
        <v>44</v>
      </c>
      <c r="AX110" s="147" t="s">
        <v>9</v>
      </c>
      <c r="AY110" s="149" t="s">
        <v>145</v>
      </c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</row>
    <row r="111" spans="1:65" ht="37.5" customHeight="1">
      <c r="A111" s="16"/>
      <c r="B111" s="17"/>
      <c r="C111" s="118" t="s">
        <v>152</v>
      </c>
      <c r="D111" s="118" t="s">
        <v>146</v>
      </c>
      <c r="E111" s="119" t="s">
        <v>270</v>
      </c>
      <c r="F111" s="120" t="s">
        <v>271</v>
      </c>
      <c r="G111" s="121" t="s">
        <v>176</v>
      </c>
      <c r="H111" s="122">
        <v>73.965999999999994</v>
      </c>
      <c r="I111" s="259"/>
      <c r="J111" s="123">
        <f>ROUND(I111*H111,2)</f>
        <v>0</v>
      </c>
      <c r="K111" s="120" t="s">
        <v>183</v>
      </c>
      <c r="L111" s="17"/>
      <c r="M111" s="124" t="s">
        <v>25</v>
      </c>
      <c r="N111" s="125" t="s">
        <v>54</v>
      </c>
      <c r="O111" s="16"/>
      <c r="P111" s="126">
        <f>O111*H111</f>
        <v>0</v>
      </c>
      <c r="Q111" s="126">
        <v>6.1719999999999997E-2</v>
      </c>
      <c r="R111" s="126">
        <f>Q111*H111</f>
        <v>4.5651815199999994</v>
      </c>
      <c r="S111" s="126">
        <v>0</v>
      </c>
      <c r="T111" s="127">
        <f>S111*H111</f>
        <v>0</v>
      </c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28" t="s">
        <v>152</v>
      </c>
      <c r="AS111" s="16"/>
      <c r="AT111" s="128" t="s">
        <v>146</v>
      </c>
      <c r="AU111" s="128" t="s">
        <v>153</v>
      </c>
      <c r="AV111" s="16"/>
      <c r="AW111" s="16"/>
      <c r="AX111" s="16"/>
      <c r="AY111" s="4" t="s">
        <v>145</v>
      </c>
      <c r="AZ111" s="16"/>
      <c r="BA111" s="16"/>
      <c r="BB111" s="16"/>
      <c r="BC111" s="16"/>
      <c r="BD111" s="16"/>
      <c r="BE111" s="129">
        <f>IF(N111="základní",J111,0)</f>
        <v>0</v>
      </c>
      <c r="BF111" s="129">
        <f>IF(N111="snížená",J111,0)</f>
        <v>0</v>
      </c>
      <c r="BG111" s="129">
        <f>IF(N111="zákl. přenesená",J111,0)</f>
        <v>0</v>
      </c>
      <c r="BH111" s="129">
        <f>IF(N111="sníž. přenesená",J111,0)</f>
        <v>0</v>
      </c>
      <c r="BI111" s="129">
        <f>IF(N111="nulová",J111,0)</f>
        <v>0</v>
      </c>
      <c r="BJ111" s="4" t="s">
        <v>153</v>
      </c>
      <c r="BK111" s="129">
        <f>ROUND(I111*H111,2)</f>
        <v>0</v>
      </c>
      <c r="BL111" s="4" t="s">
        <v>152</v>
      </c>
      <c r="BM111" s="128" t="s">
        <v>286</v>
      </c>
    </row>
    <row r="112" spans="1:65" ht="15.75" customHeight="1">
      <c r="A112" s="16"/>
      <c r="B112" s="17"/>
      <c r="C112" s="16"/>
      <c r="D112" s="136" t="s">
        <v>201</v>
      </c>
      <c r="E112" s="16"/>
      <c r="F112" s="137" t="s">
        <v>290</v>
      </c>
      <c r="G112" s="16"/>
      <c r="H112" s="16"/>
      <c r="I112" s="16"/>
      <c r="J112" s="16"/>
      <c r="K112" s="16"/>
      <c r="L112" s="17"/>
      <c r="M112" s="138"/>
      <c r="N112" s="16"/>
      <c r="O112" s="16"/>
      <c r="P112" s="16"/>
      <c r="Q112" s="16"/>
      <c r="R112" s="16"/>
      <c r="S112" s="16"/>
      <c r="T112" s="59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4" t="s">
        <v>201</v>
      </c>
      <c r="AU112" s="4" t="s">
        <v>153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</row>
    <row r="113" spans="1:65" ht="15.75" customHeight="1">
      <c r="A113" s="139"/>
      <c r="B113" s="140"/>
      <c r="C113" s="139"/>
      <c r="D113" s="141" t="s">
        <v>221</v>
      </c>
      <c r="E113" s="142" t="s">
        <v>25</v>
      </c>
      <c r="F113" s="143" t="s">
        <v>297</v>
      </c>
      <c r="G113" s="139"/>
      <c r="H113" s="144">
        <v>13.505000000000001</v>
      </c>
      <c r="I113" s="139"/>
      <c r="J113" s="139"/>
      <c r="K113" s="139"/>
      <c r="L113" s="140"/>
      <c r="M113" s="145"/>
      <c r="N113" s="139"/>
      <c r="O113" s="139"/>
      <c r="P113" s="139"/>
      <c r="Q113" s="139"/>
      <c r="R113" s="139"/>
      <c r="S113" s="139"/>
      <c r="T113" s="146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42" t="s">
        <v>221</v>
      </c>
      <c r="AU113" s="142" t="s">
        <v>153</v>
      </c>
      <c r="AV113" s="139" t="s">
        <v>153</v>
      </c>
      <c r="AW113" s="139" t="s">
        <v>44</v>
      </c>
      <c r="AX113" s="139" t="s">
        <v>107</v>
      </c>
      <c r="AY113" s="142" t="s">
        <v>145</v>
      </c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</row>
    <row r="114" spans="1:65" ht="15.75" customHeight="1">
      <c r="A114" s="139"/>
      <c r="B114" s="140"/>
      <c r="C114" s="139"/>
      <c r="D114" s="141" t="s">
        <v>221</v>
      </c>
      <c r="E114" s="142" t="s">
        <v>25</v>
      </c>
      <c r="F114" s="143" t="s">
        <v>299</v>
      </c>
      <c r="G114" s="139"/>
      <c r="H114" s="144">
        <v>14.965</v>
      </c>
      <c r="I114" s="139"/>
      <c r="J114" s="139"/>
      <c r="K114" s="139"/>
      <c r="L114" s="140"/>
      <c r="M114" s="145"/>
      <c r="N114" s="139"/>
      <c r="O114" s="139"/>
      <c r="P114" s="139"/>
      <c r="Q114" s="139"/>
      <c r="R114" s="139"/>
      <c r="S114" s="139"/>
      <c r="T114" s="146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42" t="s">
        <v>221</v>
      </c>
      <c r="AU114" s="142" t="s">
        <v>153</v>
      </c>
      <c r="AV114" s="139" t="s">
        <v>153</v>
      </c>
      <c r="AW114" s="139" t="s">
        <v>44</v>
      </c>
      <c r="AX114" s="139" t="s">
        <v>107</v>
      </c>
      <c r="AY114" s="142" t="s">
        <v>145</v>
      </c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</row>
    <row r="115" spans="1:65" ht="15.75" customHeight="1">
      <c r="A115" s="139"/>
      <c r="B115" s="140"/>
      <c r="C115" s="139"/>
      <c r="D115" s="141" t="s">
        <v>221</v>
      </c>
      <c r="E115" s="142" t="s">
        <v>25</v>
      </c>
      <c r="F115" s="143" t="s">
        <v>303</v>
      </c>
      <c r="G115" s="139"/>
      <c r="H115" s="144">
        <v>4.1059999999999999</v>
      </c>
      <c r="I115" s="139"/>
      <c r="J115" s="139"/>
      <c r="K115" s="139"/>
      <c r="L115" s="140"/>
      <c r="M115" s="145"/>
      <c r="N115" s="139"/>
      <c r="O115" s="139"/>
      <c r="P115" s="139"/>
      <c r="Q115" s="139"/>
      <c r="R115" s="139"/>
      <c r="S115" s="139"/>
      <c r="T115" s="146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42" t="s">
        <v>221</v>
      </c>
      <c r="AU115" s="142" t="s">
        <v>153</v>
      </c>
      <c r="AV115" s="139" t="s">
        <v>153</v>
      </c>
      <c r="AW115" s="139" t="s">
        <v>44</v>
      </c>
      <c r="AX115" s="139" t="s">
        <v>107</v>
      </c>
      <c r="AY115" s="142" t="s">
        <v>145</v>
      </c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</row>
    <row r="116" spans="1:65" ht="15.75" customHeight="1">
      <c r="A116" s="139"/>
      <c r="B116" s="140"/>
      <c r="C116" s="139"/>
      <c r="D116" s="141" t="s">
        <v>221</v>
      </c>
      <c r="E116" s="142" t="s">
        <v>25</v>
      </c>
      <c r="F116" s="143" t="s">
        <v>307</v>
      </c>
      <c r="G116" s="139"/>
      <c r="H116" s="144">
        <v>31.39</v>
      </c>
      <c r="I116" s="139"/>
      <c r="J116" s="139"/>
      <c r="K116" s="139"/>
      <c r="L116" s="140"/>
      <c r="M116" s="145"/>
      <c r="N116" s="139"/>
      <c r="O116" s="139"/>
      <c r="P116" s="139"/>
      <c r="Q116" s="139"/>
      <c r="R116" s="139"/>
      <c r="S116" s="139"/>
      <c r="T116" s="146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42" t="s">
        <v>221</v>
      </c>
      <c r="AU116" s="142" t="s">
        <v>153</v>
      </c>
      <c r="AV116" s="139" t="s">
        <v>153</v>
      </c>
      <c r="AW116" s="139" t="s">
        <v>44</v>
      </c>
      <c r="AX116" s="139" t="s">
        <v>107</v>
      </c>
      <c r="AY116" s="142" t="s">
        <v>145</v>
      </c>
      <c r="AZ116" s="139"/>
      <c r="BA116" s="139"/>
      <c r="BB116" s="139"/>
      <c r="BC116" s="139"/>
      <c r="BD116" s="139"/>
      <c r="BE116" s="139"/>
      <c r="BF116" s="139"/>
      <c r="BG116" s="139"/>
      <c r="BH116" s="139"/>
      <c r="BI116" s="139"/>
      <c r="BJ116" s="139"/>
      <c r="BK116" s="139"/>
      <c r="BL116" s="139"/>
      <c r="BM116" s="139"/>
    </row>
    <row r="117" spans="1:65" ht="15.75" customHeight="1">
      <c r="A117" s="154"/>
      <c r="B117" s="155"/>
      <c r="C117" s="154"/>
      <c r="D117" s="141" t="s">
        <v>221</v>
      </c>
      <c r="E117" s="156" t="s">
        <v>25</v>
      </c>
      <c r="F117" s="157" t="s">
        <v>309</v>
      </c>
      <c r="G117" s="154"/>
      <c r="H117" s="156" t="s">
        <v>25</v>
      </c>
      <c r="I117" s="154"/>
      <c r="J117" s="154"/>
      <c r="K117" s="154"/>
      <c r="L117" s="155"/>
      <c r="M117" s="158"/>
      <c r="N117" s="154"/>
      <c r="O117" s="154"/>
      <c r="P117" s="154"/>
      <c r="Q117" s="154"/>
      <c r="R117" s="154"/>
      <c r="S117" s="154"/>
      <c r="T117" s="159"/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/>
      <c r="AN117" s="154"/>
      <c r="AO117" s="154"/>
      <c r="AP117" s="154"/>
      <c r="AQ117" s="154"/>
      <c r="AR117" s="154"/>
      <c r="AS117" s="154"/>
      <c r="AT117" s="156" t="s">
        <v>221</v>
      </c>
      <c r="AU117" s="156" t="s">
        <v>153</v>
      </c>
      <c r="AV117" s="154" t="s">
        <v>9</v>
      </c>
      <c r="AW117" s="154" t="s">
        <v>44</v>
      </c>
      <c r="AX117" s="154" t="s">
        <v>107</v>
      </c>
      <c r="AY117" s="156" t="s">
        <v>145</v>
      </c>
      <c r="AZ117" s="154"/>
      <c r="BA117" s="154"/>
      <c r="BB117" s="154"/>
      <c r="BC117" s="154"/>
      <c r="BD117" s="154"/>
      <c r="BE117" s="154"/>
      <c r="BF117" s="154"/>
      <c r="BG117" s="154"/>
      <c r="BH117" s="154"/>
      <c r="BI117" s="154"/>
      <c r="BJ117" s="154"/>
      <c r="BK117" s="154"/>
      <c r="BL117" s="154"/>
      <c r="BM117" s="154"/>
    </row>
    <row r="118" spans="1:65" ht="15.75" customHeight="1">
      <c r="A118" s="139"/>
      <c r="B118" s="140"/>
      <c r="C118" s="139"/>
      <c r="D118" s="141" t="s">
        <v>221</v>
      </c>
      <c r="E118" s="142" t="s">
        <v>25</v>
      </c>
      <c r="F118" s="143" t="s">
        <v>269</v>
      </c>
      <c r="G118" s="139"/>
      <c r="H118" s="144">
        <v>10</v>
      </c>
      <c r="I118" s="139"/>
      <c r="J118" s="139"/>
      <c r="K118" s="139"/>
      <c r="L118" s="140"/>
      <c r="M118" s="145"/>
      <c r="N118" s="139"/>
      <c r="O118" s="139"/>
      <c r="P118" s="139"/>
      <c r="Q118" s="139"/>
      <c r="R118" s="139"/>
      <c r="S118" s="139"/>
      <c r="T118" s="146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42" t="s">
        <v>221</v>
      </c>
      <c r="AU118" s="142" t="s">
        <v>153</v>
      </c>
      <c r="AV118" s="139" t="s">
        <v>153</v>
      </c>
      <c r="AW118" s="139" t="s">
        <v>44</v>
      </c>
      <c r="AX118" s="139" t="s">
        <v>107</v>
      </c>
      <c r="AY118" s="142" t="s">
        <v>145</v>
      </c>
      <c r="AZ118" s="139"/>
      <c r="BA118" s="139"/>
      <c r="BB118" s="139"/>
      <c r="BC118" s="139"/>
      <c r="BD118" s="139"/>
      <c r="BE118" s="139"/>
      <c r="BF118" s="139"/>
      <c r="BG118" s="139"/>
      <c r="BH118" s="139"/>
      <c r="BI118" s="139"/>
      <c r="BJ118" s="139"/>
      <c r="BK118" s="139"/>
      <c r="BL118" s="139"/>
      <c r="BM118" s="139"/>
    </row>
    <row r="119" spans="1:65" ht="15.75" customHeight="1">
      <c r="A119" s="147"/>
      <c r="B119" s="148"/>
      <c r="C119" s="147"/>
      <c r="D119" s="141" t="s">
        <v>221</v>
      </c>
      <c r="E119" s="149" t="s">
        <v>25</v>
      </c>
      <c r="F119" s="150" t="s">
        <v>226</v>
      </c>
      <c r="G119" s="147"/>
      <c r="H119" s="151">
        <v>73.965999999999994</v>
      </c>
      <c r="I119" s="147"/>
      <c r="J119" s="147"/>
      <c r="K119" s="147"/>
      <c r="L119" s="148"/>
      <c r="M119" s="152"/>
      <c r="N119" s="147"/>
      <c r="O119" s="147"/>
      <c r="P119" s="147"/>
      <c r="Q119" s="147"/>
      <c r="R119" s="147"/>
      <c r="S119" s="147"/>
      <c r="T119" s="153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9" t="s">
        <v>221</v>
      </c>
      <c r="AU119" s="149" t="s">
        <v>153</v>
      </c>
      <c r="AV119" s="147" t="s">
        <v>152</v>
      </c>
      <c r="AW119" s="147" t="s">
        <v>44</v>
      </c>
      <c r="AX119" s="147" t="s">
        <v>9</v>
      </c>
      <c r="AY119" s="149" t="s">
        <v>145</v>
      </c>
      <c r="AZ119" s="147"/>
      <c r="BA119" s="147"/>
      <c r="BB119" s="147"/>
      <c r="BC119" s="147"/>
      <c r="BD119" s="147"/>
      <c r="BE119" s="147"/>
      <c r="BF119" s="147"/>
      <c r="BG119" s="147"/>
      <c r="BH119" s="147"/>
      <c r="BI119" s="147"/>
      <c r="BJ119" s="147"/>
      <c r="BK119" s="147"/>
      <c r="BL119" s="147"/>
      <c r="BM119" s="147"/>
    </row>
    <row r="120" spans="1:65" ht="37.5" customHeight="1">
      <c r="A120" s="16"/>
      <c r="B120" s="17"/>
      <c r="C120" s="118" t="s">
        <v>170</v>
      </c>
      <c r="D120" s="118" t="s">
        <v>146</v>
      </c>
      <c r="E120" s="119" t="s">
        <v>318</v>
      </c>
      <c r="F120" s="120" t="s">
        <v>319</v>
      </c>
      <c r="G120" s="121" t="s">
        <v>176</v>
      </c>
      <c r="H120" s="122">
        <v>20.988</v>
      </c>
      <c r="I120" s="259"/>
      <c r="J120" s="123">
        <f>ROUND(I120*H120,2)</f>
        <v>0</v>
      </c>
      <c r="K120" s="120" t="s">
        <v>183</v>
      </c>
      <c r="L120" s="17"/>
      <c r="M120" s="124" t="s">
        <v>25</v>
      </c>
      <c r="N120" s="125" t="s">
        <v>54</v>
      </c>
      <c r="O120" s="16"/>
      <c r="P120" s="126">
        <f>O120*H120</f>
        <v>0</v>
      </c>
      <c r="Q120" s="126">
        <v>7.9210000000000003E-2</v>
      </c>
      <c r="R120" s="126">
        <f>Q120*H120</f>
        <v>1.6624594800000001</v>
      </c>
      <c r="S120" s="126">
        <v>0</v>
      </c>
      <c r="T120" s="127">
        <f>S120*H120</f>
        <v>0</v>
      </c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28" t="s">
        <v>152</v>
      </c>
      <c r="AS120" s="16"/>
      <c r="AT120" s="128" t="s">
        <v>146</v>
      </c>
      <c r="AU120" s="128" t="s">
        <v>153</v>
      </c>
      <c r="AV120" s="16"/>
      <c r="AW120" s="16"/>
      <c r="AX120" s="16"/>
      <c r="AY120" s="4" t="s">
        <v>145</v>
      </c>
      <c r="AZ120" s="16"/>
      <c r="BA120" s="16"/>
      <c r="BB120" s="16"/>
      <c r="BC120" s="16"/>
      <c r="BD120" s="16"/>
      <c r="BE120" s="129">
        <f>IF(N120="základní",J120,0)</f>
        <v>0</v>
      </c>
      <c r="BF120" s="129">
        <f>IF(N120="snížená",J120,0)</f>
        <v>0</v>
      </c>
      <c r="BG120" s="129">
        <f>IF(N120="zákl. přenesená",J120,0)</f>
        <v>0</v>
      </c>
      <c r="BH120" s="129">
        <f>IF(N120="sníž. přenesená",J120,0)</f>
        <v>0</v>
      </c>
      <c r="BI120" s="129">
        <f>IF(N120="nulová",J120,0)</f>
        <v>0</v>
      </c>
      <c r="BJ120" s="4" t="s">
        <v>153</v>
      </c>
      <c r="BK120" s="129">
        <f>ROUND(I120*H120,2)</f>
        <v>0</v>
      </c>
      <c r="BL120" s="4" t="s">
        <v>152</v>
      </c>
      <c r="BM120" s="128" t="s">
        <v>336</v>
      </c>
    </row>
    <row r="121" spans="1:65" ht="15.75" customHeight="1">
      <c r="A121" s="16"/>
      <c r="B121" s="17"/>
      <c r="C121" s="16"/>
      <c r="D121" s="136" t="s">
        <v>201</v>
      </c>
      <c r="E121" s="16"/>
      <c r="F121" s="137" t="s">
        <v>339</v>
      </c>
      <c r="G121" s="16"/>
      <c r="H121" s="16"/>
      <c r="I121" s="16"/>
      <c r="J121" s="16"/>
      <c r="K121" s="16"/>
      <c r="L121" s="17"/>
      <c r="M121" s="138"/>
      <c r="N121" s="16"/>
      <c r="O121" s="16"/>
      <c r="P121" s="16"/>
      <c r="Q121" s="16"/>
      <c r="R121" s="16"/>
      <c r="S121" s="16"/>
      <c r="T121" s="59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4" t="s">
        <v>201</v>
      </c>
      <c r="AU121" s="4" t="s">
        <v>153</v>
      </c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</row>
    <row r="122" spans="1:65" ht="15.75" customHeight="1">
      <c r="A122" s="139"/>
      <c r="B122" s="140"/>
      <c r="C122" s="139"/>
      <c r="D122" s="141" t="s">
        <v>221</v>
      </c>
      <c r="E122" s="142" t="s">
        <v>25</v>
      </c>
      <c r="F122" s="143" t="s">
        <v>346</v>
      </c>
      <c r="G122" s="139"/>
      <c r="H122" s="144">
        <v>20.988</v>
      </c>
      <c r="I122" s="139"/>
      <c r="J122" s="139"/>
      <c r="K122" s="139"/>
      <c r="L122" s="140"/>
      <c r="M122" s="145"/>
      <c r="N122" s="139"/>
      <c r="O122" s="139"/>
      <c r="P122" s="139"/>
      <c r="Q122" s="139"/>
      <c r="R122" s="139"/>
      <c r="S122" s="139"/>
      <c r="T122" s="146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42" t="s">
        <v>221</v>
      </c>
      <c r="AU122" s="142" t="s">
        <v>153</v>
      </c>
      <c r="AV122" s="139" t="s">
        <v>153</v>
      </c>
      <c r="AW122" s="139" t="s">
        <v>44</v>
      </c>
      <c r="AX122" s="139" t="s">
        <v>107</v>
      </c>
      <c r="AY122" s="142" t="s">
        <v>145</v>
      </c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</row>
    <row r="123" spans="1:65" ht="15.75" customHeight="1">
      <c r="A123" s="147"/>
      <c r="B123" s="148"/>
      <c r="C123" s="147"/>
      <c r="D123" s="141" t="s">
        <v>221</v>
      </c>
      <c r="E123" s="149" t="s">
        <v>25</v>
      </c>
      <c r="F123" s="150" t="s">
        <v>226</v>
      </c>
      <c r="G123" s="147"/>
      <c r="H123" s="151">
        <v>20.988</v>
      </c>
      <c r="I123" s="147"/>
      <c r="J123" s="147"/>
      <c r="K123" s="147"/>
      <c r="L123" s="148"/>
      <c r="M123" s="152"/>
      <c r="N123" s="147"/>
      <c r="O123" s="147"/>
      <c r="P123" s="147"/>
      <c r="Q123" s="147"/>
      <c r="R123" s="147"/>
      <c r="S123" s="147"/>
      <c r="T123" s="153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9" t="s">
        <v>221</v>
      </c>
      <c r="AU123" s="149" t="s">
        <v>153</v>
      </c>
      <c r="AV123" s="147" t="s">
        <v>152</v>
      </c>
      <c r="AW123" s="147" t="s">
        <v>44</v>
      </c>
      <c r="AX123" s="147" t="s">
        <v>9</v>
      </c>
      <c r="AY123" s="149" t="s">
        <v>145</v>
      </c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147"/>
    </row>
    <row r="124" spans="1:65" ht="37.5" customHeight="1">
      <c r="A124" s="16"/>
      <c r="B124" s="17"/>
      <c r="C124" s="118" t="s">
        <v>166</v>
      </c>
      <c r="D124" s="118" t="s">
        <v>146</v>
      </c>
      <c r="E124" s="119" t="s">
        <v>352</v>
      </c>
      <c r="F124" s="120" t="s">
        <v>353</v>
      </c>
      <c r="G124" s="121" t="s">
        <v>176</v>
      </c>
      <c r="H124" s="122">
        <v>31.39</v>
      </c>
      <c r="I124" s="259"/>
      <c r="J124" s="123">
        <f>ROUND(I124*H124,2)</f>
        <v>0</v>
      </c>
      <c r="K124" s="120" t="s">
        <v>183</v>
      </c>
      <c r="L124" s="17"/>
      <c r="M124" s="124" t="s">
        <v>25</v>
      </c>
      <c r="N124" s="125" t="s">
        <v>54</v>
      </c>
      <c r="O124" s="16"/>
      <c r="P124" s="126">
        <f>O124*H124</f>
        <v>0</v>
      </c>
      <c r="Q124" s="126">
        <v>6.4519999999999994E-2</v>
      </c>
      <c r="R124" s="126">
        <f>Q124*H124</f>
        <v>2.0252827999999998</v>
      </c>
      <c r="S124" s="126">
        <v>0</v>
      </c>
      <c r="T124" s="127">
        <f>S124*H124</f>
        <v>0</v>
      </c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28" t="s">
        <v>152</v>
      </c>
      <c r="AS124" s="16"/>
      <c r="AT124" s="128" t="s">
        <v>146</v>
      </c>
      <c r="AU124" s="128" t="s">
        <v>153</v>
      </c>
      <c r="AV124" s="16"/>
      <c r="AW124" s="16"/>
      <c r="AX124" s="16"/>
      <c r="AY124" s="4" t="s">
        <v>145</v>
      </c>
      <c r="AZ124" s="16"/>
      <c r="BA124" s="16"/>
      <c r="BB124" s="16"/>
      <c r="BC124" s="16"/>
      <c r="BD124" s="16"/>
      <c r="BE124" s="129">
        <f>IF(N124="základní",J124,0)</f>
        <v>0</v>
      </c>
      <c r="BF124" s="129">
        <f>IF(N124="snížená",J124,0)</f>
        <v>0</v>
      </c>
      <c r="BG124" s="129">
        <f>IF(N124="zákl. přenesená",J124,0)</f>
        <v>0</v>
      </c>
      <c r="BH124" s="129">
        <f>IF(N124="sníž. přenesená",J124,0)</f>
        <v>0</v>
      </c>
      <c r="BI124" s="129">
        <f>IF(N124="nulová",J124,0)</f>
        <v>0</v>
      </c>
      <c r="BJ124" s="4" t="s">
        <v>153</v>
      </c>
      <c r="BK124" s="129">
        <f>ROUND(I124*H124,2)</f>
        <v>0</v>
      </c>
      <c r="BL124" s="4" t="s">
        <v>152</v>
      </c>
      <c r="BM124" s="128" t="s">
        <v>364</v>
      </c>
    </row>
    <row r="125" spans="1:65" ht="15.75" customHeight="1">
      <c r="A125" s="16"/>
      <c r="B125" s="17"/>
      <c r="C125" s="16"/>
      <c r="D125" s="136" t="s">
        <v>201</v>
      </c>
      <c r="E125" s="16"/>
      <c r="F125" s="137" t="s">
        <v>365</v>
      </c>
      <c r="G125" s="16"/>
      <c r="H125" s="16"/>
      <c r="I125" s="16"/>
      <c r="J125" s="16"/>
      <c r="K125" s="16"/>
      <c r="L125" s="17"/>
      <c r="M125" s="138"/>
      <c r="N125" s="16"/>
      <c r="O125" s="16"/>
      <c r="P125" s="16"/>
      <c r="Q125" s="16"/>
      <c r="R125" s="16"/>
      <c r="S125" s="16"/>
      <c r="T125" s="59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4" t="s">
        <v>201</v>
      </c>
      <c r="AU125" s="4" t="s">
        <v>153</v>
      </c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</row>
    <row r="126" spans="1:65" ht="15.75" customHeight="1">
      <c r="A126" s="139"/>
      <c r="B126" s="140"/>
      <c r="C126" s="139"/>
      <c r="D126" s="141" t="s">
        <v>221</v>
      </c>
      <c r="E126" s="142" t="s">
        <v>25</v>
      </c>
      <c r="F126" s="143" t="s">
        <v>371</v>
      </c>
      <c r="G126" s="139"/>
      <c r="H126" s="144">
        <v>31.39</v>
      </c>
      <c r="I126" s="139"/>
      <c r="J126" s="139"/>
      <c r="K126" s="139"/>
      <c r="L126" s="140"/>
      <c r="M126" s="145"/>
      <c r="N126" s="139"/>
      <c r="O126" s="139"/>
      <c r="P126" s="139"/>
      <c r="Q126" s="139"/>
      <c r="R126" s="139"/>
      <c r="S126" s="139"/>
      <c r="T126" s="146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42" t="s">
        <v>221</v>
      </c>
      <c r="AU126" s="142" t="s">
        <v>153</v>
      </c>
      <c r="AV126" s="139" t="s">
        <v>153</v>
      </c>
      <c r="AW126" s="139" t="s">
        <v>44</v>
      </c>
      <c r="AX126" s="139" t="s">
        <v>9</v>
      </c>
      <c r="AY126" s="142" t="s">
        <v>145</v>
      </c>
      <c r="AZ126" s="139"/>
      <c r="BA126" s="139"/>
      <c r="BB126" s="139"/>
      <c r="BC126" s="139"/>
      <c r="BD126" s="139"/>
      <c r="BE126" s="139"/>
      <c r="BF126" s="139"/>
      <c r="BG126" s="139"/>
      <c r="BH126" s="139"/>
      <c r="BI126" s="139"/>
      <c r="BJ126" s="139"/>
      <c r="BK126" s="139"/>
      <c r="BL126" s="139"/>
      <c r="BM126" s="139"/>
    </row>
    <row r="127" spans="1:65" ht="22.5" customHeight="1">
      <c r="A127" s="108"/>
      <c r="B127" s="109"/>
      <c r="C127" s="108"/>
      <c r="D127" s="110" t="s">
        <v>106</v>
      </c>
      <c r="E127" s="130" t="s">
        <v>166</v>
      </c>
      <c r="F127" s="130" t="s">
        <v>372</v>
      </c>
      <c r="G127" s="108"/>
      <c r="H127" s="108"/>
      <c r="I127" s="108"/>
      <c r="J127" s="131">
        <f>BK127</f>
        <v>0</v>
      </c>
      <c r="K127" s="108"/>
      <c r="L127" s="109"/>
      <c r="M127" s="113"/>
      <c r="N127" s="108"/>
      <c r="O127" s="108"/>
      <c r="P127" s="114">
        <f>SUM(P128:P162)</f>
        <v>0</v>
      </c>
      <c r="Q127" s="108"/>
      <c r="R127" s="114">
        <f>SUM(R128:R162)</f>
        <v>27.471872126000001</v>
      </c>
      <c r="S127" s="108"/>
      <c r="T127" s="115">
        <f>SUM(T128:T162)</f>
        <v>0</v>
      </c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10" t="s">
        <v>9</v>
      </c>
      <c r="AS127" s="108"/>
      <c r="AT127" s="116" t="s">
        <v>106</v>
      </c>
      <c r="AU127" s="116" t="s">
        <v>9</v>
      </c>
      <c r="AV127" s="108"/>
      <c r="AW127" s="108"/>
      <c r="AX127" s="108"/>
      <c r="AY127" s="110" t="s">
        <v>145</v>
      </c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17">
        <f>SUM(BK128:BK162)</f>
        <v>0</v>
      </c>
      <c r="BL127" s="108"/>
      <c r="BM127" s="108"/>
    </row>
    <row r="128" spans="1:65" ht="24" customHeight="1">
      <c r="A128" s="16"/>
      <c r="B128" s="17"/>
      <c r="C128" s="118" t="s">
        <v>184</v>
      </c>
      <c r="D128" s="118" t="s">
        <v>146</v>
      </c>
      <c r="E128" s="119" t="s">
        <v>375</v>
      </c>
      <c r="F128" s="120" t="s">
        <v>377</v>
      </c>
      <c r="G128" s="121" t="s">
        <v>176</v>
      </c>
      <c r="H128" s="122">
        <v>775.07399999999996</v>
      </c>
      <c r="I128" s="259"/>
      <c r="J128" s="123">
        <f>ROUND(I128*H128,2)</f>
        <v>0</v>
      </c>
      <c r="K128" s="120" t="s">
        <v>183</v>
      </c>
      <c r="L128" s="17"/>
      <c r="M128" s="124" t="s">
        <v>25</v>
      </c>
      <c r="N128" s="125" t="s">
        <v>54</v>
      </c>
      <c r="O128" s="16"/>
      <c r="P128" s="126">
        <f>O128*H128</f>
        <v>0</v>
      </c>
      <c r="Q128" s="126">
        <v>2.63E-4</v>
      </c>
      <c r="R128" s="126">
        <f>Q128*H128</f>
        <v>0.20384446199999998</v>
      </c>
      <c r="S128" s="126">
        <v>0</v>
      </c>
      <c r="T128" s="127">
        <f>S128*H128</f>
        <v>0</v>
      </c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28" t="s">
        <v>152</v>
      </c>
      <c r="AS128" s="16"/>
      <c r="AT128" s="128" t="s">
        <v>146</v>
      </c>
      <c r="AU128" s="128" t="s">
        <v>153</v>
      </c>
      <c r="AV128" s="16"/>
      <c r="AW128" s="16"/>
      <c r="AX128" s="16"/>
      <c r="AY128" s="4" t="s">
        <v>145</v>
      </c>
      <c r="AZ128" s="16"/>
      <c r="BA128" s="16"/>
      <c r="BB128" s="16"/>
      <c r="BC128" s="16"/>
      <c r="BD128" s="16"/>
      <c r="BE128" s="129">
        <f>IF(N128="základní",J128,0)</f>
        <v>0</v>
      </c>
      <c r="BF128" s="129">
        <f>IF(N128="snížená",J128,0)</f>
        <v>0</v>
      </c>
      <c r="BG128" s="129">
        <f>IF(N128="zákl. přenesená",J128,0)</f>
        <v>0</v>
      </c>
      <c r="BH128" s="129">
        <f>IF(N128="sníž. přenesená",J128,0)</f>
        <v>0</v>
      </c>
      <c r="BI128" s="129">
        <f>IF(N128="nulová",J128,0)</f>
        <v>0</v>
      </c>
      <c r="BJ128" s="4" t="s">
        <v>153</v>
      </c>
      <c r="BK128" s="129">
        <f>ROUND(I128*H128,2)</f>
        <v>0</v>
      </c>
      <c r="BL128" s="4" t="s">
        <v>152</v>
      </c>
      <c r="BM128" s="128" t="s">
        <v>393</v>
      </c>
    </row>
    <row r="129" spans="1:65" ht="15.75" customHeight="1">
      <c r="A129" s="16"/>
      <c r="B129" s="17"/>
      <c r="C129" s="16"/>
      <c r="D129" s="136" t="s">
        <v>201</v>
      </c>
      <c r="E129" s="16"/>
      <c r="F129" s="137" t="s">
        <v>394</v>
      </c>
      <c r="G129" s="16"/>
      <c r="H129" s="16"/>
      <c r="I129" s="16"/>
      <c r="J129" s="16"/>
      <c r="K129" s="16"/>
      <c r="L129" s="17"/>
      <c r="M129" s="138"/>
      <c r="N129" s="16"/>
      <c r="O129" s="16"/>
      <c r="P129" s="16"/>
      <c r="Q129" s="16"/>
      <c r="R129" s="16"/>
      <c r="S129" s="16"/>
      <c r="T129" s="59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4" t="s">
        <v>201</v>
      </c>
      <c r="AU129" s="4" t="s">
        <v>153</v>
      </c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</row>
    <row r="130" spans="1:65" ht="15.75" customHeight="1">
      <c r="A130" s="139"/>
      <c r="B130" s="140"/>
      <c r="C130" s="139"/>
      <c r="D130" s="141" t="s">
        <v>221</v>
      </c>
      <c r="E130" s="142" t="s">
        <v>25</v>
      </c>
      <c r="F130" s="143" t="s">
        <v>398</v>
      </c>
      <c r="G130" s="139"/>
      <c r="H130" s="144">
        <v>775.07399999999996</v>
      </c>
      <c r="I130" s="139"/>
      <c r="J130" s="139"/>
      <c r="K130" s="139"/>
      <c r="L130" s="140"/>
      <c r="M130" s="145"/>
      <c r="N130" s="139"/>
      <c r="O130" s="139"/>
      <c r="P130" s="139"/>
      <c r="Q130" s="139"/>
      <c r="R130" s="139"/>
      <c r="S130" s="139"/>
      <c r="T130" s="146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42" t="s">
        <v>221</v>
      </c>
      <c r="AU130" s="142" t="s">
        <v>153</v>
      </c>
      <c r="AV130" s="139" t="s">
        <v>153</v>
      </c>
      <c r="AW130" s="139" t="s">
        <v>44</v>
      </c>
      <c r="AX130" s="139" t="s">
        <v>107</v>
      </c>
      <c r="AY130" s="142" t="s">
        <v>145</v>
      </c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</row>
    <row r="131" spans="1:65" ht="15.75" customHeight="1">
      <c r="A131" s="147"/>
      <c r="B131" s="148"/>
      <c r="C131" s="147"/>
      <c r="D131" s="141" t="s">
        <v>221</v>
      </c>
      <c r="E131" s="149" t="s">
        <v>25</v>
      </c>
      <c r="F131" s="150" t="s">
        <v>226</v>
      </c>
      <c r="G131" s="147"/>
      <c r="H131" s="151">
        <v>775.07399999999996</v>
      </c>
      <c r="I131" s="147"/>
      <c r="J131" s="147"/>
      <c r="K131" s="147"/>
      <c r="L131" s="148"/>
      <c r="M131" s="152"/>
      <c r="N131" s="147"/>
      <c r="O131" s="147"/>
      <c r="P131" s="147"/>
      <c r="Q131" s="147"/>
      <c r="R131" s="147"/>
      <c r="S131" s="147"/>
      <c r="T131" s="153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9" t="s">
        <v>221</v>
      </c>
      <c r="AU131" s="149" t="s">
        <v>153</v>
      </c>
      <c r="AV131" s="147" t="s">
        <v>152</v>
      </c>
      <c r="AW131" s="147" t="s">
        <v>44</v>
      </c>
      <c r="AX131" s="147" t="s">
        <v>9</v>
      </c>
      <c r="AY131" s="149" t="s">
        <v>145</v>
      </c>
      <c r="AZ131" s="147"/>
      <c r="BA131" s="147"/>
      <c r="BB131" s="147"/>
      <c r="BC131" s="147"/>
      <c r="BD131" s="147"/>
      <c r="BE131" s="147"/>
      <c r="BF131" s="147"/>
      <c r="BG131" s="147"/>
      <c r="BH131" s="147"/>
      <c r="BI131" s="147"/>
      <c r="BJ131" s="147"/>
      <c r="BK131" s="147"/>
      <c r="BL131" s="147"/>
      <c r="BM131" s="147"/>
    </row>
    <row r="132" spans="1:65" ht="37.5" customHeight="1">
      <c r="A132" s="16"/>
      <c r="B132" s="17"/>
      <c r="C132" s="118" t="s">
        <v>169</v>
      </c>
      <c r="D132" s="118" t="s">
        <v>146</v>
      </c>
      <c r="E132" s="119" t="s">
        <v>401</v>
      </c>
      <c r="F132" s="120" t="s">
        <v>402</v>
      </c>
      <c r="G132" s="121" t="s">
        <v>176</v>
      </c>
      <c r="H132" s="122">
        <v>348.04599999999999</v>
      </c>
      <c r="I132" s="259"/>
      <c r="J132" s="123">
        <f>ROUND(I132*H132,2)</f>
        <v>0</v>
      </c>
      <c r="K132" s="120" t="s">
        <v>183</v>
      </c>
      <c r="L132" s="17"/>
      <c r="M132" s="124" t="s">
        <v>25</v>
      </c>
      <c r="N132" s="125" t="s">
        <v>54</v>
      </c>
      <c r="O132" s="16"/>
      <c r="P132" s="126">
        <f>O132*H132</f>
        <v>0</v>
      </c>
      <c r="Q132" s="126">
        <v>4.383999999999999E-3</v>
      </c>
      <c r="R132" s="126">
        <f>Q132*H132</f>
        <v>1.5258336639999996</v>
      </c>
      <c r="S132" s="126">
        <v>0</v>
      </c>
      <c r="T132" s="127">
        <f>S132*H132</f>
        <v>0</v>
      </c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28" t="s">
        <v>152</v>
      </c>
      <c r="AS132" s="16"/>
      <c r="AT132" s="128" t="s">
        <v>146</v>
      </c>
      <c r="AU132" s="128" t="s">
        <v>153</v>
      </c>
      <c r="AV132" s="16"/>
      <c r="AW132" s="16"/>
      <c r="AX132" s="16"/>
      <c r="AY132" s="4" t="s">
        <v>145</v>
      </c>
      <c r="AZ132" s="16"/>
      <c r="BA132" s="16"/>
      <c r="BB132" s="16"/>
      <c r="BC132" s="16"/>
      <c r="BD132" s="16"/>
      <c r="BE132" s="129">
        <f>IF(N132="základní",J132,0)</f>
        <v>0</v>
      </c>
      <c r="BF132" s="129">
        <f>IF(N132="snížená",J132,0)</f>
        <v>0</v>
      </c>
      <c r="BG132" s="129">
        <f>IF(N132="zákl. přenesená",J132,0)</f>
        <v>0</v>
      </c>
      <c r="BH132" s="129">
        <f>IF(N132="sníž. přenesená",J132,0)</f>
        <v>0</v>
      </c>
      <c r="BI132" s="129">
        <f>IF(N132="nulová",J132,0)</f>
        <v>0</v>
      </c>
      <c r="BJ132" s="4" t="s">
        <v>153</v>
      </c>
      <c r="BK132" s="129">
        <f>ROUND(I132*H132,2)</f>
        <v>0</v>
      </c>
      <c r="BL132" s="4" t="s">
        <v>152</v>
      </c>
      <c r="BM132" s="128" t="s">
        <v>405</v>
      </c>
    </row>
    <row r="133" spans="1:65" ht="15.75" customHeight="1">
      <c r="A133" s="16"/>
      <c r="B133" s="17"/>
      <c r="C133" s="16"/>
      <c r="D133" s="136" t="s">
        <v>201</v>
      </c>
      <c r="E133" s="16"/>
      <c r="F133" s="137" t="s">
        <v>406</v>
      </c>
      <c r="G133" s="16"/>
      <c r="H133" s="16"/>
      <c r="I133" s="16"/>
      <c r="J133" s="16"/>
      <c r="K133" s="16"/>
      <c r="L133" s="17"/>
      <c r="M133" s="138"/>
      <c r="N133" s="16"/>
      <c r="O133" s="16"/>
      <c r="P133" s="16"/>
      <c r="Q133" s="16"/>
      <c r="R133" s="16"/>
      <c r="S133" s="16"/>
      <c r="T133" s="59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4" t="s">
        <v>201</v>
      </c>
      <c r="AU133" s="4" t="s">
        <v>153</v>
      </c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</row>
    <row r="134" spans="1:65" ht="15.75" customHeight="1">
      <c r="A134" s="139"/>
      <c r="B134" s="140"/>
      <c r="C134" s="139"/>
      <c r="D134" s="141" t="s">
        <v>221</v>
      </c>
      <c r="E134" s="142" t="s">
        <v>25</v>
      </c>
      <c r="F134" s="143" t="s">
        <v>411</v>
      </c>
      <c r="G134" s="139"/>
      <c r="H134" s="144">
        <v>272.68799999999999</v>
      </c>
      <c r="I134" s="139"/>
      <c r="J134" s="139"/>
      <c r="K134" s="139"/>
      <c r="L134" s="140"/>
      <c r="M134" s="145"/>
      <c r="N134" s="139"/>
      <c r="O134" s="139"/>
      <c r="P134" s="139"/>
      <c r="Q134" s="139"/>
      <c r="R134" s="139"/>
      <c r="S134" s="139"/>
      <c r="T134" s="146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42" t="s">
        <v>221</v>
      </c>
      <c r="AU134" s="142" t="s">
        <v>153</v>
      </c>
      <c r="AV134" s="139" t="s">
        <v>153</v>
      </c>
      <c r="AW134" s="139" t="s">
        <v>44</v>
      </c>
      <c r="AX134" s="139" t="s">
        <v>107</v>
      </c>
      <c r="AY134" s="142" t="s">
        <v>145</v>
      </c>
      <c r="AZ134" s="139"/>
      <c r="BA134" s="139"/>
      <c r="BB134" s="139"/>
      <c r="BC134" s="139"/>
      <c r="BD134" s="139"/>
      <c r="BE134" s="139"/>
      <c r="BF134" s="139"/>
      <c r="BG134" s="139"/>
      <c r="BH134" s="139"/>
      <c r="BI134" s="139"/>
      <c r="BJ134" s="139"/>
      <c r="BK134" s="139"/>
      <c r="BL134" s="139"/>
      <c r="BM134" s="139"/>
    </row>
    <row r="135" spans="1:65" ht="15.75" customHeight="1">
      <c r="A135" s="139"/>
      <c r="B135" s="140"/>
      <c r="C135" s="139"/>
      <c r="D135" s="141" t="s">
        <v>221</v>
      </c>
      <c r="E135" s="142" t="s">
        <v>25</v>
      </c>
      <c r="F135" s="143" t="s">
        <v>415</v>
      </c>
      <c r="G135" s="139"/>
      <c r="H135" s="144">
        <v>75.358000000000004</v>
      </c>
      <c r="I135" s="139"/>
      <c r="J135" s="139"/>
      <c r="K135" s="139"/>
      <c r="L135" s="140"/>
      <c r="M135" s="145"/>
      <c r="N135" s="139"/>
      <c r="O135" s="139"/>
      <c r="P135" s="139"/>
      <c r="Q135" s="139"/>
      <c r="R135" s="139"/>
      <c r="S135" s="139"/>
      <c r="T135" s="146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42" t="s">
        <v>221</v>
      </c>
      <c r="AU135" s="142" t="s">
        <v>153</v>
      </c>
      <c r="AV135" s="139" t="s">
        <v>153</v>
      </c>
      <c r="AW135" s="139" t="s">
        <v>44</v>
      </c>
      <c r="AX135" s="139" t="s">
        <v>107</v>
      </c>
      <c r="AY135" s="142" t="s">
        <v>145</v>
      </c>
      <c r="AZ135" s="139"/>
      <c r="BA135" s="139"/>
      <c r="BB135" s="139"/>
      <c r="BC135" s="139"/>
      <c r="BD135" s="139"/>
      <c r="BE135" s="139"/>
      <c r="BF135" s="139"/>
      <c r="BG135" s="139"/>
      <c r="BH135" s="139"/>
      <c r="BI135" s="139"/>
      <c r="BJ135" s="139"/>
      <c r="BK135" s="139"/>
      <c r="BL135" s="139"/>
      <c r="BM135" s="139"/>
    </row>
    <row r="136" spans="1:65" ht="15.75" customHeight="1">
      <c r="A136" s="147"/>
      <c r="B136" s="148"/>
      <c r="C136" s="147"/>
      <c r="D136" s="141" t="s">
        <v>221</v>
      </c>
      <c r="E136" s="149" t="s">
        <v>25</v>
      </c>
      <c r="F136" s="150" t="s">
        <v>226</v>
      </c>
      <c r="G136" s="147"/>
      <c r="H136" s="151">
        <v>348.04599999999999</v>
      </c>
      <c r="I136" s="147"/>
      <c r="J136" s="147"/>
      <c r="K136" s="147"/>
      <c r="L136" s="148"/>
      <c r="M136" s="152"/>
      <c r="N136" s="147"/>
      <c r="O136" s="147"/>
      <c r="P136" s="147"/>
      <c r="Q136" s="147"/>
      <c r="R136" s="147"/>
      <c r="S136" s="147"/>
      <c r="T136" s="153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9" t="s">
        <v>221</v>
      </c>
      <c r="AU136" s="149" t="s">
        <v>153</v>
      </c>
      <c r="AV136" s="147" t="s">
        <v>152</v>
      </c>
      <c r="AW136" s="147" t="s">
        <v>44</v>
      </c>
      <c r="AX136" s="147" t="s">
        <v>9</v>
      </c>
      <c r="AY136" s="149" t="s">
        <v>145</v>
      </c>
      <c r="AZ136" s="147"/>
      <c r="BA136" s="147"/>
      <c r="BB136" s="147"/>
      <c r="BC136" s="147"/>
      <c r="BD136" s="147"/>
      <c r="BE136" s="147"/>
      <c r="BF136" s="147"/>
      <c r="BG136" s="147"/>
      <c r="BH136" s="147"/>
      <c r="BI136" s="147"/>
      <c r="BJ136" s="147"/>
      <c r="BK136" s="147"/>
      <c r="BL136" s="147"/>
      <c r="BM136" s="147"/>
    </row>
    <row r="137" spans="1:65" ht="24" customHeight="1">
      <c r="A137" s="16"/>
      <c r="B137" s="17"/>
      <c r="C137" s="118" t="s">
        <v>164</v>
      </c>
      <c r="D137" s="118" t="s">
        <v>146</v>
      </c>
      <c r="E137" s="119" t="s">
        <v>420</v>
      </c>
      <c r="F137" s="120" t="s">
        <v>421</v>
      </c>
      <c r="G137" s="121" t="s">
        <v>176</v>
      </c>
      <c r="H137" s="122">
        <v>272.68799999999999</v>
      </c>
      <c r="I137" s="259"/>
      <c r="J137" s="123">
        <f>ROUND(I137*H137,2)</f>
        <v>0</v>
      </c>
      <c r="K137" s="120" t="s">
        <v>183</v>
      </c>
      <c r="L137" s="17"/>
      <c r="M137" s="124" t="s">
        <v>25</v>
      </c>
      <c r="N137" s="125" t="s">
        <v>54</v>
      </c>
      <c r="O137" s="16"/>
      <c r="P137" s="126">
        <f>O137*H137</f>
        <v>0</v>
      </c>
      <c r="Q137" s="126">
        <v>3.0000000000000001E-3</v>
      </c>
      <c r="R137" s="126">
        <f>Q137*H137</f>
        <v>0.81806400000000001</v>
      </c>
      <c r="S137" s="126">
        <v>0</v>
      </c>
      <c r="T137" s="127">
        <f>S137*H137</f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28" t="s">
        <v>152</v>
      </c>
      <c r="AS137" s="16"/>
      <c r="AT137" s="128" t="s">
        <v>146</v>
      </c>
      <c r="AU137" s="128" t="s">
        <v>153</v>
      </c>
      <c r="AV137" s="16"/>
      <c r="AW137" s="16"/>
      <c r="AX137" s="16"/>
      <c r="AY137" s="4" t="s">
        <v>145</v>
      </c>
      <c r="AZ137" s="16"/>
      <c r="BA137" s="16"/>
      <c r="BB137" s="16"/>
      <c r="BC137" s="16"/>
      <c r="BD137" s="16"/>
      <c r="BE137" s="129">
        <f>IF(N137="základní",J137,0)</f>
        <v>0</v>
      </c>
      <c r="BF137" s="129">
        <f>IF(N137="snížená",J137,0)</f>
        <v>0</v>
      </c>
      <c r="BG137" s="129">
        <f>IF(N137="zákl. přenesená",J137,0)</f>
        <v>0</v>
      </c>
      <c r="BH137" s="129">
        <f>IF(N137="sníž. přenesená",J137,0)</f>
        <v>0</v>
      </c>
      <c r="BI137" s="129">
        <f>IF(N137="nulová",J137,0)</f>
        <v>0</v>
      </c>
      <c r="BJ137" s="4" t="s">
        <v>153</v>
      </c>
      <c r="BK137" s="129">
        <f>ROUND(I137*H137,2)</f>
        <v>0</v>
      </c>
      <c r="BL137" s="4" t="s">
        <v>152</v>
      </c>
      <c r="BM137" s="128" t="s">
        <v>432</v>
      </c>
    </row>
    <row r="138" spans="1:65" ht="15.75" customHeight="1">
      <c r="A138" s="16"/>
      <c r="B138" s="17"/>
      <c r="C138" s="16"/>
      <c r="D138" s="136" t="s">
        <v>201</v>
      </c>
      <c r="E138" s="16"/>
      <c r="F138" s="137" t="s">
        <v>433</v>
      </c>
      <c r="G138" s="16"/>
      <c r="H138" s="16"/>
      <c r="I138" s="16"/>
      <c r="J138" s="16"/>
      <c r="K138" s="16"/>
      <c r="L138" s="17"/>
      <c r="M138" s="138"/>
      <c r="N138" s="16"/>
      <c r="O138" s="16"/>
      <c r="P138" s="16"/>
      <c r="Q138" s="16"/>
      <c r="R138" s="16"/>
      <c r="S138" s="16"/>
      <c r="T138" s="59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4" t="s">
        <v>201</v>
      </c>
      <c r="AU138" s="4" t="s">
        <v>153</v>
      </c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</row>
    <row r="139" spans="1:65" ht="24" customHeight="1">
      <c r="A139" s="16"/>
      <c r="B139" s="17"/>
      <c r="C139" s="118" t="s">
        <v>177</v>
      </c>
      <c r="D139" s="118" t="s">
        <v>146</v>
      </c>
      <c r="E139" s="119" t="s">
        <v>438</v>
      </c>
      <c r="F139" s="120" t="s">
        <v>439</v>
      </c>
      <c r="G139" s="121" t="s">
        <v>176</v>
      </c>
      <c r="H139" s="122">
        <v>7.5</v>
      </c>
      <c r="I139" s="259"/>
      <c r="J139" s="123">
        <f>ROUND(I139*H139,2)</f>
        <v>0</v>
      </c>
      <c r="K139" s="120" t="s">
        <v>183</v>
      </c>
      <c r="L139" s="17"/>
      <c r="M139" s="124" t="s">
        <v>25</v>
      </c>
      <c r="N139" s="125" t="s">
        <v>54</v>
      </c>
      <c r="O139" s="16"/>
      <c r="P139" s="126">
        <f>O139*H139</f>
        <v>0</v>
      </c>
      <c r="Q139" s="126">
        <v>4.1200000000000001E-2</v>
      </c>
      <c r="R139" s="126">
        <f>Q139*H139</f>
        <v>0.309</v>
      </c>
      <c r="S139" s="126">
        <v>0</v>
      </c>
      <c r="T139" s="127">
        <f>S139*H139</f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28" t="s">
        <v>152</v>
      </c>
      <c r="AS139" s="16"/>
      <c r="AT139" s="128" t="s">
        <v>146</v>
      </c>
      <c r="AU139" s="128" t="s">
        <v>153</v>
      </c>
      <c r="AV139" s="16"/>
      <c r="AW139" s="16"/>
      <c r="AX139" s="16"/>
      <c r="AY139" s="4" t="s">
        <v>145</v>
      </c>
      <c r="AZ139" s="16"/>
      <c r="BA139" s="16"/>
      <c r="BB139" s="16"/>
      <c r="BC139" s="16"/>
      <c r="BD139" s="16"/>
      <c r="BE139" s="129">
        <f>IF(N139="základní",J139,0)</f>
        <v>0</v>
      </c>
      <c r="BF139" s="129">
        <f>IF(N139="snížená",J139,0)</f>
        <v>0</v>
      </c>
      <c r="BG139" s="129">
        <f>IF(N139="zákl. přenesená",J139,0)</f>
        <v>0</v>
      </c>
      <c r="BH139" s="129">
        <f>IF(N139="sníž. přenesená",J139,0)</f>
        <v>0</v>
      </c>
      <c r="BI139" s="129">
        <f>IF(N139="nulová",J139,0)</f>
        <v>0</v>
      </c>
      <c r="BJ139" s="4" t="s">
        <v>153</v>
      </c>
      <c r="BK139" s="129">
        <f>ROUND(I139*H139,2)</f>
        <v>0</v>
      </c>
      <c r="BL139" s="4" t="s">
        <v>152</v>
      </c>
      <c r="BM139" s="128" t="s">
        <v>447</v>
      </c>
    </row>
    <row r="140" spans="1:65" ht="15.75" customHeight="1">
      <c r="A140" s="16"/>
      <c r="B140" s="17"/>
      <c r="C140" s="16"/>
      <c r="D140" s="136" t="s">
        <v>201</v>
      </c>
      <c r="E140" s="16"/>
      <c r="F140" s="137" t="s">
        <v>448</v>
      </c>
      <c r="G140" s="16"/>
      <c r="H140" s="16"/>
      <c r="I140" s="16"/>
      <c r="J140" s="16"/>
      <c r="K140" s="16"/>
      <c r="L140" s="17"/>
      <c r="M140" s="138"/>
      <c r="N140" s="16"/>
      <c r="O140" s="16"/>
      <c r="P140" s="16"/>
      <c r="Q140" s="16"/>
      <c r="R140" s="16"/>
      <c r="S140" s="16"/>
      <c r="T140" s="59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4" t="s">
        <v>201</v>
      </c>
      <c r="AU140" s="4" t="s">
        <v>153</v>
      </c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</row>
    <row r="141" spans="1:65" ht="15.75" customHeight="1">
      <c r="A141" s="154"/>
      <c r="B141" s="155"/>
      <c r="C141" s="154"/>
      <c r="D141" s="141" t="s">
        <v>221</v>
      </c>
      <c r="E141" s="156" t="s">
        <v>25</v>
      </c>
      <c r="F141" s="157" t="s">
        <v>449</v>
      </c>
      <c r="G141" s="154"/>
      <c r="H141" s="156" t="s">
        <v>25</v>
      </c>
      <c r="I141" s="154"/>
      <c r="J141" s="154"/>
      <c r="K141" s="154"/>
      <c r="L141" s="155"/>
      <c r="M141" s="158"/>
      <c r="N141" s="154"/>
      <c r="O141" s="154"/>
      <c r="P141" s="154"/>
      <c r="Q141" s="154"/>
      <c r="R141" s="154"/>
      <c r="S141" s="154"/>
      <c r="T141" s="159"/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  <c r="AM141" s="154"/>
      <c r="AN141" s="154"/>
      <c r="AO141" s="154"/>
      <c r="AP141" s="154"/>
      <c r="AQ141" s="154"/>
      <c r="AR141" s="154"/>
      <c r="AS141" s="154"/>
      <c r="AT141" s="156" t="s">
        <v>221</v>
      </c>
      <c r="AU141" s="156" t="s">
        <v>153</v>
      </c>
      <c r="AV141" s="154" t="s">
        <v>9</v>
      </c>
      <c r="AW141" s="154" t="s">
        <v>44</v>
      </c>
      <c r="AX141" s="154" t="s">
        <v>107</v>
      </c>
      <c r="AY141" s="156" t="s">
        <v>145</v>
      </c>
      <c r="AZ141" s="154"/>
      <c r="BA141" s="154"/>
      <c r="BB141" s="154"/>
      <c r="BC141" s="154"/>
      <c r="BD141" s="154"/>
      <c r="BE141" s="154"/>
      <c r="BF141" s="154"/>
      <c r="BG141" s="154"/>
      <c r="BH141" s="154"/>
      <c r="BI141" s="154"/>
      <c r="BJ141" s="154"/>
      <c r="BK141" s="154"/>
      <c r="BL141" s="154"/>
      <c r="BM141" s="154"/>
    </row>
    <row r="142" spans="1:65" ht="15.75" customHeight="1">
      <c r="A142" s="139"/>
      <c r="B142" s="140"/>
      <c r="C142" s="139"/>
      <c r="D142" s="141" t="s">
        <v>221</v>
      </c>
      <c r="E142" s="142" t="s">
        <v>25</v>
      </c>
      <c r="F142" s="143" t="s">
        <v>451</v>
      </c>
      <c r="G142" s="139"/>
      <c r="H142" s="144">
        <v>7.5</v>
      </c>
      <c r="I142" s="139"/>
      <c r="J142" s="139"/>
      <c r="K142" s="139"/>
      <c r="L142" s="140"/>
      <c r="M142" s="145"/>
      <c r="N142" s="139"/>
      <c r="O142" s="139"/>
      <c r="P142" s="139"/>
      <c r="Q142" s="139"/>
      <c r="R142" s="139"/>
      <c r="S142" s="139"/>
      <c r="T142" s="146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  <c r="AQ142" s="139"/>
      <c r="AR142" s="139"/>
      <c r="AS142" s="139"/>
      <c r="AT142" s="142" t="s">
        <v>221</v>
      </c>
      <c r="AU142" s="142" t="s">
        <v>153</v>
      </c>
      <c r="AV142" s="139" t="s">
        <v>153</v>
      </c>
      <c r="AW142" s="139" t="s">
        <v>44</v>
      </c>
      <c r="AX142" s="139" t="s">
        <v>107</v>
      </c>
      <c r="AY142" s="142" t="s">
        <v>145</v>
      </c>
      <c r="AZ142" s="139"/>
      <c r="BA142" s="139"/>
      <c r="BB142" s="139"/>
      <c r="BC142" s="139"/>
      <c r="BD142" s="139"/>
      <c r="BE142" s="139"/>
      <c r="BF142" s="139"/>
      <c r="BG142" s="139"/>
      <c r="BH142" s="139"/>
      <c r="BI142" s="139"/>
      <c r="BJ142" s="139"/>
      <c r="BK142" s="139"/>
      <c r="BL142" s="139"/>
      <c r="BM142" s="139"/>
    </row>
    <row r="143" spans="1:65" ht="15.75" customHeight="1">
      <c r="A143" s="147"/>
      <c r="B143" s="148"/>
      <c r="C143" s="147"/>
      <c r="D143" s="141" t="s">
        <v>221</v>
      </c>
      <c r="E143" s="149" t="s">
        <v>25</v>
      </c>
      <c r="F143" s="150" t="s">
        <v>226</v>
      </c>
      <c r="G143" s="147"/>
      <c r="H143" s="151">
        <v>7.5</v>
      </c>
      <c r="I143" s="147"/>
      <c r="J143" s="147"/>
      <c r="K143" s="147"/>
      <c r="L143" s="148"/>
      <c r="M143" s="152"/>
      <c r="N143" s="147"/>
      <c r="O143" s="147"/>
      <c r="P143" s="147"/>
      <c r="Q143" s="147"/>
      <c r="R143" s="147"/>
      <c r="S143" s="147"/>
      <c r="T143" s="153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9" t="s">
        <v>221</v>
      </c>
      <c r="AU143" s="149" t="s">
        <v>153</v>
      </c>
      <c r="AV143" s="147" t="s">
        <v>152</v>
      </c>
      <c r="AW143" s="147" t="s">
        <v>44</v>
      </c>
      <c r="AX143" s="147" t="s">
        <v>9</v>
      </c>
      <c r="AY143" s="149" t="s">
        <v>145</v>
      </c>
      <c r="AZ143" s="147"/>
      <c r="BA143" s="147"/>
      <c r="BB143" s="147"/>
      <c r="BC143" s="147"/>
      <c r="BD143" s="147"/>
      <c r="BE143" s="147"/>
      <c r="BF143" s="147"/>
      <c r="BG143" s="147"/>
      <c r="BH143" s="147"/>
      <c r="BI143" s="147"/>
      <c r="BJ143" s="147"/>
      <c r="BK143" s="147"/>
      <c r="BL143" s="147"/>
      <c r="BM143" s="147"/>
    </row>
    <row r="144" spans="1:65" ht="24" customHeight="1">
      <c r="A144" s="16"/>
      <c r="B144" s="17"/>
      <c r="C144" s="118" t="s">
        <v>204</v>
      </c>
      <c r="D144" s="118" t="s">
        <v>146</v>
      </c>
      <c r="E144" s="119" t="s">
        <v>452</v>
      </c>
      <c r="F144" s="120" t="s">
        <v>453</v>
      </c>
      <c r="G144" s="121" t="s">
        <v>176</v>
      </c>
      <c r="H144" s="122">
        <v>20</v>
      </c>
      <c r="I144" s="259"/>
      <c r="J144" s="123">
        <f>ROUND(I144*H144,2)</f>
        <v>0</v>
      </c>
      <c r="K144" s="120" t="s">
        <v>183</v>
      </c>
      <c r="L144" s="17"/>
      <c r="M144" s="124" t="s">
        <v>25</v>
      </c>
      <c r="N144" s="125" t="s">
        <v>54</v>
      </c>
      <c r="O144" s="16"/>
      <c r="P144" s="126">
        <f>O144*H144</f>
        <v>0</v>
      </c>
      <c r="Q144" s="126">
        <v>4.1200000000000001E-2</v>
      </c>
      <c r="R144" s="126">
        <f>Q144*H144</f>
        <v>0.82400000000000007</v>
      </c>
      <c r="S144" s="126">
        <v>0</v>
      </c>
      <c r="T144" s="127">
        <f>S144*H144</f>
        <v>0</v>
      </c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28" t="s">
        <v>152</v>
      </c>
      <c r="AS144" s="16"/>
      <c r="AT144" s="128" t="s">
        <v>146</v>
      </c>
      <c r="AU144" s="128" t="s">
        <v>153</v>
      </c>
      <c r="AV144" s="16"/>
      <c r="AW144" s="16"/>
      <c r="AX144" s="16"/>
      <c r="AY144" s="4" t="s">
        <v>145</v>
      </c>
      <c r="AZ144" s="16"/>
      <c r="BA144" s="16"/>
      <c r="BB144" s="16"/>
      <c r="BC144" s="16"/>
      <c r="BD144" s="16"/>
      <c r="BE144" s="129">
        <f>IF(N144="základní",J144,0)</f>
        <v>0</v>
      </c>
      <c r="BF144" s="129">
        <f>IF(N144="snížená",J144,0)</f>
        <v>0</v>
      </c>
      <c r="BG144" s="129">
        <f>IF(N144="zákl. přenesená",J144,0)</f>
        <v>0</v>
      </c>
      <c r="BH144" s="129">
        <f>IF(N144="sníž. přenesená",J144,0)</f>
        <v>0</v>
      </c>
      <c r="BI144" s="129">
        <f>IF(N144="nulová",J144,0)</f>
        <v>0</v>
      </c>
      <c r="BJ144" s="4" t="s">
        <v>153</v>
      </c>
      <c r="BK144" s="129">
        <f>ROUND(I144*H144,2)</f>
        <v>0</v>
      </c>
      <c r="BL144" s="4" t="s">
        <v>152</v>
      </c>
      <c r="BM144" s="128" t="s">
        <v>454</v>
      </c>
    </row>
    <row r="145" spans="1:65" ht="15.75" customHeight="1">
      <c r="A145" s="16"/>
      <c r="B145" s="17"/>
      <c r="C145" s="16"/>
      <c r="D145" s="136" t="s">
        <v>201</v>
      </c>
      <c r="E145" s="16"/>
      <c r="F145" s="137" t="s">
        <v>455</v>
      </c>
      <c r="G145" s="16"/>
      <c r="H145" s="16"/>
      <c r="I145" s="16"/>
      <c r="J145" s="16"/>
      <c r="K145" s="16"/>
      <c r="L145" s="17"/>
      <c r="M145" s="138"/>
      <c r="N145" s="16"/>
      <c r="O145" s="16"/>
      <c r="P145" s="16"/>
      <c r="Q145" s="16"/>
      <c r="R145" s="16"/>
      <c r="S145" s="16"/>
      <c r="T145" s="59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4" t="s">
        <v>201</v>
      </c>
      <c r="AU145" s="4" t="s">
        <v>153</v>
      </c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</row>
    <row r="146" spans="1:65" ht="15.75" customHeight="1">
      <c r="A146" s="154"/>
      <c r="B146" s="155"/>
      <c r="C146" s="154"/>
      <c r="D146" s="141" t="s">
        <v>221</v>
      </c>
      <c r="E146" s="156" t="s">
        <v>25</v>
      </c>
      <c r="F146" s="157" t="s">
        <v>449</v>
      </c>
      <c r="G146" s="154"/>
      <c r="H146" s="156" t="s">
        <v>25</v>
      </c>
      <c r="I146" s="154"/>
      <c r="J146" s="154"/>
      <c r="K146" s="154"/>
      <c r="L146" s="155"/>
      <c r="M146" s="158"/>
      <c r="N146" s="154"/>
      <c r="O146" s="154"/>
      <c r="P146" s="154"/>
      <c r="Q146" s="154"/>
      <c r="R146" s="154"/>
      <c r="S146" s="154"/>
      <c r="T146" s="159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54"/>
      <c r="AQ146" s="154"/>
      <c r="AR146" s="154"/>
      <c r="AS146" s="154"/>
      <c r="AT146" s="156" t="s">
        <v>221</v>
      </c>
      <c r="AU146" s="156" t="s">
        <v>153</v>
      </c>
      <c r="AV146" s="154" t="s">
        <v>9</v>
      </c>
      <c r="AW146" s="154" t="s">
        <v>44</v>
      </c>
      <c r="AX146" s="154" t="s">
        <v>107</v>
      </c>
      <c r="AY146" s="156" t="s">
        <v>145</v>
      </c>
      <c r="AZ146" s="154"/>
      <c r="BA146" s="154"/>
      <c r="BB146" s="154"/>
      <c r="BC146" s="154"/>
      <c r="BD146" s="154"/>
      <c r="BE146" s="154"/>
      <c r="BF146" s="154"/>
      <c r="BG146" s="154"/>
      <c r="BH146" s="154"/>
      <c r="BI146" s="154"/>
      <c r="BJ146" s="154"/>
      <c r="BK146" s="154"/>
      <c r="BL146" s="154"/>
      <c r="BM146" s="154"/>
    </row>
    <row r="147" spans="1:65" ht="15.75" customHeight="1">
      <c r="A147" s="139"/>
      <c r="B147" s="140"/>
      <c r="C147" s="139"/>
      <c r="D147" s="141" t="s">
        <v>221</v>
      </c>
      <c r="E147" s="142" t="s">
        <v>25</v>
      </c>
      <c r="F147" s="143" t="s">
        <v>459</v>
      </c>
      <c r="G147" s="139"/>
      <c r="H147" s="144">
        <v>20</v>
      </c>
      <c r="I147" s="139"/>
      <c r="J147" s="139"/>
      <c r="K147" s="139"/>
      <c r="L147" s="140"/>
      <c r="M147" s="145"/>
      <c r="N147" s="139"/>
      <c r="O147" s="139"/>
      <c r="P147" s="139"/>
      <c r="Q147" s="139"/>
      <c r="R147" s="139"/>
      <c r="S147" s="139"/>
      <c r="T147" s="146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42" t="s">
        <v>221</v>
      </c>
      <c r="AU147" s="142" t="s">
        <v>153</v>
      </c>
      <c r="AV147" s="139" t="s">
        <v>153</v>
      </c>
      <c r="AW147" s="139" t="s">
        <v>44</v>
      </c>
      <c r="AX147" s="139" t="s">
        <v>107</v>
      </c>
      <c r="AY147" s="142" t="s">
        <v>145</v>
      </c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</row>
    <row r="148" spans="1:65" ht="15.75" customHeight="1">
      <c r="A148" s="147"/>
      <c r="B148" s="148"/>
      <c r="C148" s="147"/>
      <c r="D148" s="141" t="s">
        <v>221</v>
      </c>
      <c r="E148" s="149" t="s">
        <v>25</v>
      </c>
      <c r="F148" s="150" t="s">
        <v>226</v>
      </c>
      <c r="G148" s="147"/>
      <c r="H148" s="151">
        <v>20</v>
      </c>
      <c r="I148" s="147"/>
      <c r="J148" s="147"/>
      <c r="K148" s="147"/>
      <c r="L148" s="148"/>
      <c r="M148" s="152"/>
      <c r="N148" s="147"/>
      <c r="O148" s="147"/>
      <c r="P148" s="147"/>
      <c r="Q148" s="147"/>
      <c r="R148" s="147"/>
      <c r="S148" s="147"/>
      <c r="T148" s="153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9" t="s">
        <v>221</v>
      </c>
      <c r="AU148" s="149" t="s">
        <v>153</v>
      </c>
      <c r="AV148" s="147" t="s">
        <v>152</v>
      </c>
      <c r="AW148" s="147" t="s">
        <v>44</v>
      </c>
      <c r="AX148" s="147" t="s">
        <v>9</v>
      </c>
      <c r="AY148" s="149" t="s">
        <v>145</v>
      </c>
      <c r="AZ148" s="147"/>
      <c r="BA148" s="147"/>
      <c r="BB148" s="147"/>
      <c r="BC148" s="147"/>
      <c r="BD148" s="147"/>
      <c r="BE148" s="147"/>
      <c r="BF148" s="147"/>
      <c r="BG148" s="147"/>
      <c r="BH148" s="147"/>
      <c r="BI148" s="147"/>
      <c r="BJ148" s="147"/>
      <c r="BK148" s="147"/>
      <c r="BL148" s="147"/>
      <c r="BM148" s="147"/>
    </row>
    <row r="149" spans="1:65" ht="48.75" customHeight="1">
      <c r="A149" s="16"/>
      <c r="B149" s="17"/>
      <c r="C149" s="118" t="s">
        <v>15</v>
      </c>
      <c r="D149" s="118" t="s">
        <v>146</v>
      </c>
      <c r="E149" s="119" t="s">
        <v>460</v>
      </c>
      <c r="F149" s="120" t="s">
        <v>461</v>
      </c>
      <c r="G149" s="121" t="s">
        <v>176</v>
      </c>
      <c r="H149" s="122">
        <v>502.38600000000002</v>
      </c>
      <c r="I149" s="259"/>
      <c r="J149" s="123">
        <f>ROUND(I149*H149,2)</f>
        <v>0</v>
      </c>
      <c r="K149" s="120" t="s">
        <v>183</v>
      </c>
      <c r="L149" s="17"/>
      <c r="M149" s="124" t="s">
        <v>25</v>
      </c>
      <c r="N149" s="125" t="s">
        <v>54</v>
      </c>
      <c r="O149" s="16"/>
      <c r="P149" s="126">
        <f>O149*H149</f>
        <v>0</v>
      </c>
      <c r="Q149" s="126">
        <v>3.1800000000000002E-2</v>
      </c>
      <c r="R149" s="126">
        <f>Q149*H149</f>
        <v>15.975874800000001</v>
      </c>
      <c r="S149" s="126">
        <v>0</v>
      </c>
      <c r="T149" s="127">
        <f>S149*H149</f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28" t="s">
        <v>152</v>
      </c>
      <c r="AS149" s="16"/>
      <c r="AT149" s="128" t="s">
        <v>146</v>
      </c>
      <c r="AU149" s="128" t="s">
        <v>153</v>
      </c>
      <c r="AV149" s="16"/>
      <c r="AW149" s="16"/>
      <c r="AX149" s="16"/>
      <c r="AY149" s="4" t="s">
        <v>145</v>
      </c>
      <c r="AZ149" s="16"/>
      <c r="BA149" s="16"/>
      <c r="BB149" s="16"/>
      <c r="BC149" s="16"/>
      <c r="BD149" s="16"/>
      <c r="BE149" s="129">
        <f>IF(N149="základní",J149,0)</f>
        <v>0</v>
      </c>
      <c r="BF149" s="129">
        <f>IF(N149="snížená",J149,0)</f>
        <v>0</v>
      </c>
      <c r="BG149" s="129">
        <f>IF(N149="zákl. přenesená",J149,0)</f>
        <v>0</v>
      </c>
      <c r="BH149" s="129">
        <f>IF(N149="sníž. přenesená",J149,0)</f>
        <v>0</v>
      </c>
      <c r="BI149" s="129">
        <f>IF(N149="nulová",J149,0)</f>
        <v>0</v>
      </c>
      <c r="BJ149" s="4" t="s">
        <v>153</v>
      </c>
      <c r="BK149" s="129">
        <f>ROUND(I149*H149,2)</f>
        <v>0</v>
      </c>
      <c r="BL149" s="4" t="s">
        <v>152</v>
      </c>
      <c r="BM149" s="128" t="s">
        <v>465</v>
      </c>
    </row>
    <row r="150" spans="1:65" ht="15.75" customHeight="1">
      <c r="A150" s="16"/>
      <c r="B150" s="17"/>
      <c r="C150" s="16"/>
      <c r="D150" s="136" t="s">
        <v>201</v>
      </c>
      <c r="E150" s="16"/>
      <c r="F150" s="137" t="s">
        <v>466</v>
      </c>
      <c r="G150" s="16"/>
      <c r="H150" s="16"/>
      <c r="I150" s="16"/>
      <c r="J150" s="16"/>
      <c r="K150" s="16"/>
      <c r="L150" s="17"/>
      <c r="M150" s="138"/>
      <c r="N150" s="16"/>
      <c r="O150" s="16"/>
      <c r="P150" s="16"/>
      <c r="Q150" s="16"/>
      <c r="R150" s="16"/>
      <c r="S150" s="16"/>
      <c r="T150" s="59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4" t="s">
        <v>201</v>
      </c>
      <c r="AU150" s="4" t="s">
        <v>153</v>
      </c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</row>
    <row r="151" spans="1:65" ht="15.75" customHeight="1">
      <c r="A151" s="139"/>
      <c r="B151" s="140"/>
      <c r="C151" s="139"/>
      <c r="D151" s="141" t="s">
        <v>221</v>
      </c>
      <c r="E151" s="142" t="s">
        <v>25</v>
      </c>
      <c r="F151" s="143" t="s">
        <v>468</v>
      </c>
      <c r="G151" s="139"/>
      <c r="H151" s="144">
        <v>502.38600000000002</v>
      </c>
      <c r="I151" s="139"/>
      <c r="J151" s="139"/>
      <c r="K151" s="139"/>
      <c r="L151" s="140"/>
      <c r="M151" s="145"/>
      <c r="N151" s="139"/>
      <c r="O151" s="139"/>
      <c r="P151" s="139"/>
      <c r="Q151" s="139"/>
      <c r="R151" s="139"/>
      <c r="S151" s="139"/>
      <c r="T151" s="146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42" t="s">
        <v>221</v>
      </c>
      <c r="AU151" s="142" t="s">
        <v>153</v>
      </c>
      <c r="AV151" s="139" t="s">
        <v>153</v>
      </c>
      <c r="AW151" s="139" t="s">
        <v>44</v>
      </c>
      <c r="AX151" s="139" t="s">
        <v>107</v>
      </c>
      <c r="AY151" s="142" t="s">
        <v>145</v>
      </c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</row>
    <row r="152" spans="1:65" ht="15.75" customHeight="1">
      <c r="A152" s="147"/>
      <c r="B152" s="148"/>
      <c r="C152" s="147"/>
      <c r="D152" s="141" t="s">
        <v>221</v>
      </c>
      <c r="E152" s="149" t="s">
        <v>25</v>
      </c>
      <c r="F152" s="150" t="s">
        <v>226</v>
      </c>
      <c r="G152" s="147"/>
      <c r="H152" s="151">
        <v>502.38600000000002</v>
      </c>
      <c r="I152" s="147"/>
      <c r="J152" s="147"/>
      <c r="K152" s="147"/>
      <c r="L152" s="148"/>
      <c r="M152" s="152"/>
      <c r="N152" s="147"/>
      <c r="O152" s="147"/>
      <c r="P152" s="147"/>
      <c r="Q152" s="147"/>
      <c r="R152" s="147"/>
      <c r="S152" s="147"/>
      <c r="T152" s="153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9" t="s">
        <v>221</v>
      </c>
      <c r="AU152" s="149" t="s">
        <v>153</v>
      </c>
      <c r="AV152" s="147" t="s">
        <v>152</v>
      </c>
      <c r="AW152" s="147" t="s">
        <v>44</v>
      </c>
      <c r="AX152" s="147" t="s">
        <v>9</v>
      </c>
      <c r="AY152" s="149" t="s">
        <v>145</v>
      </c>
      <c r="AZ152" s="147"/>
      <c r="BA152" s="147"/>
      <c r="BB152" s="147"/>
      <c r="BC152" s="147"/>
      <c r="BD152" s="147"/>
      <c r="BE152" s="147"/>
      <c r="BF152" s="147"/>
      <c r="BG152" s="147"/>
      <c r="BH152" s="147"/>
      <c r="BI152" s="147"/>
      <c r="BJ152" s="147"/>
      <c r="BK152" s="147"/>
      <c r="BL152" s="147"/>
      <c r="BM152" s="147"/>
    </row>
    <row r="153" spans="1:65" ht="37.5" customHeight="1">
      <c r="A153" s="16"/>
      <c r="B153" s="17"/>
      <c r="C153" s="118" t="s">
        <v>215</v>
      </c>
      <c r="D153" s="118" t="s">
        <v>146</v>
      </c>
      <c r="E153" s="119" t="s">
        <v>471</v>
      </c>
      <c r="F153" s="120" t="s">
        <v>472</v>
      </c>
      <c r="G153" s="121" t="s">
        <v>241</v>
      </c>
      <c r="H153" s="122">
        <v>2.0310000000000001</v>
      </c>
      <c r="I153" s="259"/>
      <c r="J153" s="123">
        <f>ROUND(I153*H153,2)</f>
        <v>0</v>
      </c>
      <c r="K153" s="120" t="s">
        <v>183</v>
      </c>
      <c r="L153" s="17"/>
      <c r="M153" s="124" t="s">
        <v>25</v>
      </c>
      <c r="N153" s="125" t="s">
        <v>54</v>
      </c>
      <c r="O153" s="16"/>
      <c r="P153" s="126">
        <f>O153*H153</f>
        <v>0</v>
      </c>
      <c r="Q153" s="126">
        <v>0.51500000000000001</v>
      </c>
      <c r="R153" s="126">
        <f>Q153*H153</f>
        <v>1.045965</v>
      </c>
      <c r="S153" s="126">
        <v>0</v>
      </c>
      <c r="T153" s="127">
        <f>S153*H153</f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28" t="s">
        <v>152</v>
      </c>
      <c r="AS153" s="16"/>
      <c r="AT153" s="128" t="s">
        <v>146</v>
      </c>
      <c r="AU153" s="128" t="s">
        <v>153</v>
      </c>
      <c r="AV153" s="16"/>
      <c r="AW153" s="16"/>
      <c r="AX153" s="16"/>
      <c r="AY153" s="4" t="s">
        <v>145</v>
      </c>
      <c r="AZ153" s="16"/>
      <c r="BA153" s="16"/>
      <c r="BB153" s="16"/>
      <c r="BC153" s="16"/>
      <c r="BD153" s="16"/>
      <c r="BE153" s="129">
        <f>IF(N153="základní",J153,0)</f>
        <v>0</v>
      </c>
      <c r="BF153" s="129">
        <f>IF(N153="snížená",J153,0)</f>
        <v>0</v>
      </c>
      <c r="BG153" s="129">
        <f>IF(N153="zákl. přenesená",J153,0)</f>
        <v>0</v>
      </c>
      <c r="BH153" s="129">
        <f>IF(N153="sníž. přenesená",J153,0)</f>
        <v>0</v>
      </c>
      <c r="BI153" s="129">
        <f>IF(N153="nulová",J153,0)</f>
        <v>0</v>
      </c>
      <c r="BJ153" s="4" t="s">
        <v>153</v>
      </c>
      <c r="BK153" s="129">
        <f>ROUND(I153*H153,2)</f>
        <v>0</v>
      </c>
      <c r="BL153" s="4" t="s">
        <v>152</v>
      </c>
      <c r="BM153" s="128" t="s">
        <v>475</v>
      </c>
    </row>
    <row r="154" spans="1:65" ht="15.75" customHeight="1">
      <c r="A154" s="16"/>
      <c r="B154" s="17"/>
      <c r="C154" s="16"/>
      <c r="D154" s="136" t="s">
        <v>201</v>
      </c>
      <c r="E154" s="16"/>
      <c r="F154" s="137" t="s">
        <v>476</v>
      </c>
      <c r="G154" s="16"/>
      <c r="H154" s="16"/>
      <c r="I154" s="16"/>
      <c r="J154" s="16"/>
      <c r="K154" s="16"/>
      <c r="L154" s="17"/>
      <c r="M154" s="138"/>
      <c r="N154" s="16"/>
      <c r="O154" s="16"/>
      <c r="P154" s="16"/>
      <c r="Q154" s="16"/>
      <c r="R154" s="16"/>
      <c r="S154" s="16"/>
      <c r="T154" s="59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4" t="s">
        <v>201</v>
      </c>
      <c r="AU154" s="4" t="s">
        <v>153</v>
      </c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</row>
    <row r="155" spans="1:65" ht="15.75" customHeight="1">
      <c r="A155" s="139"/>
      <c r="B155" s="140"/>
      <c r="C155" s="139"/>
      <c r="D155" s="141" t="s">
        <v>221</v>
      </c>
      <c r="E155" s="142" t="s">
        <v>25</v>
      </c>
      <c r="F155" s="143" t="s">
        <v>479</v>
      </c>
      <c r="G155" s="139"/>
      <c r="H155" s="144">
        <v>2.0310000000000001</v>
      </c>
      <c r="I155" s="139"/>
      <c r="J155" s="139"/>
      <c r="K155" s="139"/>
      <c r="L155" s="140"/>
      <c r="M155" s="145"/>
      <c r="N155" s="139"/>
      <c r="O155" s="139"/>
      <c r="P155" s="139"/>
      <c r="Q155" s="139"/>
      <c r="R155" s="139"/>
      <c r="S155" s="139"/>
      <c r="T155" s="146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42" t="s">
        <v>221</v>
      </c>
      <c r="AU155" s="142" t="s">
        <v>153</v>
      </c>
      <c r="AV155" s="139" t="s">
        <v>153</v>
      </c>
      <c r="AW155" s="139" t="s">
        <v>44</v>
      </c>
      <c r="AX155" s="139" t="s">
        <v>9</v>
      </c>
      <c r="AY155" s="142" t="s">
        <v>145</v>
      </c>
      <c r="AZ155" s="139"/>
      <c r="BA155" s="139"/>
      <c r="BB155" s="139"/>
      <c r="BC155" s="139"/>
      <c r="BD155" s="139"/>
      <c r="BE155" s="139"/>
      <c r="BF155" s="139"/>
      <c r="BG155" s="139"/>
      <c r="BH155" s="139"/>
      <c r="BI155" s="139"/>
      <c r="BJ155" s="139"/>
      <c r="BK155" s="139"/>
      <c r="BL155" s="139"/>
      <c r="BM155" s="139"/>
    </row>
    <row r="156" spans="1:65" ht="24" customHeight="1">
      <c r="A156" s="16"/>
      <c r="B156" s="17"/>
      <c r="C156" s="118" t="s">
        <v>188</v>
      </c>
      <c r="D156" s="118" t="s">
        <v>146</v>
      </c>
      <c r="E156" s="119" t="s">
        <v>481</v>
      </c>
      <c r="F156" s="120" t="s">
        <v>482</v>
      </c>
      <c r="G156" s="121" t="s">
        <v>176</v>
      </c>
      <c r="H156" s="122">
        <v>87.89</v>
      </c>
      <c r="I156" s="259"/>
      <c r="J156" s="123">
        <f>ROUND(I156*H156,2)</f>
        <v>0</v>
      </c>
      <c r="K156" s="120" t="s">
        <v>183</v>
      </c>
      <c r="L156" s="17"/>
      <c r="M156" s="124" t="s">
        <v>25</v>
      </c>
      <c r="N156" s="125" t="s">
        <v>54</v>
      </c>
      <c r="O156" s="16"/>
      <c r="P156" s="126">
        <f>O156*H156</f>
        <v>0</v>
      </c>
      <c r="Q156" s="126">
        <v>7.6999999999999999E-2</v>
      </c>
      <c r="R156" s="126">
        <f>Q156*H156</f>
        <v>6.7675299999999998</v>
      </c>
      <c r="S156" s="126">
        <v>0</v>
      </c>
      <c r="T156" s="127">
        <f>S156*H156</f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28" t="s">
        <v>152</v>
      </c>
      <c r="AS156" s="16"/>
      <c r="AT156" s="128" t="s">
        <v>146</v>
      </c>
      <c r="AU156" s="128" t="s">
        <v>153</v>
      </c>
      <c r="AV156" s="16"/>
      <c r="AW156" s="16"/>
      <c r="AX156" s="16"/>
      <c r="AY156" s="4" t="s">
        <v>145</v>
      </c>
      <c r="AZ156" s="16"/>
      <c r="BA156" s="16"/>
      <c r="BB156" s="16"/>
      <c r="BC156" s="16"/>
      <c r="BD156" s="16"/>
      <c r="BE156" s="129">
        <f>IF(N156="základní",J156,0)</f>
        <v>0</v>
      </c>
      <c r="BF156" s="129">
        <f>IF(N156="snížená",J156,0)</f>
        <v>0</v>
      </c>
      <c r="BG156" s="129">
        <f>IF(N156="zákl. přenesená",J156,0)</f>
        <v>0</v>
      </c>
      <c r="BH156" s="129">
        <f>IF(N156="sníž. přenesená",J156,0)</f>
        <v>0</v>
      </c>
      <c r="BI156" s="129">
        <f>IF(N156="nulová",J156,0)</f>
        <v>0</v>
      </c>
      <c r="BJ156" s="4" t="s">
        <v>153</v>
      </c>
      <c r="BK156" s="129">
        <f>ROUND(I156*H156,2)</f>
        <v>0</v>
      </c>
      <c r="BL156" s="4" t="s">
        <v>152</v>
      </c>
      <c r="BM156" s="128" t="s">
        <v>487</v>
      </c>
    </row>
    <row r="157" spans="1:65" ht="15.75" customHeight="1">
      <c r="A157" s="16"/>
      <c r="B157" s="17"/>
      <c r="C157" s="16"/>
      <c r="D157" s="136" t="s">
        <v>201</v>
      </c>
      <c r="E157" s="16"/>
      <c r="F157" s="137" t="s">
        <v>488</v>
      </c>
      <c r="G157" s="16"/>
      <c r="H157" s="16"/>
      <c r="I157" s="16"/>
      <c r="J157" s="16"/>
      <c r="K157" s="16"/>
      <c r="L157" s="17"/>
      <c r="M157" s="138"/>
      <c r="N157" s="16"/>
      <c r="O157" s="16"/>
      <c r="P157" s="16"/>
      <c r="Q157" s="16"/>
      <c r="R157" s="16"/>
      <c r="S157" s="16"/>
      <c r="T157" s="59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4" t="s">
        <v>201</v>
      </c>
      <c r="AU157" s="4" t="s">
        <v>153</v>
      </c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</row>
    <row r="158" spans="1:65" ht="15.75" customHeight="1">
      <c r="A158" s="154"/>
      <c r="B158" s="155"/>
      <c r="C158" s="154"/>
      <c r="D158" s="141" t="s">
        <v>221</v>
      </c>
      <c r="E158" s="156" t="s">
        <v>25</v>
      </c>
      <c r="F158" s="157" t="s">
        <v>489</v>
      </c>
      <c r="G158" s="154"/>
      <c r="H158" s="156" t="s">
        <v>25</v>
      </c>
      <c r="I158" s="154"/>
      <c r="J158" s="154"/>
      <c r="K158" s="154"/>
      <c r="L158" s="155"/>
      <c r="M158" s="158"/>
      <c r="N158" s="154"/>
      <c r="O158" s="154"/>
      <c r="P158" s="154"/>
      <c r="Q158" s="154"/>
      <c r="R158" s="154"/>
      <c r="S158" s="154"/>
      <c r="T158" s="159"/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  <c r="AO158" s="154"/>
      <c r="AP158" s="154"/>
      <c r="AQ158" s="154"/>
      <c r="AR158" s="154"/>
      <c r="AS158" s="154"/>
      <c r="AT158" s="156" t="s">
        <v>221</v>
      </c>
      <c r="AU158" s="156" t="s">
        <v>153</v>
      </c>
      <c r="AV158" s="154" t="s">
        <v>9</v>
      </c>
      <c r="AW158" s="154" t="s">
        <v>44</v>
      </c>
      <c r="AX158" s="154" t="s">
        <v>107</v>
      </c>
      <c r="AY158" s="156" t="s">
        <v>145</v>
      </c>
      <c r="AZ158" s="154"/>
      <c r="BA158" s="154"/>
      <c r="BB158" s="154"/>
      <c r="BC158" s="154"/>
      <c r="BD158" s="154"/>
      <c r="BE158" s="154"/>
      <c r="BF158" s="154"/>
      <c r="BG158" s="154"/>
      <c r="BH158" s="154"/>
      <c r="BI158" s="154"/>
      <c r="BJ158" s="154"/>
      <c r="BK158" s="154"/>
      <c r="BL158" s="154"/>
      <c r="BM158" s="154"/>
    </row>
    <row r="159" spans="1:65" ht="15.75" customHeight="1">
      <c r="A159" s="139"/>
      <c r="B159" s="140"/>
      <c r="C159" s="139"/>
      <c r="D159" s="141" t="s">
        <v>221</v>
      </c>
      <c r="E159" s="142" t="s">
        <v>25</v>
      </c>
      <c r="F159" s="143" t="s">
        <v>490</v>
      </c>
      <c r="G159" s="139"/>
      <c r="H159" s="144">
        <v>87.89</v>
      </c>
      <c r="I159" s="139"/>
      <c r="J159" s="139"/>
      <c r="K159" s="139"/>
      <c r="L159" s="140"/>
      <c r="M159" s="145"/>
      <c r="N159" s="139"/>
      <c r="O159" s="139"/>
      <c r="P159" s="139"/>
      <c r="Q159" s="139"/>
      <c r="R159" s="139"/>
      <c r="S159" s="139"/>
      <c r="T159" s="146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42" t="s">
        <v>221</v>
      </c>
      <c r="AU159" s="142" t="s">
        <v>153</v>
      </c>
      <c r="AV159" s="139" t="s">
        <v>153</v>
      </c>
      <c r="AW159" s="139" t="s">
        <v>44</v>
      </c>
      <c r="AX159" s="139" t="s">
        <v>107</v>
      </c>
      <c r="AY159" s="142" t="s">
        <v>145</v>
      </c>
      <c r="AZ159" s="139"/>
      <c r="BA159" s="139"/>
      <c r="BB159" s="139"/>
      <c r="BC159" s="139"/>
      <c r="BD159" s="139"/>
      <c r="BE159" s="139"/>
      <c r="BF159" s="139"/>
      <c r="BG159" s="139"/>
      <c r="BH159" s="139"/>
      <c r="BI159" s="139"/>
      <c r="BJ159" s="139"/>
      <c r="BK159" s="139"/>
      <c r="BL159" s="139"/>
      <c r="BM159" s="139"/>
    </row>
    <row r="160" spans="1:65" ht="15.75" customHeight="1">
      <c r="A160" s="147"/>
      <c r="B160" s="148"/>
      <c r="C160" s="147"/>
      <c r="D160" s="141" t="s">
        <v>221</v>
      </c>
      <c r="E160" s="149" t="s">
        <v>25</v>
      </c>
      <c r="F160" s="150" t="s">
        <v>226</v>
      </c>
      <c r="G160" s="147"/>
      <c r="H160" s="151">
        <v>87.89</v>
      </c>
      <c r="I160" s="147"/>
      <c r="J160" s="147"/>
      <c r="K160" s="147"/>
      <c r="L160" s="148"/>
      <c r="M160" s="152"/>
      <c r="N160" s="147"/>
      <c r="O160" s="147"/>
      <c r="P160" s="147"/>
      <c r="Q160" s="147"/>
      <c r="R160" s="147"/>
      <c r="S160" s="147"/>
      <c r="T160" s="153"/>
      <c r="U160" s="147"/>
      <c r="V160" s="147"/>
      <c r="W160" s="147"/>
      <c r="X160" s="147"/>
      <c r="Y160" s="147"/>
      <c r="Z160" s="147"/>
      <c r="AA160" s="147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9" t="s">
        <v>221</v>
      </c>
      <c r="AU160" s="149" t="s">
        <v>153</v>
      </c>
      <c r="AV160" s="147" t="s">
        <v>152</v>
      </c>
      <c r="AW160" s="147" t="s">
        <v>44</v>
      </c>
      <c r="AX160" s="147" t="s">
        <v>9</v>
      </c>
      <c r="AY160" s="149" t="s">
        <v>145</v>
      </c>
      <c r="AZ160" s="147"/>
      <c r="BA160" s="147"/>
      <c r="BB160" s="147"/>
      <c r="BC160" s="147"/>
      <c r="BD160" s="147"/>
      <c r="BE160" s="147"/>
      <c r="BF160" s="147"/>
      <c r="BG160" s="147"/>
      <c r="BH160" s="147"/>
      <c r="BI160" s="147"/>
      <c r="BJ160" s="147"/>
      <c r="BK160" s="147"/>
      <c r="BL160" s="147"/>
      <c r="BM160" s="147"/>
    </row>
    <row r="161" spans="1:65" ht="24" customHeight="1">
      <c r="A161" s="16"/>
      <c r="B161" s="17"/>
      <c r="C161" s="118" t="s">
        <v>233</v>
      </c>
      <c r="D161" s="118" t="s">
        <v>146</v>
      </c>
      <c r="E161" s="119" t="s">
        <v>493</v>
      </c>
      <c r="F161" s="120" t="s">
        <v>494</v>
      </c>
      <c r="G161" s="121" t="s">
        <v>176</v>
      </c>
      <c r="H161" s="122">
        <v>13.539999999999997</v>
      </c>
      <c r="I161" s="259"/>
      <c r="J161" s="123">
        <f>ROUND(I161*H161,2)</f>
        <v>0</v>
      </c>
      <c r="K161" s="120" t="s">
        <v>183</v>
      </c>
      <c r="L161" s="17"/>
      <c r="M161" s="124" t="s">
        <v>25</v>
      </c>
      <c r="N161" s="125" t="s">
        <v>54</v>
      </c>
      <c r="O161" s="16"/>
      <c r="P161" s="126">
        <f>O161*H161</f>
        <v>0</v>
      </c>
      <c r="Q161" s="126">
        <v>1.2999999999999999E-4</v>
      </c>
      <c r="R161" s="126">
        <f>Q161*H161</f>
        <v>1.7601999999999995E-3</v>
      </c>
      <c r="S161" s="126">
        <v>0</v>
      </c>
      <c r="T161" s="127">
        <f>S161*H161</f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28" t="s">
        <v>152</v>
      </c>
      <c r="AS161" s="16"/>
      <c r="AT161" s="128" t="s">
        <v>146</v>
      </c>
      <c r="AU161" s="128" t="s">
        <v>153</v>
      </c>
      <c r="AV161" s="16"/>
      <c r="AW161" s="16"/>
      <c r="AX161" s="16"/>
      <c r="AY161" s="4" t="s">
        <v>145</v>
      </c>
      <c r="AZ161" s="16"/>
      <c r="BA161" s="16"/>
      <c r="BB161" s="16"/>
      <c r="BC161" s="16"/>
      <c r="BD161" s="16"/>
      <c r="BE161" s="129">
        <f>IF(N161="základní",J161,0)</f>
        <v>0</v>
      </c>
      <c r="BF161" s="129">
        <f>IF(N161="snížená",J161,0)</f>
        <v>0</v>
      </c>
      <c r="BG161" s="129">
        <f>IF(N161="zákl. přenesená",J161,0)</f>
        <v>0</v>
      </c>
      <c r="BH161" s="129">
        <f>IF(N161="sníž. přenesená",J161,0)</f>
        <v>0</v>
      </c>
      <c r="BI161" s="129">
        <f>IF(N161="nulová",J161,0)</f>
        <v>0</v>
      </c>
      <c r="BJ161" s="4" t="s">
        <v>153</v>
      </c>
      <c r="BK161" s="129">
        <f>ROUND(I161*H161,2)</f>
        <v>0</v>
      </c>
      <c r="BL161" s="4" t="s">
        <v>152</v>
      </c>
      <c r="BM161" s="128" t="s">
        <v>498</v>
      </c>
    </row>
    <row r="162" spans="1:65" ht="15.75" customHeight="1">
      <c r="A162" s="16"/>
      <c r="B162" s="17"/>
      <c r="C162" s="16"/>
      <c r="D162" s="136" t="s">
        <v>201</v>
      </c>
      <c r="E162" s="16"/>
      <c r="F162" s="137" t="s">
        <v>499</v>
      </c>
      <c r="G162" s="16"/>
      <c r="H162" s="16"/>
      <c r="I162" s="16"/>
      <c r="J162" s="16"/>
      <c r="K162" s="16"/>
      <c r="L162" s="17"/>
      <c r="M162" s="138"/>
      <c r="N162" s="16"/>
      <c r="O162" s="16"/>
      <c r="P162" s="16"/>
      <c r="Q162" s="16"/>
      <c r="R162" s="16"/>
      <c r="S162" s="16"/>
      <c r="T162" s="59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4" t="s">
        <v>201</v>
      </c>
      <c r="AU162" s="4" t="s">
        <v>153</v>
      </c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</row>
    <row r="163" spans="1:65" ht="22.5" customHeight="1">
      <c r="A163" s="108"/>
      <c r="B163" s="109"/>
      <c r="C163" s="108"/>
      <c r="D163" s="110" t="s">
        <v>106</v>
      </c>
      <c r="E163" s="130" t="s">
        <v>164</v>
      </c>
      <c r="F163" s="130" t="s">
        <v>165</v>
      </c>
      <c r="G163" s="108"/>
      <c r="H163" s="108"/>
      <c r="I163" s="108"/>
      <c r="J163" s="131">
        <f>BK163</f>
        <v>0</v>
      </c>
      <c r="K163" s="108"/>
      <c r="L163" s="109"/>
      <c r="M163" s="113"/>
      <c r="N163" s="108"/>
      <c r="O163" s="108"/>
      <c r="P163" s="114">
        <f>SUM(P164:P173)</f>
        <v>0</v>
      </c>
      <c r="Q163" s="108"/>
      <c r="R163" s="114">
        <f>SUM(R164:R173)</f>
        <v>2.6773599999999998E-2</v>
      </c>
      <c r="S163" s="108"/>
      <c r="T163" s="115">
        <f>SUM(T164:T173)</f>
        <v>0</v>
      </c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108"/>
      <c r="AP163" s="108"/>
      <c r="AQ163" s="108"/>
      <c r="AR163" s="110" t="s">
        <v>9</v>
      </c>
      <c r="AS163" s="108"/>
      <c r="AT163" s="116" t="s">
        <v>106</v>
      </c>
      <c r="AU163" s="116" t="s">
        <v>9</v>
      </c>
      <c r="AV163" s="108"/>
      <c r="AW163" s="108"/>
      <c r="AX163" s="108"/>
      <c r="AY163" s="110" t="s">
        <v>145</v>
      </c>
      <c r="AZ163" s="108"/>
      <c r="BA163" s="108"/>
      <c r="BB163" s="108"/>
      <c r="BC163" s="108"/>
      <c r="BD163" s="108"/>
      <c r="BE163" s="108"/>
      <c r="BF163" s="108"/>
      <c r="BG163" s="108"/>
      <c r="BH163" s="108"/>
      <c r="BI163" s="108"/>
      <c r="BJ163" s="108"/>
      <c r="BK163" s="117">
        <f>SUM(BK164:BK173)</f>
        <v>0</v>
      </c>
      <c r="BL163" s="108"/>
      <c r="BM163" s="108"/>
    </row>
    <row r="164" spans="1:65" ht="24" customHeight="1">
      <c r="A164" s="16"/>
      <c r="B164" s="17"/>
      <c r="C164" s="118" t="s">
        <v>193</v>
      </c>
      <c r="D164" s="118" t="s">
        <v>146</v>
      </c>
      <c r="E164" s="119" t="s">
        <v>502</v>
      </c>
      <c r="F164" s="120" t="s">
        <v>503</v>
      </c>
      <c r="G164" s="121" t="s">
        <v>504</v>
      </c>
      <c r="H164" s="122">
        <v>1</v>
      </c>
      <c r="I164" s="259"/>
      <c r="J164" s="123">
        <f t="shared" ref="J164:J167" si="4">ROUND(I164*H164,2)</f>
        <v>0</v>
      </c>
      <c r="K164" s="120" t="s">
        <v>25</v>
      </c>
      <c r="L164" s="17"/>
      <c r="M164" s="124" t="s">
        <v>25</v>
      </c>
      <c r="N164" s="125" t="s">
        <v>54</v>
      </c>
      <c r="O164" s="16"/>
      <c r="P164" s="126">
        <f t="shared" ref="P164:P167" si="5">O164*H164</f>
        <v>0</v>
      </c>
      <c r="Q164" s="126">
        <v>0</v>
      </c>
      <c r="R164" s="126">
        <f t="shared" ref="R164:R167" si="6">Q164*H164</f>
        <v>0</v>
      </c>
      <c r="S164" s="126">
        <v>0</v>
      </c>
      <c r="T164" s="127">
        <f t="shared" ref="T164:T167" si="7">S164*H164</f>
        <v>0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28" t="s">
        <v>152</v>
      </c>
      <c r="AS164" s="16"/>
      <c r="AT164" s="128" t="s">
        <v>146</v>
      </c>
      <c r="AU164" s="128" t="s">
        <v>153</v>
      </c>
      <c r="AV164" s="16"/>
      <c r="AW164" s="16"/>
      <c r="AX164" s="16"/>
      <c r="AY164" s="4" t="s">
        <v>145</v>
      </c>
      <c r="AZ164" s="16"/>
      <c r="BA164" s="16"/>
      <c r="BB164" s="16"/>
      <c r="BC164" s="16"/>
      <c r="BD164" s="16"/>
      <c r="BE164" s="129">
        <f t="shared" ref="BE164:BE167" si="8">IF(N164="základní",J164,0)</f>
        <v>0</v>
      </c>
      <c r="BF164" s="129">
        <f t="shared" ref="BF164:BF167" si="9">IF(N164="snížená",J164,0)</f>
        <v>0</v>
      </c>
      <c r="BG164" s="129">
        <f t="shared" ref="BG164:BG167" si="10">IF(N164="zákl. přenesená",J164,0)</f>
        <v>0</v>
      </c>
      <c r="BH164" s="129">
        <f t="shared" ref="BH164:BH167" si="11">IF(N164="sníž. přenesená",J164,0)</f>
        <v>0</v>
      </c>
      <c r="BI164" s="129">
        <f t="shared" ref="BI164:BI167" si="12">IF(N164="nulová",J164,0)</f>
        <v>0</v>
      </c>
      <c r="BJ164" s="4" t="s">
        <v>153</v>
      </c>
      <c r="BK164" s="129">
        <f t="shared" ref="BK164:BK167" si="13">ROUND(I164*H164,2)</f>
        <v>0</v>
      </c>
      <c r="BL164" s="4" t="s">
        <v>152</v>
      </c>
      <c r="BM164" s="128" t="s">
        <v>509</v>
      </c>
    </row>
    <row r="165" spans="1:65" ht="24" customHeight="1">
      <c r="A165" s="16"/>
      <c r="B165" s="17"/>
      <c r="C165" s="118" t="s">
        <v>248</v>
      </c>
      <c r="D165" s="118" t="s">
        <v>146</v>
      </c>
      <c r="E165" s="119" t="s">
        <v>510</v>
      </c>
      <c r="F165" s="120" t="s">
        <v>511</v>
      </c>
      <c r="G165" s="121" t="s">
        <v>504</v>
      </c>
      <c r="H165" s="122">
        <v>2</v>
      </c>
      <c r="I165" s="259"/>
      <c r="J165" s="123">
        <f t="shared" si="4"/>
        <v>0</v>
      </c>
      <c r="K165" s="120" t="s">
        <v>25</v>
      </c>
      <c r="L165" s="17"/>
      <c r="M165" s="124" t="s">
        <v>25</v>
      </c>
      <c r="N165" s="125" t="s">
        <v>54</v>
      </c>
      <c r="O165" s="16"/>
      <c r="P165" s="126">
        <f t="shared" si="5"/>
        <v>0</v>
      </c>
      <c r="Q165" s="126">
        <v>0</v>
      </c>
      <c r="R165" s="126">
        <f t="shared" si="6"/>
        <v>0</v>
      </c>
      <c r="S165" s="126">
        <v>0</v>
      </c>
      <c r="T165" s="127">
        <f t="shared" si="7"/>
        <v>0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28" t="s">
        <v>152</v>
      </c>
      <c r="AS165" s="16"/>
      <c r="AT165" s="128" t="s">
        <v>146</v>
      </c>
      <c r="AU165" s="128" t="s">
        <v>153</v>
      </c>
      <c r="AV165" s="16"/>
      <c r="AW165" s="16"/>
      <c r="AX165" s="16"/>
      <c r="AY165" s="4" t="s">
        <v>145</v>
      </c>
      <c r="AZ165" s="16"/>
      <c r="BA165" s="16"/>
      <c r="BB165" s="16"/>
      <c r="BC165" s="16"/>
      <c r="BD165" s="16"/>
      <c r="BE165" s="129">
        <f t="shared" si="8"/>
        <v>0</v>
      </c>
      <c r="BF165" s="129">
        <f t="shared" si="9"/>
        <v>0</v>
      </c>
      <c r="BG165" s="129">
        <f t="shared" si="10"/>
        <v>0</v>
      </c>
      <c r="BH165" s="129">
        <f t="shared" si="11"/>
        <v>0</v>
      </c>
      <c r="BI165" s="129">
        <f t="shared" si="12"/>
        <v>0</v>
      </c>
      <c r="BJ165" s="4" t="s">
        <v>153</v>
      </c>
      <c r="BK165" s="129">
        <f t="shared" si="13"/>
        <v>0</v>
      </c>
      <c r="BL165" s="4" t="s">
        <v>152</v>
      </c>
      <c r="BM165" s="128" t="s">
        <v>512</v>
      </c>
    </row>
    <row r="166" spans="1:65" ht="24" customHeight="1">
      <c r="A166" s="16"/>
      <c r="B166" s="17"/>
      <c r="C166" s="118" t="s">
        <v>197</v>
      </c>
      <c r="D166" s="118" t="s">
        <v>146</v>
      </c>
      <c r="E166" s="119" t="s">
        <v>513</v>
      </c>
      <c r="F166" s="120" t="s">
        <v>514</v>
      </c>
      <c r="G166" s="121" t="s">
        <v>192</v>
      </c>
      <c r="H166" s="122">
        <v>2</v>
      </c>
      <c r="I166" s="259"/>
      <c r="J166" s="123">
        <f t="shared" si="4"/>
        <v>0</v>
      </c>
      <c r="K166" s="120" t="s">
        <v>25</v>
      </c>
      <c r="L166" s="17"/>
      <c r="M166" s="124" t="s">
        <v>25</v>
      </c>
      <c r="N166" s="125" t="s">
        <v>54</v>
      </c>
      <c r="O166" s="16"/>
      <c r="P166" s="126">
        <f t="shared" si="5"/>
        <v>0</v>
      </c>
      <c r="Q166" s="126">
        <v>0</v>
      </c>
      <c r="R166" s="126">
        <f t="shared" si="6"/>
        <v>0</v>
      </c>
      <c r="S166" s="126">
        <v>0</v>
      </c>
      <c r="T166" s="127">
        <f t="shared" si="7"/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28" t="s">
        <v>152</v>
      </c>
      <c r="AS166" s="16"/>
      <c r="AT166" s="128" t="s">
        <v>146</v>
      </c>
      <c r="AU166" s="128" t="s">
        <v>153</v>
      </c>
      <c r="AV166" s="16"/>
      <c r="AW166" s="16"/>
      <c r="AX166" s="16"/>
      <c r="AY166" s="4" t="s">
        <v>145</v>
      </c>
      <c r="AZ166" s="16"/>
      <c r="BA166" s="16"/>
      <c r="BB166" s="16"/>
      <c r="BC166" s="16"/>
      <c r="BD166" s="16"/>
      <c r="BE166" s="129">
        <f t="shared" si="8"/>
        <v>0</v>
      </c>
      <c r="BF166" s="129">
        <f t="shared" si="9"/>
        <v>0</v>
      </c>
      <c r="BG166" s="129">
        <f t="shared" si="10"/>
        <v>0</v>
      </c>
      <c r="BH166" s="129">
        <f t="shared" si="11"/>
        <v>0</v>
      </c>
      <c r="BI166" s="129">
        <f t="shared" si="12"/>
        <v>0</v>
      </c>
      <c r="BJ166" s="4" t="s">
        <v>153</v>
      </c>
      <c r="BK166" s="129">
        <f t="shared" si="13"/>
        <v>0</v>
      </c>
      <c r="BL166" s="4" t="s">
        <v>152</v>
      </c>
      <c r="BM166" s="128" t="s">
        <v>515</v>
      </c>
    </row>
    <row r="167" spans="1:65" ht="37.5" customHeight="1">
      <c r="A167" s="16"/>
      <c r="B167" s="17"/>
      <c r="C167" s="118" t="s">
        <v>263</v>
      </c>
      <c r="D167" s="118" t="s">
        <v>146</v>
      </c>
      <c r="E167" s="119" t="s">
        <v>174</v>
      </c>
      <c r="F167" s="120" t="s">
        <v>175</v>
      </c>
      <c r="G167" s="121" t="s">
        <v>176</v>
      </c>
      <c r="H167" s="122">
        <v>50</v>
      </c>
      <c r="I167" s="259"/>
      <c r="J167" s="123">
        <f t="shared" si="4"/>
        <v>0</v>
      </c>
      <c r="K167" s="120" t="s">
        <v>183</v>
      </c>
      <c r="L167" s="17"/>
      <c r="M167" s="124" t="s">
        <v>25</v>
      </c>
      <c r="N167" s="125" t="s">
        <v>54</v>
      </c>
      <c r="O167" s="16"/>
      <c r="P167" s="126">
        <f t="shared" si="5"/>
        <v>0</v>
      </c>
      <c r="Q167" s="126">
        <v>0</v>
      </c>
      <c r="R167" s="126">
        <f t="shared" si="6"/>
        <v>0</v>
      </c>
      <c r="S167" s="126">
        <v>0</v>
      </c>
      <c r="T167" s="127">
        <f t="shared" si="7"/>
        <v>0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28" t="s">
        <v>152</v>
      </c>
      <c r="AS167" s="16"/>
      <c r="AT167" s="128" t="s">
        <v>146</v>
      </c>
      <c r="AU167" s="128" t="s">
        <v>153</v>
      </c>
      <c r="AV167" s="16"/>
      <c r="AW167" s="16"/>
      <c r="AX167" s="16"/>
      <c r="AY167" s="4" t="s">
        <v>145</v>
      </c>
      <c r="AZ167" s="16"/>
      <c r="BA167" s="16"/>
      <c r="BB167" s="16"/>
      <c r="BC167" s="16"/>
      <c r="BD167" s="16"/>
      <c r="BE167" s="129">
        <f t="shared" si="8"/>
        <v>0</v>
      </c>
      <c r="BF167" s="129">
        <f t="shared" si="9"/>
        <v>0</v>
      </c>
      <c r="BG167" s="129">
        <f t="shared" si="10"/>
        <v>0</v>
      </c>
      <c r="BH167" s="129">
        <f t="shared" si="11"/>
        <v>0</v>
      </c>
      <c r="BI167" s="129">
        <f t="shared" si="12"/>
        <v>0</v>
      </c>
      <c r="BJ167" s="4" t="s">
        <v>153</v>
      </c>
      <c r="BK167" s="129">
        <f t="shared" si="13"/>
        <v>0</v>
      </c>
      <c r="BL167" s="4" t="s">
        <v>152</v>
      </c>
      <c r="BM167" s="128" t="s">
        <v>518</v>
      </c>
    </row>
    <row r="168" spans="1:65" ht="15.75" customHeight="1">
      <c r="A168" s="16"/>
      <c r="B168" s="17"/>
      <c r="C168" s="16"/>
      <c r="D168" s="136" t="s">
        <v>201</v>
      </c>
      <c r="E168" s="16"/>
      <c r="F168" s="137" t="s">
        <v>202</v>
      </c>
      <c r="G168" s="16"/>
      <c r="H168" s="16"/>
      <c r="I168" s="16"/>
      <c r="J168" s="16"/>
      <c r="K168" s="16"/>
      <c r="L168" s="17"/>
      <c r="M168" s="138"/>
      <c r="N168" s="16"/>
      <c r="O168" s="16"/>
      <c r="P168" s="16"/>
      <c r="Q168" s="16"/>
      <c r="R168" s="16"/>
      <c r="S168" s="16"/>
      <c r="T168" s="59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4" t="s">
        <v>201</v>
      </c>
      <c r="AU168" s="4" t="s">
        <v>153</v>
      </c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</row>
    <row r="169" spans="1:65" ht="37.5" customHeight="1">
      <c r="A169" s="16"/>
      <c r="B169" s="17"/>
      <c r="C169" s="118" t="s">
        <v>203</v>
      </c>
      <c r="D169" s="118" t="s">
        <v>146</v>
      </c>
      <c r="E169" s="119" t="s">
        <v>520</v>
      </c>
      <c r="F169" s="120" t="s">
        <v>521</v>
      </c>
      <c r="G169" s="121" t="s">
        <v>176</v>
      </c>
      <c r="H169" s="122">
        <v>147.19999999999999</v>
      </c>
      <c r="I169" s="259"/>
      <c r="J169" s="123">
        <f>ROUND(I169*H169,2)</f>
        <v>0</v>
      </c>
      <c r="K169" s="120" t="s">
        <v>183</v>
      </c>
      <c r="L169" s="17"/>
      <c r="M169" s="124" t="s">
        <v>25</v>
      </c>
      <c r="N169" s="125" t="s">
        <v>54</v>
      </c>
      <c r="O169" s="16"/>
      <c r="P169" s="126">
        <f>O169*H169</f>
        <v>0</v>
      </c>
      <c r="Q169" s="126">
        <v>3.4999999999999997E-5</v>
      </c>
      <c r="R169" s="126">
        <f>Q169*H169</f>
        <v>5.1519999999999995E-3</v>
      </c>
      <c r="S169" s="126">
        <v>0</v>
      </c>
      <c r="T169" s="127">
        <f>S169*H169</f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28" t="s">
        <v>152</v>
      </c>
      <c r="AS169" s="16"/>
      <c r="AT169" s="128" t="s">
        <v>146</v>
      </c>
      <c r="AU169" s="128" t="s">
        <v>153</v>
      </c>
      <c r="AV169" s="16"/>
      <c r="AW169" s="16"/>
      <c r="AX169" s="16"/>
      <c r="AY169" s="4" t="s">
        <v>145</v>
      </c>
      <c r="AZ169" s="16"/>
      <c r="BA169" s="16"/>
      <c r="BB169" s="16"/>
      <c r="BC169" s="16"/>
      <c r="BD169" s="16"/>
      <c r="BE169" s="129">
        <f>IF(N169="základní",J169,0)</f>
        <v>0</v>
      </c>
      <c r="BF169" s="129">
        <f>IF(N169="snížená",J169,0)</f>
        <v>0</v>
      </c>
      <c r="BG169" s="129">
        <f>IF(N169="zákl. přenesená",J169,0)</f>
        <v>0</v>
      </c>
      <c r="BH169" s="129">
        <f>IF(N169="sníž. přenesená",J169,0)</f>
        <v>0</v>
      </c>
      <c r="BI169" s="129">
        <f>IF(N169="nulová",J169,0)</f>
        <v>0</v>
      </c>
      <c r="BJ169" s="4" t="s">
        <v>153</v>
      </c>
      <c r="BK169" s="129">
        <f>ROUND(I169*H169,2)</f>
        <v>0</v>
      </c>
      <c r="BL169" s="4" t="s">
        <v>152</v>
      </c>
      <c r="BM169" s="128" t="s">
        <v>526</v>
      </c>
    </row>
    <row r="170" spans="1:65" ht="15.75" customHeight="1">
      <c r="A170" s="16"/>
      <c r="B170" s="17"/>
      <c r="C170" s="16"/>
      <c r="D170" s="136" t="s">
        <v>201</v>
      </c>
      <c r="E170" s="16"/>
      <c r="F170" s="137" t="s">
        <v>527</v>
      </c>
      <c r="G170" s="16"/>
      <c r="H170" s="16"/>
      <c r="I170" s="16"/>
      <c r="J170" s="16"/>
      <c r="K170" s="16"/>
      <c r="L170" s="17"/>
      <c r="M170" s="138"/>
      <c r="N170" s="16"/>
      <c r="O170" s="16"/>
      <c r="P170" s="16"/>
      <c r="Q170" s="16"/>
      <c r="R170" s="16"/>
      <c r="S170" s="16"/>
      <c r="T170" s="59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4" t="s">
        <v>201</v>
      </c>
      <c r="AU170" s="4" t="s">
        <v>153</v>
      </c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</row>
    <row r="171" spans="1:65" ht="24" customHeight="1">
      <c r="A171" s="16"/>
      <c r="B171" s="17"/>
      <c r="C171" s="118" t="s">
        <v>12</v>
      </c>
      <c r="D171" s="118" t="s">
        <v>146</v>
      </c>
      <c r="E171" s="119" t="s">
        <v>530</v>
      </c>
      <c r="F171" s="120" t="s">
        <v>531</v>
      </c>
      <c r="G171" s="121" t="s">
        <v>192</v>
      </c>
      <c r="H171" s="122">
        <v>2</v>
      </c>
      <c r="I171" s="259"/>
      <c r="J171" s="123">
        <f>ROUND(I171*H171,2)</f>
        <v>0</v>
      </c>
      <c r="K171" s="120" t="s">
        <v>183</v>
      </c>
      <c r="L171" s="17"/>
      <c r="M171" s="124" t="s">
        <v>25</v>
      </c>
      <c r="N171" s="125" t="s">
        <v>54</v>
      </c>
      <c r="O171" s="16"/>
      <c r="P171" s="126">
        <f>O171*H171</f>
        <v>0</v>
      </c>
      <c r="Q171" s="126">
        <v>1.108E-4</v>
      </c>
      <c r="R171" s="126">
        <f>Q171*H171</f>
        <v>2.2159999999999999E-4</v>
      </c>
      <c r="S171" s="126">
        <v>0</v>
      </c>
      <c r="T171" s="127">
        <f>S171*H171</f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28" t="s">
        <v>152</v>
      </c>
      <c r="AS171" s="16"/>
      <c r="AT171" s="128" t="s">
        <v>146</v>
      </c>
      <c r="AU171" s="128" t="s">
        <v>153</v>
      </c>
      <c r="AV171" s="16"/>
      <c r="AW171" s="16"/>
      <c r="AX171" s="16"/>
      <c r="AY171" s="4" t="s">
        <v>145</v>
      </c>
      <c r="AZ171" s="16"/>
      <c r="BA171" s="16"/>
      <c r="BB171" s="16"/>
      <c r="BC171" s="16"/>
      <c r="BD171" s="16"/>
      <c r="BE171" s="129">
        <f>IF(N171="základní",J171,0)</f>
        <v>0</v>
      </c>
      <c r="BF171" s="129">
        <f>IF(N171="snížená",J171,0)</f>
        <v>0</v>
      </c>
      <c r="BG171" s="129">
        <f>IF(N171="zákl. přenesená",J171,0)</f>
        <v>0</v>
      </c>
      <c r="BH171" s="129">
        <f>IF(N171="sníž. přenesená",J171,0)</f>
        <v>0</v>
      </c>
      <c r="BI171" s="129">
        <f>IF(N171="nulová",J171,0)</f>
        <v>0</v>
      </c>
      <c r="BJ171" s="4" t="s">
        <v>153</v>
      </c>
      <c r="BK171" s="129">
        <f>ROUND(I171*H171,2)</f>
        <v>0</v>
      </c>
      <c r="BL171" s="4" t="s">
        <v>152</v>
      </c>
      <c r="BM171" s="128" t="s">
        <v>534</v>
      </c>
    </row>
    <row r="172" spans="1:65" ht="15.75" customHeight="1">
      <c r="A172" s="16"/>
      <c r="B172" s="17"/>
      <c r="C172" s="16"/>
      <c r="D172" s="136" t="s">
        <v>201</v>
      </c>
      <c r="E172" s="16"/>
      <c r="F172" s="137" t="s">
        <v>535</v>
      </c>
      <c r="G172" s="16"/>
      <c r="H172" s="16"/>
      <c r="I172" s="16"/>
      <c r="J172" s="16"/>
      <c r="K172" s="16"/>
      <c r="L172" s="17"/>
      <c r="M172" s="138"/>
      <c r="N172" s="16"/>
      <c r="O172" s="16"/>
      <c r="P172" s="16"/>
      <c r="Q172" s="16"/>
      <c r="R172" s="16"/>
      <c r="S172" s="16"/>
      <c r="T172" s="59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4" t="s">
        <v>201</v>
      </c>
      <c r="AU172" s="4" t="s">
        <v>153</v>
      </c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</row>
    <row r="173" spans="1:65" ht="24" customHeight="1">
      <c r="A173" s="16"/>
      <c r="B173" s="17"/>
      <c r="C173" s="165" t="s">
        <v>207</v>
      </c>
      <c r="D173" s="165" t="s">
        <v>538</v>
      </c>
      <c r="E173" s="166" t="s">
        <v>539</v>
      </c>
      <c r="F173" s="167" t="s">
        <v>540</v>
      </c>
      <c r="G173" s="168" t="s">
        <v>192</v>
      </c>
      <c r="H173" s="169">
        <v>2</v>
      </c>
      <c r="I173" s="260"/>
      <c r="J173" s="170">
        <f>ROUND(I173*H173,2)</f>
        <v>0</v>
      </c>
      <c r="K173" s="167" t="s">
        <v>183</v>
      </c>
      <c r="L173" s="171"/>
      <c r="M173" s="172" t="s">
        <v>25</v>
      </c>
      <c r="N173" s="173" t="s">
        <v>54</v>
      </c>
      <c r="O173" s="16"/>
      <c r="P173" s="126">
        <f>O173*H173</f>
        <v>0</v>
      </c>
      <c r="Q173" s="126">
        <v>1.0699999999999999E-2</v>
      </c>
      <c r="R173" s="126">
        <f>Q173*H173</f>
        <v>2.1399999999999999E-2</v>
      </c>
      <c r="S173" s="126">
        <v>0</v>
      </c>
      <c r="T173" s="127">
        <f>S173*H173</f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28" t="s">
        <v>169</v>
      </c>
      <c r="AS173" s="16"/>
      <c r="AT173" s="128" t="s">
        <v>538</v>
      </c>
      <c r="AU173" s="128" t="s">
        <v>153</v>
      </c>
      <c r="AV173" s="16"/>
      <c r="AW173" s="16"/>
      <c r="AX173" s="16"/>
      <c r="AY173" s="4" t="s">
        <v>145</v>
      </c>
      <c r="AZ173" s="16"/>
      <c r="BA173" s="16"/>
      <c r="BB173" s="16"/>
      <c r="BC173" s="16"/>
      <c r="BD173" s="16"/>
      <c r="BE173" s="129">
        <f>IF(N173="základní",J173,0)</f>
        <v>0</v>
      </c>
      <c r="BF173" s="129">
        <f>IF(N173="snížená",J173,0)</f>
        <v>0</v>
      </c>
      <c r="BG173" s="129">
        <f>IF(N173="zákl. přenesená",J173,0)</f>
        <v>0</v>
      </c>
      <c r="BH173" s="129">
        <f>IF(N173="sníž. přenesená",J173,0)</f>
        <v>0</v>
      </c>
      <c r="BI173" s="129">
        <f>IF(N173="nulová",J173,0)</f>
        <v>0</v>
      </c>
      <c r="BJ173" s="4" t="s">
        <v>153</v>
      </c>
      <c r="BK173" s="129">
        <f>ROUND(I173*H173,2)</f>
        <v>0</v>
      </c>
      <c r="BL173" s="4" t="s">
        <v>152</v>
      </c>
      <c r="BM173" s="128" t="s">
        <v>544</v>
      </c>
    </row>
    <row r="174" spans="1:65" ht="22.5" customHeight="1">
      <c r="A174" s="108"/>
      <c r="B174" s="109"/>
      <c r="C174" s="108"/>
      <c r="D174" s="110" t="s">
        <v>106</v>
      </c>
      <c r="E174" s="130" t="s">
        <v>545</v>
      </c>
      <c r="F174" s="130" t="s">
        <v>546</v>
      </c>
      <c r="G174" s="108"/>
      <c r="H174" s="108"/>
      <c r="I174" s="108"/>
      <c r="J174" s="131">
        <f>BK174</f>
        <v>0</v>
      </c>
      <c r="K174" s="108"/>
      <c r="L174" s="109"/>
      <c r="M174" s="113"/>
      <c r="N174" s="108"/>
      <c r="O174" s="108"/>
      <c r="P174" s="114">
        <f>SUM(P175:P176)</f>
        <v>0</v>
      </c>
      <c r="Q174" s="108"/>
      <c r="R174" s="114">
        <f>SUM(R175:R176)</f>
        <v>0</v>
      </c>
      <c r="S174" s="108"/>
      <c r="T174" s="115">
        <f>SUM(T175:T176)</f>
        <v>0</v>
      </c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  <c r="AL174" s="108"/>
      <c r="AM174" s="108"/>
      <c r="AN174" s="108"/>
      <c r="AO174" s="108"/>
      <c r="AP174" s="108"/>
      <c r="AQ174" s="108"/>
      <c r="AR174" s="110" t="s">
        <v>9</v>
      </c>
      <c r="AS174" s="108"/>
      <c r="AT174" s="116" t="s">
        <v>106</v>
      </c>
      <c r="AU174" s="116" t="s">
        <v>9</v>
      </c>
      <c r="AV174" s="108"/>
      <c r="AW174" s="108"/>
      <c r="AX174" s="108"/>
      <c r="AY174" s="110" t="s">
        <v>145</v>
      </c>
      <c r="AZ174" s="108"/>
      <c r="BA174" s="108"/>
      <c r="BB174" s="108"/>
      <c r="BC174" s="108"/>
      <c r="BD174" s="108"/>
      <c r="BE174" s="108"/>
      <c r="BF174" s="108"/>
      <c r="BG174" s="108"/>
      <c r="BH174" s="108"/>
      <c r="BI174" s="108"/>
      <c r="BJ174" s="108"/>
      <c r="BK174" s="117">
        <f>SUM(BK175:BK176)</f>
        <v>0</v>
      </c>
      <c r="BL174" s="108"/>
      <c r="BM174" s="108"/>
    </row>
    <row r="175" spans="1:65" ht="66.75" customHeight="1">
      <c r="A175" s="16"/>
      <c r="B175" s="17"/>
      <c r="C175" s="118" t="s">
        <v>287</v>
      </c>
      <c r="D175" s="118" t="s">
        <v>146</v>
      </c>
      <c r="E175" s="119" t="s">
        <v>549</v>
      </c>
      <c r="F175" s="120" t="s">
        <v>550</v>
      </c>
      <c r="G175" s="121" t="s">
        <v>551</v>
      </c>
      <c r="H175" s="122">
        <v>36.545999999999999</v>
      </c>
      <c r="I175" s="259"/>
      <c r="J175" s="123">
        <f>ROUND(I175*H175,2)</f>
        <v>0</v>
      </c>
      <c r="K175" s="120" t="s">
        <v>183</v>
      </c>
      <c r="L175" s="17"/>
      <c r="M175" s="124" t="s">
        <v>25</v>
      </c>
      <c r="N175" s="125" t="s">
        <v>54</v>
      </c>
      <c r="O175" s="16"/>
      <c r="P175" s="126">
        <f>O175*H175</f>
        <v>0</v>
      </c>
      <c r="Q175" s="126">
        <v>0</v>
      </c>
      <c r="R175" s="126">
        <f>Q175*H175</f>
        <v>0</v>
      </c>
      <c r="S175" s="126">
        <v>0</v>
      </c>
      <c r="T175" s="127">
        <f>S175*H175</f>
        <v>0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28" t="s">
        <v>152</v>
      </c>
      <c r="AS175" s="16"/>
      <c r="AT175" s="128" t="s">
        <v>146</v>
      </c>
      <c r="AU175" s="128" t="s">
        <v>153</v>
      </c>
      <c r="AV175" s="16"/>
      <c r="AW175" s="16"/>
      <c r="AX175" s="16"/>
      <c r="AY175" s="4" t="s">
        <v>145</v>
      </c>
      <c r="AZ175" s="16"/>
      <c r="BA175" s="16"/>
      <c r="BB175" s="16"/>
      <c r="BC175" s="16"/>
      <c r="BD175" s="16"/>
      <c r="BE175" s="129">
        <f>IF(N175="základní",J175,0)</f>
        <v>0</v>
      </c>
      <c r="BF175" s="129">
        <f>IF(N175="snížená",J175,0)</f>
        <v>0</v>
      </c>
      <c r="BG175" s="129">
        <f>IF(N175="zákl. přenesená",J175,0)</f>
        <v>0</v>
      </c>
      <c r="BH175" s="129">
        <f>IF(N175="sníž. přenesená",J175,0)</f>
        <v>0</v>
      </c>
      <c r="BI175" s="129">
        <f>IF(N175="nulová",J175,0)</f>
        <v>0</v>
      </c>
      <c r="BJ175" s="4" t="s">
        <v>153</v>
      </c>
      <c r="BK175" s="129">
        <f>ROUND(I175*H175,2)</f>
        <v>0</v>
      </c>
      <c r="BL175" s="4" t="s">
        <v>152</v>
      </c>
      <c r="BM175" s="128" t="s">
        <v>554</v>
      </c>
    </row>
    <row r="176" spans="1:65" ht="15.75" customHeight="1">
      <c r="A176" s="16"/>
      <c r="B176" s="17"/>
      <c r="C176" s="16"/>
      <c r="D176" s="136" t="s">
        <v>201</v>
      </c>
      <c r="E176" s="16"/>
      <c r="F176" s="137" t="s">
        <v>555</v>
      </c>
      <c r="G176" s="16"/>
      <c r="H176" s="16"/>
      <c r="I176" s="16"/>
      <c r="J176" s="16"/>
      <c r="K176" s="16"/>
      <c r="L176" s="17"/>
      <c r="M176" s="138"/>
      <c r="N176" s="16"/>
      <c r="O176" s="16"/>
      <c r="P176" s="16"/>
      <c r="Q176" s="16"/>
      <c r="R176" s="16"/>
      <c r="S176" s="16"/>
      <c r="T176" s="59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4" t="s">
        <v>201</v>
      </c>
      <c r="AU176" s="4" t="s">
        <v>153</v>
      </c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</row>
    <row r="177" spans="1:65" ht="25.5" customHeight="1">
      <c r="A177" s="108"/>
      <c r="B177" s="109"/>
      <c r="C177" s="108"/>
      <c r="D177" s="110" t="s">
        <v>106</v>
      </c>
      <c r="E177" s="111" t="s">
        <v>558</v>
      </c>
      <c r="F177" s="111" t="s">
        <v>559</v>
      </c>
      <c r="G177" s="108"/>
      <c r="H177" s="108"/>
      <c r="I177" s="108"/>
      <c r="J177" s="112">
        <f t="shared" ref="J177:J178" si="14">BK177</f>
        <v>0</v>
      </c>
      <c r="K177" s="108"/>
      <c r="L177" s="109"/>
      <c r="M177" s="113"/>
      <c r="N177" s="108"/>
      <c r="O177" s="108"/>
      <c r="P177" s="114">
        <f>P178+P181+P232+P241+P295+P298+P355+P396+P440</f>
        <v>0</v>
      </c>
      <c r="Q177" s="108"/>
      <c r="R177" s="114">
        <f>R178+R181+R232+R241+R295+R298+R355+R396+R440</f>
        <v>10.404478577392</v>
      </c>
      <c r="S177" s="108"/>
      <c r="T177" s="115">
        <f>T178+T181+T232+T241+T295+T298+T355+T396+T440</f>
        <v>0</v>
      </c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10" t="s">
        <v>153</v>
      </c>
      <c r="AS177" s="108"/>
      <c r="AT177" s="116" t="s">
        <v>106</v>
      </c>
      <c r="AU177" s="116" t="s">
        <v>107</v>
      </c>
      <c r="AV177" s="108"/>
      <c r="AW177" s="108"/>
      <c r="AX177" s="108"/>
      <c r="AY177" s="110" t="s">
        <v>145</v>
      </c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  <c r="BK177" s="117">
        <f>BK178+BK181+BK232+BK241+BK295+BK298+BK355+BK396+BK440</f>
        <v>0</v>
      </c>
      <c r="BL177" s="108"/>
      <c r="BM177" s="108"/>
    </row>
    <row r="178" spans="1:65" ht="22.5" customHeight="1">
      <c r="A178" s="108"/>
      <c r="B178" s="109"/>
      <c r="C178" s="108"/>
      <c r="D178" s="110" t="s">
        <v>106</v>
      </c>
      <c r="E178" s="130" t="s">
        <v>565</v>
      </c>
      <c r="F178" s="130" t="s">
        <v>567</v>
      </c>
      <c r="G178" s="108"/>
      <c r="H178" s="108"/>
      <c r="I178" s="108"/>
      <c r="J178" s="131">
        <f t="shared" si="14"/>
        <v>0</v>
      </c>
      <c r="K178" s="108"/>
      <c r="L178" s="109"/>
      <c r="M178" s="113"/>
      <c r="N178" s="108"/>
      <c r="O178" s="108"/>
      <c r="P178" s="114">
        <f>SUM(P179:P180)</f>
        <v>0</v>
      </c>
      <c r="Q178" s="108"/>
      <c r="R178" s="114">
        <f>SUM(R179:R180)</f>
        <v>0.21284879999999998</v>
      </c>
      <c r="S178" s="108"/>
      <c r="T178" s="115">
        <f>SUM(T179:T180)</f>
        <v>0</v>
      </c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10" t="s">
        <v>153</v>
      </c>
      <c r="AS178" s="108"/>
      <c r="AT178" s="116" t="s">
        <v>106</v>
      </c>
      <c r="AU178" s="116" t="s">
        <v>9</v>
      </c>
      <c r="AV178" s="108"/>
      <c r="AW178" s="108"/>
      <c r="AX178" s="108"/>
      <c r="AY178" s="110" t="s">
        <v>145</v>
      </c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17">
        <f>SUM(BK179:BK180)</f>
        <v>0</v>
      </c>
      <c r="BL178" s="108"/>
      <c r="BM178" s="108"/>
    </row>
    <row r="179" spans="1:65" ht="44.25" customHeight="1">
      <c r="A179" s="16"/>
      <c r="B179" s="17"/>
      <c r="C179" s="118" t="s">
        <v>214</v>
      </c>
      <c r="D179" s="118" t="s">
        <v>146</v>
      </c>
      <c r="E179" s="119" t="s">
        <v>570</v>
      </c>
      <c r="F179" s="120" t="s">
        <v>571</v>
      </c>
      <c r="G179" s="121" t="s">
        <v>176</v>
      </c>
      <c r="H179" s="122">
        <v>13.539999999999997</v>
      </c>
      <c r="I179" s="259"/>
      <c r="J179" s="123">
        <f>ROUND(I179*H179,2)</f>
        <v>0</v>
      </c>
      <c r="K179" s="120" t="s">
        <v>183</v>
      </c>
      <c r="L179" s="17"/>
      <c r="M179" s="124" t="s">
        <v>25</v>
      </c>
      <c r="N179" s="125" t="s">
        <v>54</v>
      </c>
      <c r="O179" s="16"/>
      <c r="P179" s="126">
        <f>O179*H179</f>
        <v>0</v>
      </c>
      <c r="Q179" s="126">
        <v>1.5720000000000001E-2</v>
      </c>
      <c r="R179" s="126">
        <f>Q179*H179</f>
        <v>0.21284879999999998</v>
      </c>
      <c r="S179" s="126">
        <v>0</v>
      </c>
      <c r="T179" s="127">
        <f>S179*H179</f>
        <v>0</v>
      </c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28" t="s">
        <v>193</v>
      </c>
      <c r="AS179" s="16"/>
      <c r="AT179" s="128" t="s">
        <v>146</v>
      </c>
      <c r="AU179" s="128" t="s">
        <v>153</v>
      </c>
      <c r="AV179" s="16"/>
      <c r="AW179" s="16"/>
      <c r="AX179" s="16"/>
      <c r="AY179" s="4" t="s">
        <v>145</v>
      </c>
      <c r="AZ179" s="16"/>
      <c r="BA179" s="16"/>
      <c r="BB179" s="16"/>
      <c r="BC179" s="16"/>
      <c r="BD179" s="16"/>
      <c r="BE179" s="129">
        <f>IF(N179="základní",J179,0)</f>
        <v>0</v>
      </c>
      <c r="BF179" s="129">
        <f>IF(N179="snížená",J179,0)</f>
        <v>0</v>
      </c>
      <c r="BG179" s="129">
        <f>IF(N179="zákl. přenesená",J179,0)</f>
        <v>0</v>
      </c>
      <c r="BH179" s="129">
        <f>IF(N179="sníž. přenesená",J179,0)</f>
        <v>0</v>
      </c>
      <c r="BI179" s="129">
        <f>IF(N179="nulová",J179,0)</f>
        <v>0</v>
      </c>
      <c r="BJ179" s="4" t="s">
        <v>153</v>
      </c>
      <c r="BK179" s="129">
        <f>ROUND(I179*H179,2)</f>
        <v>0</v>
      </c>
      <c r="BL179" s="4" t="s">
        <v>193</v>
      </c>
      <c r="BM179" s="128" t="s">
        <v>574</v>
      </c>
    </row>
    <row r="180" spans="1:65" ht="15.75" customHeight="1">
      <c r="A180" s="16"/>
      <c r="B180" s="17"/>
      <c r="C180" s="16"/>
      <c r="D180" s="136" t="s">
        <v>201</v>
      </c>
      <c r="E180" s="16"/>
      <c r="F180" s="137" t="s">
        <v>575</v>
      </c>
      <c r="G180" s="16"/>
      <c r="H180" s="16"/>
      <c r="I180" s="16"/>
      <c r="J180" s="16"/>
      <c r="K180" s="16"/>
      <c r="L180" s="17"/>
      <c r="M180" s="138"/>
      <c r="N180" s="16"/>
      <c r="O180" s="16"/>
      <c r="P180" s="16"/>
      <c r="Q180" s="16"/>
      <c r="R180" s="16"/>
      <c r="S180" s="16"/>
      <c r="T180" s="59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4" t="s">
        <v>201</v>
      </c>
      <c r="AU180" s="4" t="s">
        <v>153</v>
      </c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</row>
    <row r="181" spans="1:65" ht="22.5" customHeight="1">
      <c r="A181" s="108"/>
      <c r="B181" s="109"/>
      <c r="C181" s="108"/>
      <c r="D181" s="110" t="s">
        <v>106</v>
      </c>
      <c r="E181" s="130" t="s">
        <v>576</v>
      </c>
      <c r="F181" s="130" t="s">
        <v>577</v>
      </c>
      <c r="G181" s="108"/>
      <c r="H181" s="108"/>
      <c r="I181" s="108"/>
      <c r="J181" s="131">
        <f>BK181</f>
        <v>0</v>
      </c>
      <c r="K181" s="108"/>
      <c r="L181" s="109"/>
      <c r="M181" s="113"/>
      <c r="N181" s="108"/>
      <c r="O181" s="108"/>
      <c r="P181" s="114">
        <f>SUM(P182:P231)</f>
        <v>0</v>
      </c>
      <c r="Q181" s="108"/>
      <c r="R181" s="114">
        <f>SUM(R182:R231)</f>
        <v>2.4195706770800003</v>
      </c>
      <c r="S181" s="108"/>
      <c r="T181" s="115">
        <f>SUM(T182:T231)</f>
        <v>0</v>
      </c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  <c r="AL181" s="108"/>
      <c r="AM181" s="108"/>
      <c r="AN181" s="108"/>
      <c r="AO181" s="108"/>
      <c r="AP181" s="108"/>
      <c r="AQ181" s="108"/>
      <c r="AR181" s="110" t="s">
        <v>153</v>
      </c>
      <c r="AS181" s="108"/>
      <c r="AT181" s="116" t="s">
        <v>106</v>
      </c>
      <c r="AU181" s="116" t="s">
        <v>9</v>
      </c>
      <c r="AV181" s="108"/>
      <c r="AW181" s="108"/>
      <c r="AX181" s="108"/>
      <c r="AY181" s="110" t="s">
        <v>145</v>
      </c>
      <c r="AZ181" s="108"/>
      <c r="BA181" s="108"/>
      <c r="BB181" s="108"/>
      <c r="BC181" s="108"/>
      <c r="BD181" s="108"/>
      <c r="BE181" s="108"/>
      <c r="BF181" s="108"/>
      <c r="BG181" s="108"/>
      <c r="BH181" s="108"/>
      <c r="BI181" s="108"/>
      <c r="BJ181" s="108"/>
      <c r="BK181" s="117">
        <f>SUM(BK182:BK231)</f>
        <v>0</v>
      </c>
      <c r="BL181" s="108"/>
      <c r="BM181" s="108"/>
    </row>
    <row r="182" spans="1:65" ht="55.5" customHeight="1">
      <c r="A182" s="16"/>
      <c r="B182" s="17"/>
      <c r="C182" s="118" t="s">
        <v>300</v>
      </c>
      <c r="D182" s="118" t="s">
        <v>146</v>
      </c>
      <c r="E182" s="119" t="s">
        <v>580</v>
      </c>
      <c r="F182" s="120" t="s">
        <v>581</v>
      </c>
      <c r="G182" s="121" t="s">
        <v>176</v>
      </c>
      <c r="H182" s="122">
        <v>6</v>
      </c>
      <c r="I182" s="259"/>
      <c r="J182" s="123">
        <f>ROUND(I182*H182,2)</f>
        <v>0</v>
      </c>
      <c r="K182" s="120" t="s">
        <v>183</v>
      </c>
      <c r="L182" s="17"/>
      <c r="M182" s="124" t="s">
        <v>25</v>
      </c>
      <c r="N182" s="125" t="s">
        <v>54</v>
      </c>
      <c r="O182" s="16"/>
      <c r="P182" s="126">
        <f>O182*H182</f>
        <v>0</v>
      </c>
      <c r="Q182" s="126">
        <v>1.2567699999999998E-2</v>
      </c>
      <c r="R182" s="126">
        <f>Q182*H182</f>
        <v>7.5406199999999979E-2</v>
      </c>
      <c r="S182" s="126">
        <v>0</v>
      </c>
      <c r="T182" s="127">
        <f>S182*H182</f>
        <v>0</v>
      </c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28" t="s">
        <v>193</v>
      </c>
      <c r="AS182" s="16"/>
      <c r="AT182" s="128" t="s">
        <v>146</v>
      </c>
      <c r="AU182" s="128" t="s">
        <v>153</v>
      </c>
      <c r="AV182" s="16"/>
      <c r="AW182" s="16"/>
      <c r="AX182" s="16"/>
      <c r="AY182" s="4" t="s">
        <v>145</v>
      </c>
      <c r="AZ182" s="16"/>
      <c r="BA182" s="16"/>
      <c r="BB182" s="16"/>
      <c r="BC182" s="16"/>
      <c r="BD182" s="16"/>
      <c r="BE182" s="129">
        <f>IF(N182="základní",J182,0)</f>
        <v>0</v>
      </c>
      <c r="BF182" s="129">
        <f>IF(N182="snížená",J182,0)</f>
        <v>0</v>
      </c>
      <c r="BG182" s="129">
        <f>IF(N182="zákl. přenesená",J182,0)</f>
        <v>0</v>
      </c>
      <c r="BH182" s="129">
        <f>IF(N182="sníž. přenesená",J182,0)</f>
        <v>0</v>
      </c>
      <c r="BI182" s="129">
        <f>IF(N182="nulová",J182,0)</f>
        <v>0</v>
      </c>
      <c r="BJ182" s="4" t="s">
        <v>153</v>
      </c>
      <c r="BK182" s="129">
        <f>ROUND(I182*H182,2)</f>
        <v>0</v>
      </c>
      <c r="BL182" s="4" t="s">
        <v>193</v>
      </c>
      <c r="BM182" s="128" t="s">
        <v>584</v>
      </c>
    </row>
    <row r="183" spans="1:65" ht="15.75" customHeight="1">
      <c r="A183" s="16"/>
      <c r="B183" s="17"/>
      <c r="C183" s="16"/>
      <c r="D183" s="136" t="s">
        <v>201</v>
      </c>
      <c r="E183" s="16"/>
      <c r="F183" s="137" t="s">
        <v>585</v>
      </c>
      <c r="G183" s="16"/>
      <c r="H183" s="16"/>
      <c r="I183" s="16"/>
      <c r="J183" s="16"/>
      <c r="K183" s="16"/>
      <c r="L183" s="17"/>
      <c r="M183" s="138"/>
      <c r="N183" s="16"/>
      <c r="O183" s="16"/>
      <c r="P183" s="16"/>
      <c r="Q183" s="16"/>
      <c r="R183" s="16"/>
      <c r="S183" s="16"/>
      <c r="T183" s="59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4" t="s">
        <v>201</v>
      </c>
      <c r="AU183" s="4" t="s">
        <v>153</v>
      </c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</row>
    <row r="184" spans="1:65" ht="15.75" customHeight="1">
      <c r="A184" s="154"/>
      <c r="B184" s="155"/>
      <c r="C184" s="154"/>
      <c r="D184" s="141" t="s">
        <v>221</v>
      </c>
      <c r="E184" s="156" t="s">
        <v>25</v>
      </c>
      <c r="F184" s="157" t="s">
        <v>588</v>
      </c>
      <c r="G184" s="154"/>
      <c r="H184" s="156" t="s">
        <v>25</v>
      </c>
      <c r="I184" s="154"/>
      <c r="J184" s="154"/>
      <c r="K184" s="154"/>
      <c r="L184" s="155"/>
      <c r="M184" s="158"/>
      <c r="N184" s="154"/>
      <c r="O184" s="154"/>
      <c r="P184" s="154"/>
      <c r="Q184" s="154"/>
      <c r="R184" s="154"/>
      <c r="S184" s="154"/>
      <c r="T184" s="159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6" t="s">
        <v>221</v>
      </c>
      <c r="AU184" s="156" t="s">
        <v>153</v>
      </c>
      <c r="AV184" s="154" t="s">
        <v>9</v>
      </c>
      <c r="AW184" s="154" t="s">
        <v>44</v>
      </c>
      <c r="AX184" s="154" t="s">
        <v>107</v>
      </c>
      <c r="AY184" s="156" t="s">
        <v>145</v>
      </c>
      <c r="AZ184" s="154"/>
      <c r="BA184" s="154"/>
      <c r="BB184" s="154"/>
      <c r="BC184" s="154"/>
      <c r="BD184" s="154"/>
      <c r="BE184" s="154"/>
      <c r="BF184" s="154"/>
      <c r="BG184" s="154"/>
      <c r="BH184" s="154"/>
      <c r="BI184" s="154"/>
      <c r="BJ184" s="154"/>
      <c r="BK184" s="154"/>
      <c r="BL184" s="154"/>
      <c r="BM184" s="154"/>
    </row>
    <row r="185" spans="1:65" ht="15.75" customHeight="1">
      <c r="A185" s="139"/>
      <c r="B185" s="140"/>
      <c r="C185" s="139"/>
      <c r="D185" s="141" t="s">
        <v>221</v>
      </c>
      <c r="E185" s="142" t="s">
        <v>25</v>
      </c>
      <c r="F185" s="143" t="s">
        <v>589</v>
      </c>
      <c r="G185" s="139"/>
      <c r="H185" s="144">
        <v>6</v>
      </c>
      <c r="I185" s="139"/>
      <c r="J185" s="139"/>
      <c r="K185" s="139"/>
      <c r="L185" s="140"/>
      <c r="M185" s="145"/>
      <c r="N185" s="139"/>
      <c r="O185" s="139"/>
      <c r="P185" s="139"/>
      <c r="Q185" s="139"/>
      <c r="R185" s="139"/>
      <c r="S185" s="139"/>
      <c r="T185" s="146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42" t="s">
        <v>221</v>
      </c>
      <c r="AU185" s="142" t="s">
        <v>153</v>
      </c>
      <c r="AV185" s="139" t="s">
        <v>153</v>
      </c>
      <c r="AW185" s="139" t="s">
        <v>44</v>
      </c>
      <c r="AX185" s="139" t="s">
        <v>107</v>
      </c>
      <c r="AY185" s="142" t="s">
        <v>145</v>
      </c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</row>
    <row r="186" spans="1:65" ht="15.75" customHeight="1">
      <c r="A186" s="147"/>
      <c r="B186" s="148"/>
      <c r="C186" s="147"/>
      <c r="D186" s="141" t="s">
        <v>221</v>
      </c>
      <c r="E186" s="149" t="s">
        <v>25</v>
      </c>
      <c r="F186" s="150" t="s">
        <v>226</v>
      </c>
      <c r="G186" s="147"/>
      <c r="H186" s="151">
        <v>6</v>
      </c>
      <c r="I186" s="147"/>
      <c r="J186" s="147"/>
      <c r="K186" s="147"/>
      <c r="L186" s="148"/>
      <c r="M186" s="152"/>
      <c r="N186" s="147"/>
      <c r="O186" s="147"/>
      <c r="P186" s="147"/>
      <c r="Q186" s="147"/>
      <c r="R186" s="147"/>
      <c r="S186" s="147"/>
      <c r="T186" s="153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9" t="s">
        <v>221</v>
      </c>
      <c r="AU186" s="149" t="s">
        <v>153</v>
      </c>
      <c r="AV186" s="147" t="s">
        <v>152</v>
      </c>
      <c r="AW186" s="147" t="s">
        <v>44</v>
      </c>
      <c r="AX186" s="147" t="s">
        <v>9</v>
      </c>
      <c r="AY186" s="149" t="s">
        <v>145</v>
      </c>
      <c r="AZ186" s="147"/>
      <c r="BA186" s="147"/>
      <c r="BB186" s="147"/>
      <c r="BC186" s="147"/>
      <c r="BD186" s="147"/>
      <c r="BE186" s="147"/>
      <c r="BF186" s="147"/>
      <c r="BG186" s="147"/>
      <c r="BH186" s="147"/>
      <c r="BI186" s="147"/>
      <c r="BJ186" s="147"/>
      <c r="BK186" s="147"/>
      <c r="BL186" s="147"/>
      <c r="BM186" s="147"/>
    </row>
    <row r="187" spans="1:65" ht="48.75" customHeight="1">
      <c r="A187" s="16"/>
      <c r="B187" s="17"/>
      <c r="C187" s="118" t="s">
        <v>218</v>
      </c>
      <c r="D187" s="118" t="s">
        <v>146</v>
      </c>
      <c r="E187" s="119" t="s">
        <v>592</v>
      </c>
      <c r="F187" s="120" t="s">
        <v>593</v>
      </c>
      <c r="G187" s="121" t="s">
        <v>176</v>
      </c>
      <c r="H187" s="122">
        <v>134.57</v>
      </c>
      <c r="I187" s="259"/>
      <c r="J187" s="123">
        <f>ROUND(I187*H187,2)</f>
        <v>0</v>
      </c>
      <c r="K187" s="120" t="s">
        <v>183</v>
      </c>
      <c r="L187" s="17"/>
      <c r="M187" s="124" t="s">
        <v>25</v>
      </c>
      <c r="N187" s="125" t="s">
        <v>54</v>
      </c>
      <c r="O187" s="16"/>
      <c r="P187" s="126">
        <f>O187*H187</f>
        <v>0</v>
      </c>
      <c r="Q187" s="126">
        <v>1.5774690899999999E-2</v>
      </c>
      <c r="R187" s="126">
        <f>Q187*H187</f>
        <v>2.122800154413</v>
      </c>
      <c r="S187" s="126">
        <v>0</v>
      </c>
      <c r="T187" s="127">
        <f>S187*H187</f>
        <v>0</v>
      </c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28" t="s">
        <v>193</v>
      </c>
      <c r="AS187" s="16"/>
      <c r="AT187" s="128" t="s">
        <v>146</v>
      </c>
      <c r="AU187" s="128" t="s">
        <v>153</v>
      </c>
      <c r="AV187" s="16"/>
      <c r="AW187" s="16"/>
      <c r="AX187" s="16"/>
      <c r="AY187" s="4" t="s">
        <v>145</v>
      </c>
      <c r="AZ187" s="16"/>
      <c r="BA187" s="16"/>
      <c r="BB187" s="16"/>
      <c r="BC187" s="16"/>
      <c r="BD187" s="16"/>
      <c r="BE187" s="129">
        <f>IF(N187="základní",J187,0)</f>
        <v>0</v>
      </c>
      <c r="BF187" s="129">
        <f>IF(N187="snížená",J187,0)</f>
        <v>0</v>
      </c>
      <c r="BG187" s="129">
        <f>IF(N187="zákl. přenesená",J187,0)</f>
        <v>0</v>
      </c>
      <c r="BH187" s="129">
        <f>IF(N187="sníž. přenesená",J187,0)</f>
        <v>0</v>
      </c>
      <c r="BI187" s="129">
        <f>IF(N187="nulová",J187,0)</f>
        <v>0</v>
      </c>
      <c r="BJ187" s="4" t="s">
        <v>153</v>
      </c>
      <c r="BK187" s="129">
        <f>ROUND(I187*H187,2)</f>
        <v>0</v>
      </c>
      <c r="BL187" s="4" t="s">
        <v>193</v>
      </c>
      <c r="BM187" s="128" t="s">
        <v>596</v>
      </c>
    </row>
    <row r="188" spans="1:65" ht="15.75" customHeight="1">
      <c r="A188" s="16"/>
      <c r="B188" s="17"/>
      <c r="C188" s="16"/>
      <c r="D188" s="136" t="s">
        <v>201</v>
      </c>
      <c r="E188" s="16"/>
      <c r="F188" s="137" t="s">
        <v>598</v>
      </c>
      <c r="G188" s="16"/>
      <c r="H188" s="16"/>
      <c r="I188" s="16"/>
      <c r="J188" s="16"/>
      <c r="K188" s="16"/>
      <c r="L188" s="17"/>
      <c r="M188" s="138"/>
      <c r="N188" s="16"/>
      <c r="O188" s="16"/>
      <c r="P188" s="16"/>
      <c r="Q188" s="16"/>
      <c r="R188" s="16"/>
      <c r="S188" s="16"/>
      <c r="T188" s="59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4" t="s">
        <v>201</v>
      </c>
      <c r="AU188" s="4" t="s">
        <v>153</v>
      </c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</row>
    <row r="189" spans="1:65" ht="15.75" customHeight="1">
      <c r="A189" s="154"/>
      <c r="B189" s="155"/>
      <c r="C189" s="154"/>
      <c r="D189" s="141" t="s">
        <v>221</v>
      </c>
      <c r="E189" s="156" t="s">
        <v>25</v>
      </c>
      <c r="F189" s="157" t="s">
        <v>320</v>
      </c>
      <c r="G189" s="154"/>
      <c r="H189" s="156" t="s">
        <v>25</v>
      </c>
      <c r="I189" s="154"/>
      <c r="J189" s="154"/>
      <c r="K189" s="154"/>
      <c r="L189" s="155"/>
      <c r="M189" s="158"/>
      <c r="N189" s="154"/>
      <c r="O189" s="154"/>
      <c r="P189" s="154"/>
      <c r="Q189" s="154"/>
      <c r="R189" s="154"/>
      <c r="S189" s="154"/>
      <c r="T189" s="159"/>
      <c r="U189" s="154"/>
      <c r="V189" s="154"/>
      <c r="W189" s="154"/>
      <c r="X189" s="154"/>
      <c r="Y189" s="154"/>
      <c r="Z189" s="154"/>
      <c r="AA189" s="154"/>
      <c r="AB189" s="154"/>
      <c r="AC189" s="154"/>
      <c r="AD189" s="154"/>
      <c r="AE189" s="154"/>
      <c r="AF189" s="154"/>
      <c r="AG189" s="154"/>
      <c r="AH189" s="154"/>
      <c r="AI189" s="154"/>
      <c r="AJ189" s="154"/>
      <c r="AK189" s="154"/>
      <c r="AL189" s="154"/>
      <c r="AM189" s="154"/>
      <c r="AN189" s="154"/>
      <c r="AO189" s="154"/>
      <c r="AP189" s="154"/>
      <c r="AQ189" s="154"/>
      <c r="AR189" s="154"/>
      <c r="AS189" s="154"/>
      <c r="AT189" s="156" t="s">
        <v>221</v>
      </c>
      <c r="AU189" s="156" t="s">
        <v>153</v>
      </c>
      <c r="AV189" s="154" t="s">
        <v>9</v>
      </c>
      <c r="AW189" s="154" t="s">
        <v>44</v>
      </c>
      <c r="AX189" s="154" t="s">
        <v>107</v>
      </c>
      <c r="AY189" s="156" t="s">
        <v>145</v>
      </c>
      <c r="AZ189" s="154"/>
      <c r="BA189" s="154"/>
      <c r="BB189" s="154"/>
      <c r="BC189" s="154"/>
      <c r="BD189" s="154"/>
      <c r="BE189" s="154"/>
      <c r="BF189" s="154"/>
      <c r="BG189" s="154"/>
      <c r="BH189" s="154"/>
      <c r="BI189" s="154"/>
      <c r="BJ189" s="154"/>
      <c r="BK189" s="154"/>
      <c r="BL189" s="154"/>
      <c r="BM189" s="154"/>
    </row>
    <row r="190" spans="1:65" ht="15.75" customHeight="1">
      <c r="A190" s="139"/>
      <c r="B190" s="140"/>
      <c r="C190" s="139"/>
      <c r="D190" s="141" t="s">
        <v>221</v>
      </c>
      <c r="E190" s="142" t="s">
        <v>25</v>
      </c>
      <c r="F190" s="143" t="s">
        <v>600</v>
      </c>
      <c r="G190" s="139"/>
      <c r="H190" s="144">
        <v>9.92</v>
      </c>
      <c r="I190" s="139"/>
      <c r="J190" s="139"/>
      <c r="K190" s="139"/>
      <c r="L190" s="140"/>
      <c r="M190" s="145"/>
      <c r="N190" s="139"/>
      <c r="O190" s="139"/>
      <c r="P190" s="139"/>
      <c r="Q190" s="139"/>
      <c r="R190" s="139"/>
      <c r="S190" s="139"/>
      <c r="T190" s="146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42" t="s">
        <v>221</v>
      </c>
      <c r="AU190" s="142" t="s">
        <v>153</v>
      </c>
      <c r="AV190" s="139" t="s">
        <v>153</v>
      </c>
      <c r="AW190" s="139" t="s">
        <v>44</v>
      </c>
      <c r="AX190" s="139" t="s">
        <v>107</v>
      </c>
      <c r="AY190" s="142" t="s">
        <v>145</v>
      </c>
      <c r="AZ190" s="139"/>
      <c r="BA190" s="139"/>
      <c r="BB190" s="139"/>
      <c r="BC190" s="139"/>
      <c r="BD190" s="139"/>
      <c r="BE190" s="139"/>
      <c r="BF190" s="139"/>
      <c r="BG190" s="139"/>
      <c r="BH190" s="139"/>
      <c r="BI190" s="139"/>
      <c r="BJ190" s="139"/>
      <c r="BK190" s="139"/>
      <c r="BL190" s="139"/>
      <c r="BM190" s="139"/>
    </row>
    <row r="191" spans="1:65" ht="15.75" customHeight="1">
      <c r="A191" s="154"/>
      <c r="B191" s="155"/>
      <c r="C191" s="154"/>
      <c r="D191" s="141" t="s">
        <v>221</v>
      </c>
      <c r="E191" s="156" t="s">
        <v>25</v>
      </c>
      <c r="F191" s="157" t="s">
        <v>325</v>
      </c>
      <c r="G191" s="154"/>
      <c r="H191" s="156" t="s">
        <v>25</v>
      </c>
      <c r="I191" s="154"/>
      <c r="J191" s="154"/>
      <c r="K191" s="154"/>
      <c r="L191" s="155"/>
      <c r="M191" s="158"/>
      <c r="N191" s="154"/>
      <c r="O191" s="154"/>
      <c r="P191" s="154"/>
      <c r="Q191" s="154"/>
      <c r="R191" s="154"/>
      <c r="S191" s="154"/>
      <c r="T191" s="159"/>
      <c r="U191" s="154"/>
      <c r="V191" s="154"/>
      <c r="W191" s="154"/>
      <c r="X191" s="154"/>
      <c r="Y191" s="154"/>
      <c r="Z191" s="154"/>
      <c r="AA191" s="154"/>
      <c r="AB191" s="154"/>
      <c r="AC191" s="154"/>
      <c r="AD191" s="154"/>
      <c r="AE191" s="154"/>
      <c r="AF191" s="154"/>
      <c r="AG191" s="154"/>
      <c r="AH191" s="154"/>
      <c r="AI191" s="154"/>
      <c r="AJ191" s="154"/>
      <c r="AK191" s="154"/>
      <c r="AL191" s="154"/>
      <c r="AM191" s="154"/>
      <c r="AN191" s="154"/>
      <c r="AO191" s="154"/>
      <c r="AP191" s="154"/>
      <c r="AQ191" s="154"/>
      <c r="AR191" s="154"/>
      <c r="AS191" s="154"/>
      <c r="AT191" s="156" t="s">
        <v>221</v>
      </c>
      <c r="AU191" s="156" t="s">
        <v>153</v>
      </c>
      <c r="AV191" s="154" t="s">
        <v>9</v>
      </c>
      <c r="AW191" s="154" t="s">
        <v>44</v>
      </c>
      <c r="AX191" s="154" t="s">
        <v>107</v>
      </c>
      <c r="AY191" s="156" t="s">
        <v>145</v>
      </c>
      <c r="AZ191" s="154"/>
      <c r="BA191" s="154"/>
      <c r="BB191" s="154"/>
      <c r="BC191" s="154"/>
      <c r="BD191" s="154"/>
      <c r="BE191" s="154"/>
      <c r="BF191" s="154"/>
      <c r="BG191" s="154"/>
      <c r="BH191" s="154"/>
      <c r="BI191" s="154"/>
      <c r="BJ191" s="154"/>
      <c r="BK191" s="154"/>
      <c r="BL191" s="154"/>
      <c r="BM191" s="154"/>
    </row>
    <row r="192" spans="1:65" ht="15.75" customHeight="1">
      <c r="A192" s="139"/>
      <c r="B192" s="140"/>
      <c r="C192" s="139"/>
      <c r="D192" s="141" t="s">
        <v>221</v>
      </c>
      <c r="E192" s="142" t="s">
        <v>25</v>
      </c>
      <c r="F192" s="143" t="s">
        <v>329</v>
      </c>
      <c r="G192" s="139"/>
      <c r="H192" s="144">
        <v>3.78</v>
      </c>
      <c r="I192" s="139"/>
      <c r="J192" s="139"/>
      <c r="K192" s="139"/>
      <c r="L192" s="140"/>
      <c r="M192" s="145"/>
      <c r="N192" s="139"/>
      <c r="O192" s="139"/>
      <c r="P192" s="139"/>
      <c r="Q192" s="139"/>
      <c r="R192" s="139"/>
      <c r="S192" s="139"/>
      <c r="T192" s="146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42" t="s">
        <v>221</v>
      </c>
      <c r="AU192" s="142" t="s">
        <v>153</v>
      </c>
      <c r="AV192" s="139" t="s">
        <v>153</v>
      </c>
      <c r="AW192" s="139" t="s">
        <v>44</v>
      </c>
      <c r="AX192" s="139" t="s">
        <v>107</v>
      </c>
      <c r="AY192" s="142" t="s">
        <v>145</v>
      </c>
      <c r="AZ192" s="139"/>
      <c r="BA192" s="139"/>
      <c r="BB192" s="139"/>
      <c r="BC192" s="139"/>
      <c r="BD192" s="139"/>
      <c r="BE192" s="139"/>
      <c r="BF192" s="139"/>
      <c r="BG192" s="139"/>
      <c r="BH192" s="139"/>
      <c r="BI192" s="139"/>
      <c r="BJ192" s="139"/>
      <c r="BK192" s="139"/>
      <c r="BL192" s="139"/>
      <c r="BM192" s="139"/>
    </row>
    <row r="193" spans="1:65" ht="15.75" customHeight="1">
      <c r="A193" s="154"/>
      <c r="B193" s="155"/>
      <c r="C193" s="154"/>
      <c r="D193" s="141" t="s">
        <v>221</v>
      </c>
      <c r="E193" s="156" t="s">
        <v>25</v>
      </c>
      <c r="F193" s="157" t="s">
        <v>602</v>
      </c>
      <c r="G193" s="154"/>
      <c r="H193" s="156" t="s">
        <v>25</v>
      </c>
      <c r="I193" s="154"/>
      <c r="J193" s="154"/>
      <c r="K193" s="154"/>
      <c r="L193" s="155"/>
      <c r="M193" s="158"/>
      <c r="N193" s="154"/>
      <c r="O193" s="154"/>
      <c r="P193" s="154"/>
      <c r="Q193" s="154"/>
      <c r="R193" s="154"/>
      <c r="S193" s="154"/>
      <c r="T193" s="159"/>
      <c r="U193" s="154"/>
      <c r="V193" s="154"/>
      <c r="W193" s="154"/>
      <c r="X193" s="154"/>
      <c r="Y193" s="154"/>
      <c r="Z193" s="154"/>
      <c r="AA193" s="154"/>
      <c r="AB193" s="154"/>
      <c r="AC193" s="154"/>
      <c r="AD193" s="154"/>
      <c r="AE193" s="154"/>
      <c r="AF193" s="154"/>
      <c r="AG193" s="154"/>
      <c r="AH193" s="154"/>
      <c r="AI193" s="154"/>
      <c r="AJ193" s="154"/>
      <c r="AK193" s="154"/>
      <c r="AL193" s="154"/>
      <c r="AM193" s="154"/>
      <c r="AN193" s="154"/>
      <c r="AO193" s="154"/>
      <c r="AP193" s="154"/>
      <c r="AQ193" s="154"/>
      <c r="AR193" s="154"/>
      <c r="AS193" s="154"/>
      <c r="AT193" s="156" t="s">
        <v>221</v>
      </c>
      <c r="AU193" s="156" t="s">
        <v>153</v>
      </c>
      <c r="AV193" s="154" t="s">
        <v>9</v>
      </c>
      <c r="AW193" s="154" t="s">
        <v>44</v>
      </c>
      <c r="AX193" s="154" t="s">
        <v>107</v>
      </c>
      <c r="AY193" s="156" t="s">
        <v>145</v>
      </c>
      <c r="AZ193" s="154"/>
      <c r="BA193" s="154"/>
      <c r="BB193" s="154"/>
      <c r="BC193" s="154"/>
      <c r="BD193" s="154"/>
      <c r="BE193" s="154"/>
      <c r="BF193" s="154"/>
      <c r="BG193" s="154"/>
      <c r="BH193" s="154"/>
      <c r="BI193" s="154"/>
      <c r="BJ193" s="154"/>
      <c r="BK193" s="154"/>
      <c r="BL193" s="154"/>
      <c r="BM193" s="154"/>
    </row>
    <row r="194" spans="1:65" ht="15.75" customHeight="1">
      <c r="A194" s="139"/>
      <c r="B194" s="140"/>
      <c r="C194" s="139"/>
      <c r="D194" s="141" t="s">
        <v>221</v>
      </c>
      <c r="E194" s="142" t="s">
        <v>25</v>
      </c>
      <c r="F194" s="143" t="s">
        <v>605</v>
      </c>
      <c r="G194" s="139"/>
      <c r="H194" s="144">
        <v>7.96</v>
      </c>
      <c r="I194" s="139"/>
      <c r="J194" s="139"/>
      <c r="K194" s="139"/>
      <c r="L194" s="140"/>
      <c r="M194" s="145"/>
      <c r="N194" s="139"/>
      <c r="O194" s="139"/>
      <c r="P194" s="139"/>
      <c r="Q194" s="139"/>
      <c r="R194" s="139"/>
      <c r="S194" s="139"/>
      <c r="T194" s="146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42" t="s">
        <v>221</v>
      </c>
      <c r="AU194" s="142" t="s">
        <v>153</v>
      </c>
      <c r="AV194" s="139" t="s">
        <v>153</v>
      </c>
      <c r="AW194" s="139" t="s">
        <v>44</v>
      </c>
      <c r="AX194" s="139" t="s">
        <v>107</v>
      </c>
      <c r="AY194" s="142" t="s">
        <v>145</v>
      </c>
      <c r="AZ194" s="139"/>
      <c r="BA194" s="139"/>
      <c r="BB194" s="139"/>
      <c r="BC194" s="139"/>
      <c r="BD194" s="139"/>
      <c r="BE194" s="139"/>
      <c r="BF194" s="139"/>
      <c r="BG194" s="139"/>
      <c r="BH194" s="139"/>
      <c r="BI194" s="139"/>
      <c r="BJ194" s="139"/>
      <c r="BK194" s="139"/>
      <c r="BL194" s="139"/>
      <c r="BM194" s="139"/>
    </row>
    <row r="195" spans="1:65" ht="15.75" customHeight="1">
      <c r="A195" s="154"/>
      <c r="B195" s="155"/>
      <c r="C195" s="154"/>
      <c r="D195" s="141" t="s">
        <v>221</v>
      </c>
      <c r="E195" s="156" t="s">
        <v>25</v>
      </c>
      <c r="F195" s="157" t="s">
        <v>606</v>
      </c>
      <c r="G195" s="154"/>
      <c r="H195" s="156" t="s">
        <v>25</v>
      </c>
      <c r="I195" s="154"/>
      <c r="J195" s="154"/>
      <c r="K195" s="154"/>
      <c r="L195" s="155"/>
      <c r="M195" s="158"/>
      <c r="N195" s="154"/>
      <c r="O195" s="154"/>
      <c r="P195" s="154"/>
      <c r="Q195" s="154"/>
      <c r="R195" s="154"/>
      <c r="S195" s="154"/>
      <c r="T195" s="159"/>
      <c r="U195" s="154"/>
      <c r="V195" s="154"/>
      <c r="W195" s="154"/>
      <c r="X195" s="154"/>
      <c r="Y195" s="154"/>
      <c r="Z195" s="154"/>
      <c r="AA195" s="154"/>
      <c r="AB195" s="154"/>
      <c r="AC195" s="154"/>
      <c r="AD195" s="154"/>
      <c r="AE195" s="154"/>
      <c r="AF195" s="154"/>
      <c r="AG195" s="154"/>
      <c r="AH195" s="154"/>
      <c r="AI195" s="154"/>
      <c r="AJ195" s="154"/>
      <c r="AK195" s="154"/>
      <c r="AL195" s="154"/>
      <c r="AM195" s="154"/>
      <c r="AN195" s="154"/>
      <c r="AO195" s="154"/>
      <c r="AP195" s="154"/>
      <c r="AQ195" s="154"/>
      <c r="AR195" s="154"/>
      <c r="AS195" s="154"/>
      <c r="AT195" s="156" t="s">
        <v>221</v>
      </c>
      <c r="AU195" s="156" t="s">
        <v>153</v>
      </c>
      <c r="AV195" s="154" t="s">
        <v>9</v>
      </c>
      <c r="AW195" s="154" t="s">
        <v>44</v>
      </c>
      <c r="AX195" s="154" t="s">
        <v>107</v>
      </c>
      <c r="AY195" s="156" t="s">
        <v>145</v>
      </c>
      <c r="AZ195" s="154"/>
      <c r="BA195" s="154"/>
      <c r="BB195" s="154"/>
      <c r="BC195" s="154"/>
      <c r="BD195" s="154"/>
      <c r="BE195" s="154"/>
      <c r="BF195" s="154"/>
      <c r="BG195" s="154"/>
      <c r="BH195" s="154"/>
      <c r="BI195" s="154"/>
      <c r="BJ195" s="154"/>
      <c r="BK195" s="154"/>
      <c r="BL195" s="154"/>
      <c r="BM195" s="154"/>
    </row>
    <row r="196" spans="1:65" ht="15.75" customHeight="1">
      <c r="A196" s="139"/>
      <c r="B196" s="140"/>
      <c r="C196" s="139"/>
      <c r="D196" s="141" t="s">
        <v>221</v>
      </c>
      <c r="E196" s="142" t="s">
        <v>25</v>
      </c>
      <c r="F196" s="143" t="s">
        <v>609</v>
      </c>
      <c r="G196" s="139"/>
      <c r="H196" s="144">
        <v>9.67</v>
      </c>
      <c r="I196" s="139"/>
      <c r="J196" s="139"/>
      <c r="K196" s="139"/>
      <c r="L196" s="140"/>
      <c r="M196" s="145"/>
      <c r="N196" s="139"/>
      <c r="O196" s="139"/>
      <c r="P196" s="139"/>
      <c r="Q196" s="139"/>
      <c r="R196" s="139"/>
      <c r="S196" s="139"/>
      <c r="T196" s="146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42" t="s">
        <v>221</v>
      </c>
      <c r="AU196" s="142" t="s">
        <v>153</v>
      </c>
      <c r="AV196" s="139" t="s">
        <v>153</v>
      </c>
      <c r="AW196" s="139" t="s">
        <v>44</v>
      </c>
      <c r="AX196" s="139" t="s">
        <v>107</v>
      </c>
      <c r="AY196" s="142" t="s">
        <v>145</v>
      </c>
      <c r="AZ196" s="139"/>
      <c r="BA196" s="139"/>
      <c r="BB196" s="139"/>
      <c r="BC196" s="139"/>
      <c r="BD196" s="139"/>
      <c r="BE196" s="139"/>
      <c r="BF196" s="139"/>
      <c r="BG196" s="139"/>
      <c r="BH196" s="139"/>
      <c r="BI196" s="139"/>
      <c r="BJ196" s="139"/>
      <c r="BK196" s="139"/>
      <c r="BL196" s="139"/>
      <c r="BM196" s="139"/>
    </row>
    <row r="197" spans="1:65" ht="15.75" customHeight="1">
      <c r="A197" s="154"/>
      <c r="B197" s="155"/>
      <c r="C197" s="154"/>
      <c r="D197" s="141" t="s">
        <v>221</v>
      </c>
      <c r="E197" s="156" t="s">
        <v>25</v>
      </c>
      <c r="F197" s="157" t="s">
        <v>612</v>
      </c>
      <c r="G197" s="154"/>
      <c r="H197" s="156" t="s">
        <v>25</v>
      </c>
      <c r="I197" s="154"/>
      <c r="J197" s="154"/>
      <c r="K197" s="154"/>
      <c r="L197" s="155"/>
      <c r="M197" s="158"/>
      <c r="N197" s="154"/>
      <c r="O197" s="154"/>
      <c r="P197" s="154"/>
      <c r="Q197" s="154"/>
      <c r="R197" s="154"/>
      <c r="S197" s="154"/>
      <c r="T197" s="159"/>
      <c r="U197" s="154"/>
      <c r="V197" s="154"/>
      <c r="W197" s="154"/>
      <c r="X197" s="154"/>
      <c r="Y197" s="154"/>
      <c r="Z197" s="154"/>
      <c r="AA197" s="154"/>
      <c r="AB197" s="154"/>
      <c r="AC197" s="154"/>
      <c r="AD197" s="154"/>
      <c r="AE197" s="154"/>
      <c r="AF197" s="154"/>
      <c r="AG197" s="154"/>
      <c r="AH197" s="154"/>
      <c r="AI197" s="154"/>
      <c r="AJ197" s="154"/>
      <c r="AK197" s="154"/>
      <c r="AL197" s="154"/>
      <c r="AM197" s="154"/>
      <c r="AN197" s="154"/>
      <c r="AO197" s="154"/>
      <c r="AP197" s="154"/>
      <c r="AQ197" s="154"/>
      <c r="AR197" s="154"/>
      <c r="AS197" s="154"/>
      <c r="AT197" s="156" t="s">
        <v>221</v>
      </c>
      <c r="AU197" s="156" t="s">
        <v>153</v>
      </c>
      <c r="AV197" s="154" t="s">
        <v>9</v>
      </c>
      <c r="AW197" s="154" t="s">
        <v>44</v>
      </c>
      <c r="AX197" s="154" t="s">
        <v>107</v>
      </c>
      <c r="AY197" s="156" t="s">
        <v>145</v>
      </c>
      <c r="AZ197" s="154"/>
      <c r="BA197" s="154"/>
      <c r="BB197" s="154"/>
      <c r="BC197" s="154"/>
      <c r="BD197" s="154"/>
      <c r="BE197" s="154"/>
      <c r="BF197" s="154"/>
      <c r="BG197" s="154"/>
      <c r="BH197" s="154"/>
      <c r="BI197" s="154"/>
      <c r="BJ197" s="154"/>
      <c r="BK197" s="154"/>
      <c r="BL197" s="154"/>
      <c r="BM197" s="154"/>
    </row>
    <row r="198" spans="1:65" ht="15.75" customHeight="1">
      <c r="A198" s="139"/>
      <c r="B198" s="140"/>
      <c r="C198" s="139"/>
      <c r="D198" s="141" t="s">
        <v>221</v>
      </c>
      <c r="E198" s="142" t="s">
        <v>25</v>
      </c>
      <c r="F198" s="143" t="s">
        <v>613</v>
      </c>
      <c r="G198" s="139"/>
      <c r="H198" s="144">
        <v>18.260000000000002</v>
      </c>
      <c r="I198" s="139"/>
      <c r="J198" s="139"/>
      <c r="K198" s="139"/>
      <c r="L198" s="140"/>
      <c r="M198" s="145"/>
      <c r="N198" s="139"/>
      <c r="O198" s="139"/>
      <c r="P198" s="139"/>
      <c r="Q198" s="139"/>
      <c r="R198" s="139"/>
      <c r="S198" s="139"/>
      <c r="T198" s="146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42" t="s">
        <v>221</v>
      </c>
      <c r="AU198" s="142" t="s">
        <v>153</v>
      </c>
      <c r="AV198" s="139" t="s">
        <v>153</v>
      </c>
      <c r="AW198" s="139" t="s">
        <v>44</v>
      </c>
      <c r="AX198" s="139" t="s">
        <v>107</v>
      </c>
      <c r="AY198" s="142" t="s">
        <v>145</v>
      </c>
      <c r="AZ198" s="139"/>
      <c r="BA198" s="139"/>
      <c r="BB198" s="139"/>
      <c r="BC198" s="139"/>
      <c r="BD198" s="139"/>
      <c r="BE198" s="139"/>
      <c r="BF198" s="139"/>
      <c r="BG198" s="139"/>
      <c r="BH198" s="139"/>
      <c r="BI198" s="139"/>
      <c r="BJ198" s="139"/>
      <c r="BK198" s="139"/>
      <c r="BL198" s="139"/>
      <c r="BM198" s="139"/>
    </row>
    <row r="199" spans="1:65" ht="15.75" customHeight="1">
      <c r="A199" s="154"/>
      <c r="B199" s="155"/>
      <c r="C199" s="154"/>
      <c r="D199" s="141" t="s">
        <v>221</v>
      </c>
      <c r="E199" s="156" t="s">
        <v>25</v>
      </c>
      <c r="F199" s="157" t="s">
        <v>615</v>
      </c>
      <c r="G199" s="154"/>
      <c r="H199" s="156" t="s">
        <v>25</v>
      </c>
      <c r="I199" s="154"/>
      <c r="J199" s="154"/>
      <c r="K199" s="154"/>
      <c r="L199" s="155"/>
      <c r="M199" s="158"/>
      <c r="N199" s="154"/>
      <c r="O199" s="154"/>
      <c r="P199" s="154"/>
      <c r="Q199" s="154"/>
      <c r="R199" s="154"/>
      <c r="S199" s="154"/>
      <c r="T199" s="159"/>
      <c r="U199" s="154"/>
      <c r="V199" s="154"/>
      <c r="W199" s="154"/>
      <c r="X199" s="154"/>
      <c r="Y199" s="154"/>
      <c r="Z199" s="154"/>
      <c r="AA199" s="154"/>
      <c r="AB199" s="154"/>
      <c r="AC199" s="154"/>
      <c r="AD199" s="154"/>
      <c r="AE199" s="154"/>
      <c r="AF199" s="154"/>
      <c r="AG199" s="154"/>
      <c r="AH199" s="154"/>
      <c r="AI199" s="154"/>
      <c r="AJ199" s="154"/>
      <c r="AK199" s="154"/>
      <c r="AL199" s="154"/>
      <c r="AM199" s="154"/>
      <c r="AN199" s="154"/>
      <c r="AO199" s="154"/>
      <c r="AP199" s="154"/>
      <c r="AQ199" s="154"/>
      <c r="AR199" s="154"/>
      <c r="AS199" s="154"/>
      <c r="AT199" s="156" t="s">
        <v>221</v>
      </c>
      <c r="AU199" s="156" t="s">
        <v>153</v>
      </c>
      <c r="AV199" s="154" t="s">
        <v>9</v>
      </c>
      <c r="AW199" s="154" t="s">
        <v>44</v>
      </c>
      <c r="AX199" s="154" t="s">
        <v>107</v>
      </c>
      <c r="AY199" s="156" t="s">
        <v>145</v>
      </c>
      <c r="AZ199" s="154"/>
      <c r="BA199" s="154"/>
      <c r="BB199" s="154"/>
      <c r="BC199" s="154"/>
      <c r="BD199" s="154"/>
      <c r="BE199" s="154"/>
      <c r="BF199" s="154"/>
      <c r="BG199" s="154"/>
      <c r="BH199" s="154"/>
      <c r="BI199" s="154"/>
      <c r="BJ199" s="154"/>
      <c r="BK199" s="154"/>
      <c r="BL199" s="154"/>
      <c r="BM199" s="154"/>
    </row>
    <row r="200" spans="1:65" ht="15.75" customHeight="1">
      <c r="A200" s="139"/>
      <c r="B200" s="140"/>
      <c r="C200" s="139"/>
      <c r="D200" s="141" t="s">
        <v>221</v>
      </c>
      <c r="E200" s="142" t="s">
        <v>25</v>
      </c>
      <c r="F200" s="143" t="s">
        <v>617</v>
      </c>
      <c r="G200" s="139"/>
      <c r="H200" s="144">
        <v>22.9</v>
      </c>
      <c r="I200" s="139"/>
      <c r="J200" s="139"/>
      <c r="K200" s="139"/>
      <c r="L200" s="140"/>
      <c r="M200" s="145"/>
      <c r="N200" s="139"/>
      <c r="O200" s="139"/>
      <c r="P200" s="139"/>
      <c r="Q200" s="139"/>
      <c r="R200" s="139"/>
      <c r="S200" s="139"/>
      <c r="T200" s="146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42" t="s">
        <v>221</v>
      </c>
      <c r="AU200" s="142" t="s">
        <v>153</v>
      </c>
      <c r="AV200" s="139" t="s">
        <v>153</v>
      </c>
      <c r="AW200" s="139" t="s">
        <v>44</v>
      </c>
      <c r="AX200" s="139" t="s">
        <v>107</v>
      </c>
      <c r="AY200" s="142" t="s">
        <v>145</v>
      </c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</row>
    <row r="201" spans="1:65" ht="15.75" customHeight="1">
      <c r="A201" s="154"/>
      <c r="B201" s="155"/>
      <c r="C201" s="154"/>
      <c r="D201" s="141" t="s">
        <v>221</v>
      </c>
      <c r="E201" s="156" t="s">
        <v>25</v>
      </c>
      <c r="F201" s="157" t="s">
        <v>618</v>
      </c>
      <c r="G201" s="154"/>
      <c r="H201" s="156" t="s">
        <v>25</v>
      </c>
      <c r="I201" s="154"/>
      <c r="J201" s="154"/>
      <c r="K201" s="154"/>
      <c r="L201" s="155"/>
      <c r="M201" s="158"/>
      <c r="N201" s="154"/>
      <c r="O201" s="154"/>
      <c r="P201" s="154"/>
      <c r="Q201" s="154"/>
      <c r="R201" s="154"/>
      <c r="S201" s="154"/>
      <c r="T201" s="159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154"/>
      <c r="AF201" s="154"/>
      <c r="AG201" s="154"/>
      <c r="AH201" s="154"/>
      <c r="AI201" s="154"/>
      <c r="AJ201" s="154"/>
      <c r="AK201" s="154"/>
      <c r="AL201" s="154"/>
      <c r="AM201" s="154"/>
      <c r="AN201" s="154"/>
      <c r="AO201" s="154"/>
      <c r="AP201" s="154"/>
      <c r="AQ201" s="154"/>
      <c r="AR201" s="154"/>
      <c r="AS201" s="154"/>
      <c r="AT201" s="156" t="s">
        <v>221</v>
      </c>
      <c r="AU201" s="156" t="s">
        <v>153</v>
      </c>
      <c r="AV201" s="154" t="s">
        <v>9</v>
      </c>
      <c r="AW201" s="154" t="s">
        <v>44</v>
      </c>
      <c r="AX201" s="154" t="s">
        <v>107</v>
      </c>
      <c r="AY201" s="156" t="s">
        <v>145</v>
      </c>
      <c r="AZ201" s="154"/>
      <c r="BA201" s="154"/>
      <c r="BB201" s="154"/>
      <c r="BC201" s="154"/>
      <c r="BD201" s="154"/>
      <c r="BE201" s="154"/>
      <c r="BF201" s="154"/>
      <c r="BG201" s="154"/>
      <c r="BH201" s="154"/>
      <c r="BI201" s="154"/>
      <c r="BJ201" s="154"/>
      <c r="BK201" s="154"/>
      <c r="BL201" s="154"/>
      <c r="BM201" s="154"/>
    </row>
    <row r="202" spans="1:65" ht="15.75" customHeight="1">
      <c r="A202" s="139"/>
      <c r="B202" s="140"/>
      <c r="C202" s="139"/>
      <c r="D202" s="141" t="s">
        <v>221</v>
      </c>
      <c r="E202" s="142" t="s">
        <v>25</v>
      </c>
      <c r="F202" s="143" t="s">
        <v>620</v>
      </c>
      <c r="G202" s="139"/>
      <c r="H202" s="144">
        <v>7.09</v>
      </c>
      <c r="I202" s="139"/>
      <c r="J202" s="139"/>
      <c r="K202" s="139"/>
      <c r="L202" s="140"/>
      <c r="M202" s="145"/>
      <c r="N202" s="139"/>
      <c r="O202" s="139"/>
      <c r="P202" s="139"/>
      <c r="Q202" s="139"/>
      <c r="R202" s="139"/>
      <c r="S202" s="139"/>
      <c r="T202" s="146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42" t="s">
        <v>221</v>
      </c>
      <c r="AU202" s="142" t="s">
        <v>153</v>
      </c>
      <c r="AV202" s="139" t="s">
        <v>153</v>
      </c>
      <c r="AW202" s="139" t="s">
        <v>44</v>
      </c>
      <c r="AX202" s="139" t="s">
        <v>107</v>
      </c>
      <c r="AY202" s="142" t="s">
        <v>145</v>
      </c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</row>
    <row r="203" spans="1:65" ht="15.75" customHeight="1">
      <c r="A203" s="154"/>
      <c r="B203" s="155"/>
      <c r="C203" s="154"/>
      <c r="D203" s="141" t="s">
        <v>221</v>
      </c>
      <c r="E203" s="156" t="s">
        <v>25</v>
      </c>
      <c r="F203" s="157" t="s">
        <v>623</v>
      </c>
      <c r="G203" s="154"/>
      <c r="H203" s="156" t="s">
        <v>25</v>
      </c>
      <c r="I203" s="154"/>
      <c r="J203" s="154"/>
      <c r="K203" s="154"/>
      <c r="L203" s="155"/>
      <c r="M203" s="158"/>
      <c r="N203" s="154"/>
      <c r="O203" s="154"/>
      <c r="P203" s="154"/>
      <c r="Q203" s="154"/>
      <c r="R203" s="154"/>
      <c r="S203" s="154"/>
      <c r="T203" s="159"/>
      <c r="U203" s="154"/>
      <c r="V203" s="154"/>
      <c r="W203" s="154"/>
      <c r="X203" s="154"/>
      <c r="Y203" s="154"/>
      <c r="Z203" s="154"/>
      <c r="AA203" s="154"/>
      <c r="AB203" s="154"/>
      <c r="AC203" s="154"/>
      <c r="AD203" s="154"/>
      <c r="AE203" s="154"/>
      <c r="AF203" s="154"/>
      <c r="AG203" s="154"/>
      <c r="AH203" s="154"/>
      <c r="AI203" s="154"/>
      <c r="AJ203" s="154"/>
      <c r="AK203" s="154"/>
      <c r="AL203" s="154"/>
      <c r="AM203" s="154"/>
      <c r="AN203" s="154"/>
      <c r="AO203" s="154"/>
      <c r="AP203" s="154"/>
      <c r="AQ203" s="154"/>
      <c r="AR203" s="154"/>
      <c r="AS203" s="154"/>
      <c r="AT203" s="156" t="s">
        <v>221</v>
      </c>
      <c r="AU203" s="156" t="s">
        <v>153</v>
      </c>
      <c r="AV203" s="154" t="s">
        <v>9</v>
      </c>
      <c r="AW203" s="154" t="s">
        <v>44</v>
      </c>
      <c r="AX203" s="154" t="s">
        <v>107</v>
      </c>
      <c r="AY203" s="156" t="s">
        <v>145</v>
      </c>
      <c r="AZ203" s="154"/>
      <c r="BA203" s="154"/>
      <c r="BB203" s="154"/>
      <c r="BC203" s="154"/>
      <c r="BD203" s="154"/>
      <c r="BE203" s="154"/>
      <c r="BF203" s="154"/>
      <c r="BG203" s="154"/>
      <c r="BH203" s="154"/>
      <c r="BI203" s="154"/>
      <c r="BJ203" s="154"/>
      <c r="BK203" s="154"/>
      <c r="BL203" s="154"/>
      <c r="BM203" s="154"/>
    </row>
    <row r="204" spans="1:65" ht="15.75" customHeight="1">
      <c r="A204" s="139"/>
      <c r="B204" s="140"/>
      <c r="C204" s="139"/>
      <c r="D204" s="141" t="s">
        <v>221</v>
      </c>
      <c r="E204" s="142" t="s">
        <v>25</v>
      </c>
      <c r="F204" s="143" t="s">
        <v>625</v>
      </c>
      <c r="G204" s="139"/>
      <c r="H204" s="144">
        <v>12.61</v>
      </c>
      <c r="I204" s="139"/>
      <c r="J204" s="139"/>
      <c r="K204" s="139"/>
      <c r="L204" s="140"/>
      <c r="M204" s="145"/>
      <c r="N204" s="139"/>
      <c r="O204" s="139"/>
      <c r="P204" s="139"/>
      <c r="Q204" s="139"/>
      <c r="R204" s="139"/>
      <c r="S204" s="139"/>
      <c r="T204" s="146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42" t="s">
        <v>221</v>
      </c>
      <c r="AU204" s="142" t="s">
        <v>153</v>
      </c>
      <c r="AV204" s="139" t="s">
        <v>153</v>
      </c>
      <c r="AW204" s="139" t="s">
        <v>44</v>
      </c>
      <c r="AX204" s="139" t="s">
        <v>107</v>
      </c>
      <c r="AY204" s="142" t="s">
        <v>145</v>
      </c>
      <c r="AZ204" s="139"/>
      <c r="BA204" s="139"/>
      <c r="BB204" s="139"/>
      <c r="BC204" s="139"/>
      <c r="BD204" s="139"/>
      <c r="BE204" s="139"/>
      <c r="BF204" s="139"/>
      <c r="BG204" s="139"/>
      <c r="BH204" s="139"/>
      <c r="BI204" s="139"/>
      <c r="BJ204" s="139"/>
      <c r="BK204" s="139"/>
      <c r="BL204" s="139"/>
      <c r="BM204" s="139"/>
    </row>
    <row r="205" spans="1:65" ht="15.75" customHeight="1">
      <c r="A205" s="154"/>
      <c r="B205" s="155"/>
      <c r="C205" s="154"/>
      <c r="D205" s="141" t="s">
        <v>221</v>
      </c>
      <c r="E205" s="156" t="s">
        <v>25</v>
      </c>
      <c r="F205" s="157" t="s">
        <v>626</v>
      </c>
      <c r="G205" s="154"/>
      <c r="H205" s="156" t="s">
        <v>25</v>
      </c>
      <c r="I205" s="154"/>
      <c r="J205" s="154"/>
      <c r="K205" s="154"/>
      <c r="L205" s="155"/>
      <c r="M205" s="158"/>
      <c r="N205" s="154"/>
      <c r="O205" s="154"/>
      <c r="P205" s="154"/>
      <c r="Q205" s="154"/>
      <c r="R205" s="154"/>
      <c r="S205" s="154"/>
      <c r="T205" s="159"/>
      <c r="U205" s="154"/>
      <c r="V205" s="154"/>
      <c r="W205" s="154"/>
      <c r="X205" s="154"/>
      <c r="Y205" s="154"/>
      <c r="Z205" s="154"/>
      <c r="AA205" s="154"/>
      <c r="AB205" s="154"/>
      <c r="AC205" s="154"/>
      <c r="AD205" s="154"/>
      <c r="AE205" s="154"/>
      <c r="AF205" s="154"/>
      <c r="AG205" s="154"/>
      <c r="AH205" s="154"/>
      <c r="AI205" s="154"/>
      <c r="AJ205" s="154"/>
      <c r="AK205" s="154"/>
      <c r="AL205" s="154"/>
      <c r="AM205" s="154"/>
      <c r="AN205" s="154"/>
      <c r="AO205" s="154"/>
      <c r="AP205" s="154"/>
      <c r="AQ205" s="154"/>
      <c r="AR205" s="154"/>
      <c r="AS205" s="154"/>
      <c r="AT205" s="156" t="s">
        <v>221</v>
      </c>
      <c r="AU205" s="156" t="s">
        <v>153</v>
      </c>
      <c r="AV205" s="154" t="s">
        <v>9</v>
      </c>
      <c r="AW205" s="154" t="s">
        <v>44</v>
      </c>
      <c r="AX205" s="154" t="s">
        <v>107</v>
      </c>
      <c r="AY205" s="156" t="s">
        <v>145</v>
      </c>
      <c r="AZ205" s="154"/>
      <c r="BA205" s="154"/>
      <c r="BB205" s="154"/>
      <c r="BC205" s="154"/>
      <c r="BD205" s="154"/>
      <c r="BE205" s="154"/>
      <c r="BF205" s="154"/>
      <c r="BG205" s="154"/>
      <c r="BH205" s="154"/>
      <c r="BI205" s="154"/>
      <c r="BJ205" s="154"/>
      <c r="BK205" s="154"/>
      <c r="BL205" s="154"/>
      <c r="BM205" s="154"/>
    </row>
    <row r="206" spans="1:65" ht="15.75" customHeight="1">
      <c r="A206" s="139"/>
      <c r="B206" s="140"/>
      <c r="C206" s="139"/>
      <c r="D206" s="141" t="s">
        <v>221</v>
      </c>
      <c r="E206" s="142" t="s">
        <v>25</v>
      </c>
      <c r="F206" s="143" t="s">
        <v>629</v>
      </c>
      <c r="G206" s="139"/>
      <c r="H206" s="144">
        <v>18.12</v>
      </c>
      <c r="I206" s="139"/>
      <c r="J206" s="139"/>
      <c r="K206" s="139"/>
      <c r="L206" s="140"/>
      <c r="M206" s="145"/>
      <c r="N206" s="139"/>
      <c r="O206" s="139"/>
      <c r="P206" s="139"/>
      <c r="Q206" s="139"/>
      <c r="R206" s="139"/>
      <c r="S206" s="139"/>
      <c r="T206" s="146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42" t="s">
        <v>221</v>
      </c>
      <c r="AU206" s="142" t="s">
        <v>153</v>
      </c>
      <c r="AV206" s="139" t="s">
        <v>153</v>
      </c>
      <c r="AW206" s="139" t="s">
        <v>44</v>
      </c>
      <c r="AX206" s="139" t="s">
        <v>107</v>
      </c>
      <c r="AY206" s="142" t="s">
        <v>145</v>
      </c>
      <c r="AZ206" s="139"/>
      <c r="BA206" s="139"/>
      <c r="BB206" s="139"/>
      <c r="BC206" s="139"/>
      <c r="BD206" s="139"/>
      <c r="BE206" s="139"/>
      <c r="BF206" s="139"/>
      <c r="BG206" s="139"/>
      <c r="BH206" s="139"/>
      <c r="BI206" s="139"/>
      <c r="BJ206" s="139"/>
      <c r="BK206" s="139"/>
      <c r="BL206" s="139"/>
      <c r="BM206" s="139"/>
    </row>
    <row r="207" spans="1:65" ht="15.75" customHeight="1">
      <c r="A207" s="154"/>
      <c r="B207" s="155"/>
      <c r="C207" s="154"/>
      <c r="D207" s="141" t="s">
        <v>221</v>
      </c>
      <c r="E207" s="156" t="s">
        <v>25</v>
      </c>
      <c r="F207" s="157" t="s">
        <v>630</v>
      </c>
      <c r="G207" s="154"/>
      <c r="H207" s="156" t="s">
        <v>25</v>
      </c>
      <c r="I207" s="154"/>
      <c r="J207" s="154"/>
      <c r="K207" s="154"/>
      <c r="L207" s="155"/>
      <c r="M207" s="158"/>
      <c r="N207" s="154"/>
      <c r="O207" s="154"/>
      <c r="P207" s="154"/>
      <c r="Q207" s="154"/>
      <c r="R207" s="154"/>
      <c r="S207" s="154"/>
      <c r="T207" s="159"/>
      <c r="U207" s="154"/>
      <c r="V207" s="154"/>
      <c r="W207" s="154"/>
      <c r="X207" s="154"/>
      <c r="Y207" s="154"/>
      <c r="Z207" s="154"/>
      <c r="AA207" s="154"/>
      <c r="AB207" s="154"/>
      <c r="AC207" s="154"/>
      <c r="AD207" s="154"/>
      <c r="AE207" s="154"/>
      <c r="AF207" s="154"/>
      <c r="AG207" s="154"/>
      <c r="AH207" s="154"/>
      <c r="AI207" s="154"/>
      <c r="AJ207" s="154"/>
      <c r="AK207" s="154"/>
      <c r="AL207" s="154"/>
      <c r="AM207" s="154"/>
      <c r="AN207" s="154"/>
      <c r="AO207" s="154"/>
      <c r="AP207" s="154"/>
      <c r="AQ207" s="154"/>
      <c r="AR207" s="154"/>
      <c r="AS207" s="154"/>
      <c r="AT207" s="156" t="s">
        <v>221</v>
      </c>
      <c r="AU207" s="156" t="s">
        <v>153</v>
      </c>
      <c r="AV207" s="154" t="s">
        <v>9</v>
      </c>
      <c r="AW207" s="154" t="s">
        <v>44</v>
      </c>
      <c r="AX207" s="154" t="s">
        <v>107</v>
      </c>
      <c r="AY207" s="156" t="s">
        <v>145</v>
      </c>
      <c r="AZ207" s="154"/>
      <c r="BA207" s="154"/>
      <c r="BB207" s="154"/>
      <c r="BC207" s="154"/>
      <c r="BD207" s="154"/>
      <c r="BE207" s="154"/>
      <c r="BF207" s="154"/>
      <c r="BG207" s="154"/>
      <c r="BH207" s="154"/>
      <c r="BI207" s="154"/>
      <c r="BJ207" s="154"/>
      <c r="BK207" s="154"/>
      <c r="BL207" s="154"/>
      <c r="BM207" s="154"/>
    </row>
    <row r="208" spans="1:65" ht="15.75" customHeight="1">
      <c r="A208" s="139"/>
      <c r="B208" s="140"/>
      <c r="C208" s="139"/>
      <c r="D208" s="141" t="s">
        <v>221</v>
      </c>
      <c r="E208" s="142" t="s">
        <v>25</v>
      </c>
      <c r="F208" s="143" t="s">
        <v>233</v>
      </c>
      <c r="G208" s="139"/>
      <c r="H208" s="144">
        <v>15</v>
      </c>
      <c r="I208" s="139"/>
      <c r="J208" s="139"/>
      <c r="K208" s="139"/>
      <c r="L208" s="140"/>
      <c r="M208" s="145"/>
      <c r="N208" s="139"/>
      <c r="O208" s="139"/>
      <c r="P208" s="139"/>
      <c r="Q208" s="139"/>
      <c r="R208" s="139"/>
      <c r="S208" s="139"/>
      <c r="T208" s="146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42" t="s">
        <v>221</v>
      </c>
      <c r="AU208" s="142" t="s">
        <v>153</v>
      </c>
      <c r="AV208" s="139" t="s">
        <v>153</v>
      </c>
      <c r="AW208" s="139" t="s">
        <v>44</v>
      </c>
      <c r="AX208" s="139" t="s">
        <v>107</v>
      </c>
      <c r="AY208" s="142" t="s">
        <v>145</v>
      </c>
      <c r="AZ208" s="139"/>
      <c r="BA208" s="139"/>
      <c r="BB208" s="139"/>
      <c r="BC208" s="139"/>
      <c r="BD208" s="139"/>
      <c r="BE208" s="139"/>
      <c r="BF208" s="139"/>
      <c r="BG208" s="139"/>
      <c r="BH208" s="139"/>
      <c r="BI208" s="139"/>
      <c r="BJ208" s="139"/>
      <c r="BK208" s="139"/>
      <c r="BL208" s="139"/>
      <c r="BM208" s="139"/>
    </row>
    <row r="209" spans="1:65" ht="15.75" customHeight="1">
      <c r="A209" s="154"/>
      <c r="B209" s="155"/>
      <c r="C209" s="154"/>
      <c r="D209" s="141" t="s">
        <v>221</v>
      </c>
      <c r="E209" s="156" t="s">
        <v>25</v>
      </c>
      <c r="F209" s="157" t="s">
        <v>633</v>
      </c>
      <c r="G209" s="154"/>
      <c r="H209" s="156" t="s">
        <v>25</v>
      </c>
      <c r="I209" s="154"/>
      <c r="J209" s="154"/>
      <c r="K209" s="154"/>
      <c r="L209" s="155"/>
      <c r="M209" s="158"/>
      <c r="N209" s="154"/>
      <c r="O209" s="154"/>
      <c r="P209" s="154"/>
      <c r="Q209" s="154"/>
      <c r="R209" s="154"/>
      <c r="S209" s="154"/>
      <c r="T209" s="159"/>
      <c r="U209" s="154"/>
      <c r="V209" s="154"/>
      <c r="W209" s="154"/>
      <c r="X209" s="154"/>
      <c r="Y209" s="154"/>
      <c r="Z209" s="154"/>
      <c r="AA209" s="154"/>
      <c r="AB209" s="154"/>
      <c r="AC209" s="154"/>
      <c r="AD209" s="154"/>
      <c r="AE209" s="154"/>
      <c r="AF209" s="154"/>
      <c r="AG209" s="154"/>
      <c r="AH209" s="154"/>
      <c r="AI209" s="154"/>
      <c r="AJ209" s="154"/>
      <c r="AK209" s="154"/>
      <c r="AL209" s="154"/>
      <c r="AM209" s="154"/>
      <c r="AN209" s="154"/>
      <c r="AO209" s="154"/>
      <c r="AP209" s="154"/>
      <c r="AQ209" s="154"/>
      <c r="AR209" s="154"/>
      <c r="AS209" s="154"/>
      <c r="AT209" s="156" t="s">
        <v>221</v>
      </c>
      <c r="AU209" s="156" t="s">
        <v>153</v>
      </c>
      <c r="AV209" s="154" t="s">
        <v>9</v>
      </c>
      <c r="AW209" s="154" t="s">
        <v>44</v>
      </c>
      <c r="AX209" s="154" t="s">
        <v>107</v>
      </c>
      <c r="AY209" s="156" t="s">
        <v>145</v>
      </c>
      <c r="AZ209" s="154"/>
      <c r="BA209" s="154"/>
      <c r="BB209" s="154"/>
      <c r="BC209" s="154"/>
      <c r="BD209" s="154"/>
      <c r="BE209" s="154"/>
      <c r="BF209" s="154"/>
      <c r="BG209" s="154"/>
      <c r="BH209" s="154"/>
      <c r="BI209" s="154"/>
      <c r="BJ209" s="154"/>
      <c r="BK209" s="154"/>
      <c r="BL209" s="154"/>
      <c r="BM209" s="154"/>
    </row>
    <row r="210" spans="1:65" ht="15.75" customHeight="1">
      <c r="A210" s="139"/>
      <c r="B210" s="140"/>
      <c r="C210" s="139"/>
      <c r="D210" s="141" t="s">
        <v>221</v>
      </c>
      <c r="E210" s="142" t="s">
        <v>25</v>
      </c>
      <c r="F210" s="143" t="s">
        <v>634</v>
      </c>
      <c r="G210" s="139"/>
      <c r="H210" s="144">
        <v>9.26</v>
      </c>
      <c r="I210" s="139"/>
      <c r="J210" s="139"/>
      <c r="K210" s="139"/>
      <c r="L210" s="140"/>
      <c r="M210" s="145"/>
      <c r="N210" s="139"/>
      <c r="O210" s="139"/>
      <c r="P210" s="139"/>
      <c r="Q210" s="139"/>
      <c r="R210" s="139"/>
      <c r="S210" s="139"/>
      <c r="T210" s="146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  <c r="AP210" s="139"/>
      <c r="AQ210" s="139"/>
      <c r="AR210" s="139"/>
      <c r="AS210" s="139"/>
      <c r="AT210" s="142" t="s">
        <v>221</v>
      </c>
      <c r="AU210" s="142" t="s">
        <v>153</v>
      </c>
      <c r="AV210" s="139" t="s">
        <v>153</v>
      </c>
      <c r="AW210" s="139" t="s">
        <v>44</v>
      </c>
      <c r="AX210" s="139" t="s">
        <v>107</v>
      </c>
      <c r="AY210" s="142" t="s">
        <v>145</v>
      </c>
      <c r="AZ210" s="139"/>
      <c r="BA210" s="139"/>
      <c r="BB210" s="139"/>
      <c r="BC210" s="139"/>
      <c r="BD210" s="139"/>
      <c r="BE210" s="139"/>
      <c r="BF210" s="139"/>
      <c r="BG210" s="139"/>
      <c r="BH210" s="139"/>
      <c r="BI210" s="139"/>
      <c r="BJ210" s="139"/>
      <c r="BK210" s="139"/>
      <c r="BL210" s="139"/>
      <c r="BM210" s="139"/>
    </row>
    <row r="211" spans="1:65" ht="15.75" customHeight="1">
      <c r="A211" s="147"/>
      <c r="B211" s="148"/>
      <c r="C211" s="147"/>
      <c r="D211" s="141" t="s">
        <v>221</v>
      </c>
      <c r="E211" s="149" t="s">
        <v>25</v>
      </c>
      <c r="F211" s="150" t="s">
        <v>226</v>
      </c>
      <c r="G211" s="147"/>
      <c r="H211" s="151">
        <v>134.57</v>
      </c>
      <c r="I211" s="147"/>
      <c r="J211" s="147"/>
      <c r="K211" s="147"/>
      <c r="L211" s="148"/>
      <c r="M211" s="152"/>
      <c r="N211" s="147"/>
      <c r="O211" s="147"/>
      <c r="P211" s="147"/>
      <c r="Q211" s="147"/>
      <c r="R211" s="147"/>
      <c r="S211" s="147"/>
      <c r="T211" s="153"/>
      <c r="U211" s="147"/>
      <c r="V211" s="147"/>
      <c r="W211" s="147"/>
      <c r="X211" s="147"/>
      <c r="Y211" s="147"/>
      <c r="Z211" s="147"/>
      <c r="AA211" s="147"/>
      <c r="AB211" s="147"/>
      <c r="AC211" s="147"/>
      <c r="AD211" s="147"/>
      <c r="AE211" s="147"/>
      <c r="AF211" s="147"/>
      <c r="AG211" s="147"/>
      <c r="AH211" s="147"/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9" t="s">
        <v>221</v>
      </c>
      <c r="AU211" s="149" t="s">
        <v>153</v>
      </c>
      <c r="AV211" s="147" t="s">
        <v>152</v>
      </c>
      <c r="AW211" s="147" t="s">
        <v>44</v>
      </c>
      <c r="AX211" s="147" t="s">
        <v>9</v>
      </c>
      <c r="AY211" s="149" t="s">
        <v>145</v>
      </c>
      <c r="AZ211" s="147"/>
      <c r="BA211" s="147"/>
      <c r="BB211" s="147"/>
      <c r="BC211" s="147"/>
      <c r="BD211" s="147"/>
      <c r="BE211" s="147"/>
      <c r="BF211" s="147"/>
      <c r="BG211" s="147"/>
      <c r="BH211" s="147"/>
      <c r="BI211" s="147"/>
      <c r="BJ211" s="147"/>
      <c r="BK211" s="147"/>
      <c r="BL211" s="147"/>
      <c r="BM211" s="147"/>
    </row>
    <row r="212" spans="1:65" ht="48.75" customHeight="1">
      <c r="A212" s="16"/>
      <c r="B212" s="17"/>
      <c r="C212" s="118" t="s">
        <v>312</v>
      </c>
      <c r="D212" s="118" t="s">
        <v>146</v>
      </c>
      <c r="E212" s="119" t="s">
        <v>635</v>
      </c>
      <c r="F212" s="120" t="s">
        <v>636</v>
      </c>
      <c r="G212" s="121" t="s">
        <v>176</v>
      </c>
      <c r="H212" s="122">
        <v>12.63</v>
      </c>
      <c r="I212" s="259"/>
      <c r="J212" s="123">
        <f>ROUND(I212*H212,2)</f>
        <v>0</v>
      </c>
      <c r="K212" s="120" t="s">
        <v>183</v>
      </c>
      <c r="L212" s="17"/>
      <c r="M212" s="124" t="s">
        <v>25</v>
      </c>
      <c r="N212" s="125" t="s">
        <v>54</v>
      </c>
      <c r="O212" s="16"/>
      <c r="P212" s="126">
        <f>O212*H212</f>
        <v>0</v>
      </c>
      <c r="Q212" s="126">
        <v>1.60865109E-2</v>
      </c>
      <c r="R212" s="126">
        <f>Q212*H212</f>
        <v>0.203172632667</v>
      </c>
      <c r="S212" s="126">
        <v>0</v>
      </c>
      <c r="T212" s="127">
        <f>S212*H212</f>
        <v>0</v>
      </c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28" t="s">
        <v>193</v>
      </c>
      <c r="AS212" s="16"/>
      <c r="AT212" s="128" t="s">
        <v>146</v>
      </c>
      <c r="AU212" s="128" t="s">
        <v>153</v>
      </c>
      <c r="AV212" s="16"/>
      <c r="AW212" s="16"/>
      <c r="AX212" s="16"/>
      <c r="AY212" s="4" t="s">
        <v>145</v>
      </c>
      <c r="AZ212" s="16"/>
      <c r="BA212" s="16"/>
      <c r="BB212" s="16"/>
      <c r="BC212" s="16"/>
      <c r="BD212" s="16"/>
      <c r="BE212" s="129">
        <f>IF(N212="základní",J212,0)</f>
        <v>0</v>
      </c>
      <c r="BF212" s="129">
        <f>IF(N212="snížená",J212,0)</f>
        <v>0</v>
      </c>
      <c r="BG212" s="129">
        <f>IF(N212="zákl. přenesená",J212,0)</f>
        <v>0</v>
      </c>
      <c r="BH212" s="129">
        <f>IF(N212="sníž. přenesená",J212,0)</f>
        <v>0</v>
      </c>
      <c r="BI212" s="129">
        <f>IF(N212="nulová",J212,0)</f>
        <v>0</v>
      </c>
      <c r="BJ212" s="4" t="s">
        <v>153</v>
      </c>
      <c r="BK212" s="129">
        <f>ROUND(I212*H212,2)</f>
        <v>0</v>
      </c>
      <c r="BL212" s="4" t="s">
        <v>193</v>
      </c>
      <c r="BM212" s="128" t="s">
        <v>640</v>
      </c>
    </row>
    <row r="213" spans="1:65" ht="15.75" customHeight="1">
      <c r="A213" s="16"/>
      <c r="B213" s="17"/>
      <c r="C213" s="16"/>
      <c r="D213" s="136" t="s">
        <v>201</v>
      </c>
      <c r="E213" s="16"/>
      <c r="F213" s="137" t="s">
        <v>641</v>
      </c>
      <c r="G213" s="16"/>
      <c r="H213" s="16"/>
      <c r="I213" s="16"/>
      <c r="J213" s="16"/>
      <c r="K213" s="16"/>
      <c r="L213" s="17"/>
      <c r="M213" s="138"/>
      <c r="N213" s="16"/>
      <c r="O213" s="16"/>
      <c r="P213" s="16"/>
      <c r="Q213" s="16"/>
      <c r="R213" s="16"/>
      <c r="S213" s="16"/>
      <c r="T213" s="59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4" t="s">
        <v>201</v>
      </c>
      <c r="AU213" s="4" t="s">
        <v>153</v>
      </c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</row>
    <row r="214" spans="1:65" ht="15.75" customHeight="1">
      <c r="A214" s="154"/>
      <c r="B214" s="155"/>
      <c r="C214" s="154"/>
      <c r="D214" s="141" t="s">
        <v>221</v>
      </c>
      <c r="E214" s="156" t="s">
        <v>25</v>
      </c>
      <c r="F214" s="157" t="s">
        <v>644</v>
      </c>
      <c r="G214" s="154"/>
      <c r="H214" s="156" t="s">
        <v>25</v>
      </c>
      <c r="I214" s="154"/>
      <c r="J214" s="154"/>
      <c r="K214" s="154"/>
      <c r="L214" s="155"/>
      <c r="M214" s="158"/>
      <c r="N214" s="154"/>
      <c r="O214" s="154"/>
      <c r="P214" s="154"/>
      <c r="Q214" s="154"/>
      <c r="R214" s="154"/>
      <c r="S214" s="154"/>
      <c r="T214" s="159"/>
      <c r="U214" s="154"/>
      <c r="V214" s="154"/>
      <c r="W214" s="154"/>
      <c r="X214" s="154"/>
      <c r="Y214" s="154"/>
      <c r="Z214" s="154"/>
      <c r="AA214" s="154"/>
      <c r="AB214" s="154"/>
      <c r="AC214" s="154"/>
      <c r="AD214" s="154"/>
      <c r="AE214" s="154"/>
      <c r="AF214" s="154"/>
      <c r="AG214" s="154"/>
      <c r="AH214" s="154"/>
      <c r="AI214" s="154"/>
      <c r="AJ214" s="154"/>
      <c r="AK214" s="154"/>
      <c r="AL214" s="154"/>
      <c r="AM214" s="154"/>
      <c r="AN214" s="154"/>
      <c r="AO214" s="154"/>
      <c r="AP214" s="154"/>
      <c r="AQ214" s="154"/>
      <c r="AR214" s="154"/>
      <c r="AS214" s="154"/>
      <c r="AT214" s="156" t="s">
        <v>221</v>
      </c>
      <c r="AU214" s="156" t="s">
        <v>153</v>
      </c>
      <c r="AV214" s="154" t="s">
        <v>9</v>
      </c>
      <c r="AW214" s="154" t="s">
        <v>44</v>
      </c>
      <c r="AX214" s="154" t="s">
        <v>107</v>
      </c>
      <c r="AY214" s="156" t="s">
        <v>145</v>
      </c>
      <c r="AZ214" s="154"/>
      <c r="BA214" s="154"/>
      <c r="BB214" s="154"/>
      <c r="BC214" s="154"/>
      <c r="BD214" s="154"/>
      <c r="BE214" s="154"/>
      <c r="BF214" s="154"/>
      <c r="BG214" s="154"/>
      <c r="BH214" s="154"/>
      <c r="BI214" s="154"/>
      <c r="BJ214" s="154"/>
      <c r="BK214" s="154"/>
      <c r="BL214" s="154"/>
      <c r="BM214" s="154"/>
    </row>
    <row r="215" spans="1:65" ht="15.75" customHeight="1">
      <c r="A215" s="139"/>
      <c r="B215" s="140"/>
      <c r="C215" s="139"/>
      <c r="D215" s="141" t="s">
        <v>221</v>
      </c>
      <c r="E215" s="142" t="s">
        <v>25</v>
      </c>
      <c r="F215" s="143" t="s">
        <v>645</v>
      </c>
      <c r="G215" s="139"/>
      <c r="H215" s="144">
        <v>1.4399999999999997</v>
      </c>
      <c r="I215" s="139"/>
      <c r="J215" s="139"/>
      <c r="K215" s="139"/>
      <c r="L215" s="140"/>
      <c r="M215" s="145"/>
      <c r="N215" s="139"/>
      <c r="O215" s="139"/>
      <c r="P215" s="139"/>
      <c r="Q215" s="139"/>
      <c r="R215" s="139"/>
      <c r="S215" s="139"/>
      <c r="T215" s="146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  <c r="AP215" s="139"/>
      <c r="AQ215" s="139"/>
      <c r="AR215" s="139"/>
      <c r="AS215" s="139"/>
      <c r="AT215" s="142" t="s">
        <v>221</v>
      </c>
      <c r="AU215" s="142" t="s">
        <v>153</v>
      </c>
      <c r="AV215" s="139" t="s">
        <v>153</v>
      </c>
      <c r="AW215" s="139" t="s">
        <v>44</v>
      </c>
      <c r="AX215" s="139" t="s">
        <v>107</v>
      </c>
      <c r="AY215" s="142" t="s">
        <v>145</v>
      </c>
      <c r="AZ215" s="139"/>
      <c r="BA215" s="139"/>
      <c r="BB215" s="139"/>
      <c r="BC215" s="139"/>
      <c r="BD215" s="139"/>
      <c r="BE215" s="139"/>
      <c r="BF215" s="139"/>
      <c r="BG215" s="139"/>
      <c r="BH215" s="139"/>
      <c r="BI215" s="139"/>
      <c r="BJ215" s="139"/>
      <c r="BK215" s="139"/>
      <c r="BL215" s="139"/>
      <c r="BM215" s="139"/>
    </row>
    <row r="216" spans="1:65" ht="15.75" customHeight="1">
      <c r="A216" s="154"/>
      <c r="B216" s="155"/>
      <c r="C216" s="154"/>
      <c r="D216" s="141" t="s">
        <v>221</v>
      </c>
      <c r="E216" s="156" t="s">
        <v>25</v>
      </c>
      <c r="F216" s="157" t="s">
        <v>646</v>
      </c>
      <c r="G216" s="154"/>
      <c r="H216" s="156" t="s">
        <v>25</v>
      </c>
      <c r="I216" s="154"/>
      <c r="J216" s="154"/>
      <c r="K216" s="154"/>
      <c r="L216" s="155"/>
      <c r="M216" s="158"/>
      <c r="N216" s="154"/>
      <c r="O216" s="154"/>
      <c r="P216" s="154"/>
      <c r="Q216" s="154"/>
      <c r="R216" s="154"/>
      <c r="S216" s="154"/>
      <c r="T216" s="159"/>
      <c r="U216" s="154"/>
      <c r="V216" s="154"/>
      <c r="W216" s="154"/>
      <c r="X216" s="154"/>
      <c r="Y216" s="154"/>
      <c r="Z216" s="154"/>
      <c r="AA216" s="154"/>
      <c r="AB216" s="154"/>
      <c r="AC216" s="154"/>
      <c r="AD216" s="154"/>
      <c r="AE216" s="154"/>
      <c r="AF216" s="154"/>
      <c r="AG216" s="154"/>
      <c r="AH216" s="154"/>
      <c r="AI216" s="154"/>
      <c r="AJ216" s="154"/>
      <c r="AK216" s="154"/>
      <c r="AL216" s="154"/>
      <c r="AM216" s="154"/>
      <c r="AN216" s="154"/>
      <c r="AO216" s="154"/>
      <c r="AP216" s="154"/>
      <c r="AQ216" s="154"/>
      <c r="AR216" s="154"/>
      <c r="AS216" s="154"/>
      <c r="AT216" s="156" t="s">
        <v>221</v>
      </c>
      <c r="AU216" s="156" t="s">
        <v>153</v>
      </c>
      <c r="AV216" s="154" t="s">
        <v>9</v>
      </c>
      <c r="AW216" s="154" t="s">
        <v>44</v>
      </c>
      <c r="AX216" s="154" t="s">
        <v>107</v>
      </c>
      <c r="AY216" s="156" t="s">
        <v>145</v>
      </c>
      <c r="AZ216" s="154"/>
      <c r="BA216" s="154"/>
      <c r="BB216" s="154"/>
      <c r="BC216" s="154"/>
      <c r="BD216" s="154"/>
      <c r="BE216" s="154"/>
      <c r="BF216" s="154"/>
      <c r="BG216" s="154"/>
      <c r="BH216" s="154"/>
      <c r="BI216" s="154"/>
      <c r="BJ216" s="154"/>
      <c r="BK216" s="154"/>
      <c r="BL216" s="154"/>
      <c r="BM216" s="154"/>
    </row>
    <row r="217" spans="1:65" ht="15.75" customHeight="1">
      <c r="A217" s="139"/>
      <c r="B217" s="140"/>
      <c r="C217" s="139"/>
      <c r="D217" s="141" t="s">
        <v>221</v>
      </c>
      <c r="E217" s="142" t="s">
        <v>25</v>
      </c>
      <c r="F217" s="143" t="s">
        <v>342</v>
      </c>
      <c r="G217" s="139"/>
      <c r="H217" s="144">
        <v>1.1799999999999997</v>
      </c>
      <c r="I217" s="139"/>
      <c r="J217" s="139"/>
      <c r="K217" s="139"/>
      <c r="L217" s="140"/>
      <c r="M217" s="145"/>
      <c r="N217" s="139"/>
      <c r="O217" s="139"/>
      <c r="P217" s="139"/>
      <c r="Q217" s="139"/>
      <c r="R217" s="139"/>
      <c r="S217" s="139"/>
      <c r="T217" s="146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42" t="s">
        <v>221</v>
      </c>
      <c r="AU217" s="142" t="s">
        <v>153</v>
      </c>
      <c r="AV217" s="139" t="s">
        <v>153</v>
      </c>
      <c r="AW217" s="139" t="s">
        <v>44</v>
      </c>
      <c r="AX217" s="139" t="s">
        <v>107</v>
      </c>
      <c r="AY217" s="142" t="s">
        <v>145</v>
      </c>
      <c r="AZ217" s="139"/>
      <c r="BA217" s="139"/>
      <c r="BB217" s="139"/>
      <c r="BC217" s="139"/>
      <c r="BD217" s="139"/>
      <c r="BE217" s="139"/>
      <c r="BF217" s="139"/>
      <c r="BG217" s="139"/>
      <c r="BH217" s="139"/>
      <c r="BI217" s="139"/>
      <c r="BJ217" s="139"/>
      <c r="BK217" s="139"/>
      <c r="BL217" s="139"/>
      <c r="BM217" s="139"/>
    </row>
    <row r="218" spans="1:65" ht="15.75" customHeight="1">
      <c r="A218" s="154"/>
      <c r="B218" s="155"/>
      <c r="C218" s="154"/>
      <c r="D218" s="141" t="s">
        <v>221</v>
      </c>
      <c r="E218" s="156" t="s">
        <v>25</v>
      </c>
      <c r="F218" s="157" t="s">
        <v>648</v>
      </c>
      <c r="G218" s="154"/>
      <c r="H218" s="156" t="s">
        <v>25</v>
      </c>
      <c r="I218" s="154"/>
      <c r="J218" s="154"/>
      <c r="K218" s="154"/>
      <c r="L218" s="155"/>
      <c r="M218" s="158"/>
      <c r="N218" s="154"/>
      <c r="O218" s="154"/>
      <c r="P218" s="154"/>
      <c r="Q218" s="154"/>
      <c r="R218" s="154"/>
      <c r="S218" s="154"/>
      <c r="T218" s="159"/>
      <c r="U218" s="154"/>
      <c r="V218" s="154"/>
      <c r="W218" s="154"/>
      <c r="X218" s="154"/>
      <c r="Y218" s="154"/>
      <c r="Z218" s="154"/>
      <c r="AA218" s="154"/>
      <c r="AB218" s="154"/>
      <c r="AC218" s="154"/>
      <c r="AD218" s="154"/>
      <c r="AE218" s="154"/>
      <c r="AF218" s="154"/>
      <c r="AG218" s="154"/>
      <c r="AH218" s="154"/>
      <c r="AI218" s="154"/>
      <c r="AJ218" s="154"/>
      <c r="AK218" s="154"/>
      <c r="AL218" s="154"/>
      <c r="AM218" s="154"/>
      <c r="AN218" s="154"/>
      <c r="AO218" s="154"/>
      <c r="AP218" s="154"/>
      <c r="AQ218" s="154"/>
      <c r="AR218" s="154"/>
      <c r="AS218" s="154"/>
      <c r="AT218" s="156" t="s">
        <v>221</v>
      </c>
      <c r="AU218" s="156" t="s">
        <v>153</v>
      </c>
      <c r="AV218" s="154" t="s">
        <v>9</v>
      </c>
      <c r="AW218" s="154" t="s">
        <v>44</v>
      </c>
      <c r="AX218" s="154" t="s">
        <v>107</v>
      </c>
      <c r="AY218" s="156" t="s">
        <v>145</v>
      </c>
      <c r="AZ218" s="154"/>
      <c r="BA218" s="154"/>
      <c r="BB218" s="154"/>
      <c r="BC218" s="154"/>
      <c r="BD218" s="154"/>
      <c r="BE218" s="154"/>
      <c r="BF218" s="154"/>
      <c r="BG218" s="154"/>
      <c r="BH218" s="154"/>
      <c r="BI218" s="154"/>
      <c r="BJ218" s="154"/>
      <c r="BK218" s="154"/>
      <c r="BL218" s="154"/>
      <c r="BM218" s="154"/>
    </row>
    <row r="219" spans="1:65" ht="15.75" customHeight="1">
      <c r="A219" s="139"/>
      <c r="B219" s="140"/>
      <c r="C219" s="139"/>
      <c r="D219" s="141" t="s">
        <v>221</v>
      </c>
      <c r="E219" s="142" t="s">
        <v>25</v>
      </c>
      <c r="F219" s="143" t="s">
        <v>650</v>
      </c>
      <c r="G219" s="139"/>
      <c r="H219" s="144">
        <v>4.6100000000000003</v>
      </c>
      <c r="I219" s="139"/>
      <c r="J219" s="139"/>
      <c r="K219" s="139"/>
      <c r="L219" s="140"/>
      <c r="M219" s="145"/>
      <c r="N219" s="139"/>
      <c r="O219" s="139"/>
      <c r="P219" s="139"/>
      <c r="Q219" s="139"/>
      <c r="R219" s="139"/>
      <c r="S219" s="139"/>
      <c r="T219" s="146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42" t="s">
        <v>221</v>
      </c>
      <c r="AU219" s="142" t="s">
        <v>153</v>
      </c>
      <c r="AV219" s="139" t="s">
        <v>153</v>
      </c>
      <c r="AW219" s="139" t="s">
        <v>44</v>
      </c>
      <c r="AX219" s="139" t="s">
        <v>107</v>
      </c>
      <c r="AY219" s="142" t="s">
        <v>145</v>
      </c>
      <c r="AZ219" s="139"/>
      <c r="BA219" s="139"/>
      <c r="BB219" s="139"/>
      <c r="BC219" s="139"/>
      <c r="BD219" s="139"/>
      <c r="BE219" s="139"/>
      <c r="BF219" s="139"/>
      <c r="BG219" s="139"/>
      <c r="BH219" s="139"/>
      <c r="BI219" s="139"/>
      <c r="BJ219" s="139"/>
      <c r="BK219" s="139"/>
      <c r="BL219" s="139"/>
      <c r="BM219" s="139"/>
    </row>
    <row r="220" spans="1:65" ht="15.75" customHeight="1">
      <c r="A220" s="154"/>
      <c r="B220" s="155"/>
      <c r="C220" s="154"/>
      <c r="D220" s="141" t="s">
        <v>221</v>
      </c>
      <c r="E220" s="156" t="s">
        <v>25</v>
      </c>
      <c r="F220" s="157" t="s">
        <v>651</v>
      </c>
      <c r="G220" s="154"/>
      <c r="H220" s="156" t="s">
        <v>25</v>
      </c>
      <c r="I220" s="154"/>
      <c r="J220" s="154"/>
      <c r="K220" s="154"/>
      <c r="L220" s="155"/>
      <c r="M220" s="158"/>
      <c r="N220" s="154"/>
      <c r="O220" s="154"/>
      <c r="P220" s="154"/>
      <c r="Q220" s="154"/>
      <c r="R220" s="154"/>
      <c r="S220" s="154"/>
      <c r="T220" s="159"/>
      <c r="U220" s="154"/>
      <c r="V220" s="154"/>
      <c r="W220" s="154"/>
      <c r="X220" s="154"/>
      <c r="Y220" s="154"/>
      <c r="Z220" s="154"/>
      <c r="AA220" s="154"/>
      <c r="AB220" s="154"/>
      <c r="AC220" s="154"/>
      <c r="AD220" s="154"/>
      <c r="AE220" s="154"/>
      <c r="AF220" s="154"/>
      <c r="AG220" s="154"/>
      <c r="AH220" s="154"/>
      <c r="AI220" s="154"/>
      <c r="AJ220" s="154"/>
      <c r="AK220" s="154"/>
      <c r="AL220" s="154"/>
      <c r="AM220" s="154"/>
      <c r="AN220" s="154"/>
      <c r="AO220" s="154"/>
      <c r="AP220" s="154"/>
      <c r="AQ220" s="154"/>
      <c r="AR220" s="154"/>
      <c r="AS220" s="154"/>
      <c r="AT220" s="156" t="s">
        <v>221</v>
      </c>
      <c r="AU220" s="156" t="s">
        <v>153</v>
      </c>
      <c r="AV220" s="154" t="s">
        <v>9</v>
      </c>
      <c r="AW220" s="154" t="s">
        <v>44</v>
      </c>
      <c r="AX220" s="154" t="s">
        <v>107</v>
      </c>
      <c r="AY220" s="156" t="s">
        <v>145</v>
      </c>
      <c r="AZ220" s="154"/>
      <c r="BA220" s="154"/>
      <c r="BB220" s="154"/>
      <c r="BC220" s="154"/>
      <c r="BD220" s="154"/>
      <c r="BE220" s="154"/>
      <c r="BF220" s="154"/>
      <c r="BG220" s="154"/>
      <c r="BH220" s="154"/>
      <c r="BI220" s="154"/>
      <c r="BJ220" s="154"/>
      <c r="BK220" s="154"/>
      <c r="BL220" s="154"/>
      <c r="BM220" s="154"/>
    </row>
    <row r="221" spans="1:65" ht="15.75" customHeight="1">
      <c r="A221" s="139"/>
      <c r="B221" s="140"/>
      <c r="C221" s="139"/>
      <c r="D221" s="141" t="s">
        <v>221</v>
      </c>
      <c r="E221" s="142" t="s">
        <v>25</v>
      </c>
      <c r="F221" s="143" t="s">
        <v>652</v>
      </c>
      <c r="G221" s="139"/>
      <c r="H221" s="144">
        <v>4.0999999999999996</v>
      </c>
      <c r="I221" s="139"/>
      <c r="J221" s="139"/>
      <c r="K221" s="139"/>
      <c r="L221" s="140"/>
      <c r="M221" s="145"/>
      <c r="N221" s="139"/>
      <c r="O221" s="139"/>
      <c r="P221" s="139"/>
      <c r="Q221" s="139"/>
      <c r="R221" s="139"/>
      <c r="S221" s="139"/>
      <c r="T221" s="146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  <c r="AP221" s="139"/>
      <c r="AQ221" s="139"/>
      <c r="AR221" s="139"/>
      <c r="AS221" s="139"/>
      <c r="AT221" s="142" t="s">
        <v>221</v>
      </c>
      <c r="AU221" s="142" t="s">
        <v>153</v>
      </c>
      <c r="AV221" s="139" t="s">
        <v>153</v>
      </c>
      <c r="AW221" s="139" t="s">
        <v>44</v>
      </c>
      <c r="AX221" s="139" t="s">
        <v>107</v>
      </c>
      <c r="AY221" s="142" t="s">
        <v>145</v>
      </c>
      <c r="AZ221" s="139"/>
      <c r="BA221" s="139"/>
      <c r="BB221" s="139"/>
      <c r="BC221" s="139"/>
      <c r="BD221" s="139"/>
      <c r="BE221" s="139"/>
      <c r="BF221" s="139"/>
      <c r="BG221" s="139"/>
      <c r="BH221" s="139"/>
      <c r="BI221" s="139"/>
      <c r="BJ221" s="139"/>
      <c r="BK221" s="139"/>
      <c r="BL221" s="139"/>
      <c r="BM221" s="139"/>
    </row>
    <row r="222" spans="1:65" ht="15.75" customHeight="1">
      <c r="A222" s="154"/>
      <c r="B222" s="155"/>
      <c r="C222" s="154"/>
      <c r="D222" s="141" t="s">
        <v>221</v>
      </c>
      <c r="E222" s="156" t="s">
        <v>25</v>
      </c>
      <c r="F222" s="157" t="s">
        <v>653</v>
      </c>
      <c r="G222" s="154"/>
      <c r="H222" s="156" t="s">
        <v>25</v>
      </c>
      <c r="I222" s="154"/>
      <c r="J222" s="154"/>
      <c r="K222" s="154"/>
      <c r="L222" s="155"/>
      <c r="M222" s="158"/>
      <c r="N222" s="154"/>
      <c r="O222" s="154"/>
      <c r="P222" s="154"/>
      <c r="Q222" s="154"/>
      <c r="R222" s="154"/>
      <c r="S222" s="154"/>
      <c r="T222" s="159"/>
      <c r="U222" s="154"/>
      <c r="V222" s="154"/>
      <c r="W222" s="154"/>
      <c r="X222" s="154"/>
      <c r="Y222" s="154"/>
      <c r="Z222" s="154"/>
      <c r="AA222" s="154"/>
      <c r="AB222" s="154"/>
      <c r="AC222" s="154"/>
      <c r="AD222" s="154"/>
      <c r="AE222" s="154"/>
      <c r="AF222" s="154"/>
      <c r="AG222" s="154"/>
      <c r="AH222" s="154"/>
      <c r="AI222" s="154"/>
      <c r="AJ222" s="154"/>
      <c r="AK222" s="154"/>
      <c r="AL222" s="154"/>
      <c r="AM222" s="154"/>
      <c r="AN222" s="154"/>
      <c r="AO222" s="154"/>
      <c r="AP222" s="154"/>
      <c r="AQ222" s="154"/>
      <c r="AR222" s="154"/>
      <c r="AS222" s="154"/>
      <c r="AT222" s="156" t="s">
        <v>221</v>
      </c>
      <c r="AU222" s="156" t="s">
        <v>153</v>
      </c>
      <c r="AV222" s="154" t="s">
        <v>9</v>
      </c>
      <c r="AW222" s="154" t="s">
        <v>44</v>
      </c>
      <c r="AX222" s="154" t="s">
        <v>107</v>
      </c>
      <c r="AY222" s="156" t="s">
        <v>145</v>
      </c>
      <c r="AZ222" s="154"/>
      <c r="BA222" s="154"/>
      <c r="BB222" s="154"/>
      <c r="BC222" s="154"/>
      <c r="BD222" s="154"/>
      <c r="BE222" s="154"/>
      <c r="BF222" s="154"/>
      <c r="BG222" s="154"/>
      <c r="BH222" s="154"/>
      <c r="BI222" s="154"/>
      <c r="BJ222" s="154"/>
      <c r="BK222" s="154"/>
      <c r="BL222" s="154"/>
      <c r="BM222" s="154"/>
    </row>
    <row r="223" spans="1:65" ht="15.75" customHeight="1">
      <c r="A223" s="139"/>
      <c r="B223" s="140"/>
      <c r="C223" s="139"/>
      <c r="D223" s="141" t="s">
        <v>221</v>
      </c>
      <c r="E223" s="142" t="s">
        <v>25</v>
      </c>
      <c r="F223" s="143" t="s">
        <v>654</v>
      </c>
      <c r="G223" s="139"/>
      <c r="H223" s="144">
        <v>1.3</v>
      </c>
      <c r="I223" s="139"/>
      <c r="J223" s="139"/>
      <c r="K223" s="139"/>
      <c r="L223" s="140"/>
      <c r="M223" s="145"/>
      <c r="N223" s="139"/>
      <c r="O223" s="139"/>
      <c r="P223" s="139"/>
      <c r="Q223" s="139"/>
      <c r="R223" s="139"/>
      <c r="S223" s="139"/>
      <c r="T223" s="146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39"/>
      <c r="AM223" s="139"/>
      <c r="AN223" s="139"/>
      <c r="AO223" s="139"/>
      <c r="AP223" s="139"/>
      <c r="AQ223" s="139"/>
      <c r="AR223" s="139"/>
      <c r="AS223" s="139"/>
      <c r="AT223" s="142" t="s">
        <v>221</v>
      </c>
      <c r="AU223" s="142" t="s">
        <v>153</v>
      </c>
      <c r="AV223" s="139" t="s">
        <v>153</v>
      </c>
      <c r="AW223" s="139" t="s">
        <v>44</v>
      </c>
      <c r="AX223" s="139" t="s">
        <v>107</v>
      </c>
      <c r="AY223" s="142" t="s">
        <v>145</v>
      </c>
      <c r="AZ223" s="139"/>
      <c r="BA223" s="139"/>
      <c r="BB223" s="139"/>
      <c r="BC223" s="139"/>
      <c r="BD223" s="139"/>
      <c r="BE223" s="139"/>
      <c r="BF223" s="139"/>
      <c r="BG223" s="139"/>
      <c r="BH223" s="139"/>
      <c r="BI223" s="139"/>
      <c r="BJ223" s="139"/>
      <c r="BK223" s="139"/>
      <c r="BL223" s="139"/>
      <c r="BM223" s="139"/>
    </row>
    <row r="224" spans="1:65" ht="15.75" customHeight="1">
      <c r="A224" s="147"/>
      <c r="B224" s="148"/>
      <c r="C224" s="147"/>
      <c r="D224" s="141" t="s">
        <v>221</v>
      </c>
      <c r="E224" s="149" t="s">
        <v>25</v>
      </c>
      <c r="F224" s="150" t="s">
        <v>226</v>
      </c>
      <c r="G224" s="147"/>
      <c r="H224" s="151">
        <v>12.63</v>
      </c>
      <c r="I224" s="147"/>
      <c r="J224" s="147"/>
      <c r="K224" s="147"/>
      <c r="L224" s="148"/>
      <c r="M224" s="152"/>
      <c r="N224" s="147"/>
      <c r="O224" s="147"/>
      <c r="P224" s="147"/>
      <c r="Q224" s="147"/>
      <c r="R224" s="147"/>
      <c r="S224" s="147"/>
      <c r="T224" s="153"/>
      <c r="U224" s="147"/>
      <c r="V224" s="147"/>
      <c r="W224" s="147"/>
      <c r="X224" s="147"/>
      <c r="Y224" s="147"/>
      <c r="Z224" s="147"/>
      <c r="AA224" s="147"/>
      <c r="AB224" s="147"/>
      <c r="AC224" s="147"/>
      <c r="AD224" s="147"/>
      <c r="AE224" s="147"/>
      <c r="AF224" s="147"/>
      <c r="AG224" s="147"/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9" t="s">
        <v>221</v>
      </c>
      <c r="AU224" s="149" t="s">
        <v>153</v>
      </c>
      <c r="AV224" s="147" t="s">
        <v>152</v>
      </c>
      <c r="AW224" s="147" t="s">
        <v>44</v>
      </c>
      <c r="AX224" s="147" t="s">
        <v>9</v>
      </c>
      <c r="AY224" s="149" t="s">
        <v>145</v>
      </c>
      <c r="AZ224" s="147"/>
      <c r="BA224" s="147"/>
      <c r="BB224" s="147"/>
      <c r="BC224" s="147"/>
      <c r="BD224" s="147"/>
      <c r="BE224" s="147"/>
      <c r="BF224" s="147"/>
      <c r="BG224" s="147"/>
      <c r="BH224" s="147"/>
      <c r="BI224" s="147"/>
      <c r="BJ224" s="147"/>
      <c r="BK224" s="147"/>
      <c r="BL224" s="147"/>
      <c r="BM224" s="147"/>
    </row>
    <row r="225" spans="1:65" ht="44.25" customHeight="1">
      <c r="A225" s="16"/>
      <c r="B225" s="17"/>
      <c r="C225" s="118" t="s">
        <v>223</v>
      </c>
      <c r="D225" s="118" t="s">
        <v>146</v>
      </c>
      <c r="E225" s="119" t="s">
        <v>655</v>
      </c>
      <c r="F225" s="120" t="s">
        <v>656</v>
      </c>
      <c r="G225" s="121" t="s">
        <v>176</v>
      </c>
      <c r="H225" s="122">
        <v>147.19999999999999</v>
      </c>
      <c r="I225" s="259"/>
      <c r="J225" s="123">
        <f>ROUND(I225*H225,2)</f>
        <v>0</v>
      </c>
      <c r="K225" s="120" t="s">
        <v>183</v>
      </c>
      <c r="L225" s="17"/>
      <c r="M225" s="124" t="s">
        <v>25</v>
      </c>
      <c r="N225" s="125" t="s">
        <v>54</v>
      </c>
      <c r="O225" s="16"/>
      <c r="P225" s="126">
        <f>O225*H225</f>
        <v>0</v>
      </c>
      <c r="Q225" s="126">
        <v>0</v>
      </c>
      <c r="R225" s="126">
        <f>Q225*H225</f>
        <v>0</v>
      </c>
      <c r="S225" s="126">
        <v>0</v>
      </c>
      <c r="T225" s="127">
        <f>S225*H225</f>
        <v>0</v>
      </c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28" t="s">
        <v>193</v>
      </c>
      <c r="AS225" s="16"/>
      <c r="AT225" s="128" t="s">
        <v>146</v>
      </c>
      <c r="AU225" s="128" t="s">
        <v>153</v>
      </c>
      <c r="AV225" s="16"/>
      <c r="AW225" s="16"/>
      <c r="AX225" s="16"/>
      <c r="AY225" s="4" t="s">
        <v>145</v>
      </c>
      <c r="AZ225" s="16"/>
      <c r="BA225" s="16"/>
      <c r="BB225" s="16"/>
      <c r="BC225" s="16"/>
      <c r="BD225" s="16"/>
      <c r="BE225" s="129">
        <f>IF(N225="základní",J225,0)</f>
        <v>0</v>
      </c>
      <c r="BF225" s="129">
        <f>IF(N225="snížená",J225,0)</f>
        <v>0</v>
      </c>
      <c r="BG225" s="129">
        <f>IF(N225="zákl. přenesená",J225,0)</f>
        <v>0</v>
      </c>
      <c r="BH225" s="129">
        <f>IF(N225="sníž. přenesená",J225,0)</f>
        <v>0</v>
      </c>
      <c r="BI225" s="129">
        <f>IF(N225="nulová",J225,0)</f>
        <v>0</v>
      </c>
      <c r="BJ225" s="4" t="s">
        <v>153</v>
      </c>
      <c r="BK225" s="129">
        <f>ROUND(I225*H225,2)</f>
        <v>0</v>
      </c>
      <c r="BL225" s="4" t="s">
        <v>193</v>
      </c>
      <c r="BM225" s="128" t="s">
        <v>662</v>
      </c>
    </row>
    <row r="226" spans="1:65" ht="15.75" customHeight="1">
      <c r="A226" s="16"/>
      <c r="B226" s="17"/>
      <c r="C226" s="16"/>
      <c r="D226" s="136" t="s">
        <v>201</v>
      </c>
      <c r="E226" s="16"/>
      <c r="F226" s="137" t="s">
        <v>663</v>
      </c>
      <c r="G226" s="16"/>
      <c r="H226" s="16"/>
      <c r="I226" s="16"/>
      <c r="J226" s="16"/>
      <c r="K226" s="16"/>
      <c r="L226" s="17"/>
      <c r="M226" s="138"/>
      <c r="N226" s="16"/>
      <c r="O226" s="16"/>
      <c r="P226" s="16"/>
      <c r="Q226" s="16"/>
      <c r="R226" s="16"/>
      <c r="S226" s="16"/>
      <c r="T226" s="59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4" t="s">
        <v>201</v>
      </c>
      <c r="AU226" s="4" t="s">
        <v>153</v>
      </c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</row>
    <row r="227" spans="1:65" ht="15.75" customHeight="1">
      <c r="A227" s="139"/>
      <c r="B227" s="140"/>
      <c r="C227" s="139"/>
      <c r="D227" s="141" t="s">
        <v>221</v>
      </c>
      <c r="E227" s="142" t="s">
        <v>25</v>
      </c>
      <c r="F227" s="143" t="s">
        <v>664</v>
      </c>
      <c r="G227" s="139"/>
      <c r="H227" s="144">
        <v>147.19999999999999</v>
      </c>
      <c r="I227" s="139"/>
      <c r="J227" s="139"/>
      <c r="K227" s="139"/>
      <c r="L227" s="140"/>
      <c r="M227" s="145"/>
      <c r="N227" s="139"/>
      <c r="O227" s="139"/>
      <c r="P227" s="139"/>
      <c r="Q227" s="139"/>
      <c r="R227" s="139"/>
      <c r="S227" s="139"/>
      <c r="T227" s="146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  <c r="AP227" s="139"/>
      <c r="AQ227" s="139"/>
      <c r="AR227" s="139"/>
      <c r="AS227" s="139"/>
      <c r="AT227" s="142" t="s">
        <v>221</v>
      </c>
      <c r="AU227" s="142" t="s">
        <v>153</v>
      </c>
      <c r="AV227" s="139" t="s">
        <v>153</v>
      </c>
      <c r="AW227" s="139" t="s">
        <v>44</v>
      </c>
      <c r="AX227" s="139" t="s">
        <v>9</v>
      </c>
      <c r="AY227" s="142" t="s">
        <v>145</v>
      </c>
      <c r="AZ227" s="139"/>
      <c r="BA227" s="139"/>
      <c r="BB227" s="139"/>
      <c r="BC227" s="139"/>
      <c r="BD227" s="139"/>
      <c r="BE227" s="139"/>
      <c r="BF227" s="139"/>
      <c r="BG227" s="139"/>
      <c r="BH227" s="139"/>
      <c r="BI227" s="139"/>
      <c r="BJ227" s="139"/>
      <c r="BK227" s="139"/>
      <c r="BL227" s="139"/>
      <c r="BM227" s="139"/>
    </row>
    <row r="228" spans="1:65" ht="24" customHeight="1">
      <c r="A228" s="16"/>
      <c r="B228" s="17"/>
      <c r="C228" s="165" t="s">
        <v>322</v>
      </c>
      <c r="D228" s="165" t="s">
        <v>538</v>
      </c>
      <c r="E228" s="166" t="s">
        <v>666</v>
      </c>
      <c r="F228" s="167" t="s">
        <v>667</v>
      </c>
      <c r="G228" s="168" t="s">
        <v>176</v>
      </c>
      <c r="H228" s="169">
        <v>165.37899999999999</v>
      </c>
      <c r="I228" s="260"/>
      <c r="J228" s="170">
        <f>ROUND(I228*H228,2)</f>
        <v>0</v>
      </c>
      <c r="K228" s="167" t="s">
        <v>183</v>
      </c>
      <c r="L228" s="171"/>
      <c r="M228" s="172" t="s">
        <v>25</v>
      </c>
      <c r="N228" s="173" t="s">
        <v>54</v>
      </c>
      <c r="O228" s="16"/>
      <c r="P228" s="126">
        <f>O228*H228</f>
        <v>0</v>
      </c>
      <c r="Q228" s="126">
        <v>1.1E-4</v>
      </c>
      <c r="R228" s="126">
        <f>Q228*H228</f>
        <v>1.819169E-2</v>
      </c>
      <c r="S228" s="126">
        <v>0</v>
      </c>
      <c r="T228" s="127">
        <f>S228*H228</f>
        <v>0</v>
      </c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28" t="s">
        <v>247</v>
      </c>
      <c r="AS228" s="16"/>
      <c r="AT228" s="128" t="s">
        <v>538</v>
      </c>
      <c r="AU228" s="128" t="s">
        <v>153</v>
      </c>
      <c r="AV228" s="16"/>
      <c r="AW228" s="16"/>
      <c r="AX228" s="16"/>
      <c r="AY228" s="4" t="s">
        <v>145</v>
      </c>
      <c r="AZ228" s="16"/>
      <c r="BA228" s="16"/>
      <c r="BB228" s="16"/>
      <c r="BC228" s="16"/>
      <c r="BD228" s="16"/>
      <c r="BE228" s="129">
        <f>IF(N228="základní",J228,0)</f>
        <v>0</v>
      </c>
      <c r="BF228" s="129">
        <f>IF(N228="snížená",J228,0)</f>
        <v>0</v>
      </c>
      <c r="BG228" s="129">
        <f>IF(N228="zákl. přenesená",J228,0)</f>
        <v>0</v>
      </c>
      <c r="BH228" s="129">
        <f>IF(N228="sníž. přenesená",J228,0)</f>
        <v>0</v>
      </c>
      <c r="BI228" s="129">
        <f>IF(N228="nulová",J228,0)</f>
        <v>0</v>
      </c>
      <c r="BJ228" s="4" t="s">
        <v>153</v>
      </c>
      <c r="BK228" s="129">
        <f>ROUND(I228*H228,2)</f>
        <v>0</v>
      </c>
      <c r="BL228" s="4" t="s">
        <v>193</v>
      </c>
      <c r="BM228" s="128" t="s">
        <v>673</v>
      </c>
    </row>
    <row r="229" spans="1:65" ht="15.75" customHeight="1">
      <c r="A229" s="139"/>
      <c r="B229" s="140"/>
      <c r="C229" s="139"/>
      <c r="D229" s="141" t="s">
        <v>221</v>
      </c>
      <c r="E229" s="139"/>
      <c r="F229" s="143" t="s">
        <v>674</v>
      </c>
      <c r="G229" s="139"/>
      <c r="H229" s="144">
        <v>165.37899999999999</v>
      </c>
      <c r="I229" s="139"/>
      <c r="J229" s="139"/>
      <c r="K229" s="139"/>
      <c r="L229" s="140"/>
      <c r="M229" s="145"/>
      <c r="N229" s="139"/>
      <c r="O229" s="139"/>
      <c r="P229" s="139"/>
      <c r="Q229" s="139"/>
      <c r="R229" s="139"/>
      <c r="S229" s="139"/>
      <c r="T229" s="146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  <c r="AQ229" s="139"/>
      <c r="AR229" s="139"/>
      <c r="AS229" s="139"/>
      <c r="AT229" s="142" t="s">
        <v>221</v>
      </c>
      <c r="AU229" s="142" t="s">
        <v>153</v>
      </c>
      <c r="AV229" s="139" t="s">
        <v>153</v>
      </c>
      <c r="AW229" s="139" t="s">
        <v>7</v>
      </c>
      <c r="AX229" s="139" t="s">
        <v>9</v>
      </c>
      <c r="AY229" s="142" t="s">
        <v>145</v>
      </c>
      <c r="AZ229" s="139"/>
      <c r="BA229" s="139"/>
      <c r="BB229" s="139"/>
      <c r="BC229" s="139"/>
      <c r="BD229" s="139"/>
      <c r="BE229" s="139"/>
      <c r="BF229" s="139"/>
      <c r="BG229" s="139"/>
      <c r="BH229" s="139"/>
      <c r="BI229" s="139"/>
      <c r="BJ229" s="139"/>
      <c r="BK229" s="139"/>
      <c r="BL229" s="139"/>
      <c r="BM229" s="139"/>
    </row>
    <row r="230" spans="1:65" ht="78" customHeight="1">
      <c r="A230" s="16"/>
      <c r="B230" s="17"/>
      <c r="C230" s="118" t="s">
        <v>243</v>
      </c>
      <c r="D230" s="118" t="s">
        <v>146</v>
      </c>
      <c r="E230" s="119" t="s">
        <v>675</v>
      </c>
      <c r="F230" s="120" t="s">
        <v>676</v>
      </c>
      <c r="G230" s="121" t="s">
        <v>551</v>
      </c>
      <c r="H230" s="122">
        <v>2.42</v>
      </c>
      <c r="I230" s="259"/>
      <c r="J230" s="123">
        <f>ROUND(I230*H230,2)</f>
        <v>0</v>
      </c>
      <c r="K230" s="120" t="s">
        <v>183</v>
      </c>
      <c r="L230" s="17"/>
      <c r="M230" s="124" t="s">
        <v>25</v>
      </c>
      <c r="N230" s="125" t="s">
        <v>54</v>
      </c>
      <c r="O230" s="16"/>
      <c r="P230" s="126">
        <f>O230*H230</f>
        <v>0</v>
      </c>
      <c r="Q230" s="126">
        <v>0</v>
      </c>
      <c r="R230" s="126">
        <f>Q230*H230</f>
        <v>0</v>
      </c>
      <c r="S230" s="126">
        <v>0</v>
      </c>
      <c r="T230" s="127">
        <f>S230*H230</f>
        <v>0</v>
      </c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28" t="s">
        <v>193</v>
      </c>
      <c r="AS230" s="16"/>
      <c r="AT230" s="128" t="s">
        <v>146</v>
      </c>
      <c r="AU230" s="128" t="s">
        <v>153</v>
      </c>
      <c r="AV230" s="16"/>
      <c r="AW230" s="16"/>
      <c r="AX230" s="16"/>
      <c r="AY230" s="4" t="s">
        <v>145</v>
      </c>
      <c r="AZ230" s="16"/>
      <c r="BA230" s="16"/>
      <c r="BB230" s="16"/>
      <c r="BC230" s="16"/>
      <c r="BD230" s="16"/>
      <c r="BE230" s="129">
        <f>IF(N230="základní",J230,0)</f>
        <v>0</v>
      </c>
      <c r="BF230" s="129">
        <f>IF(N230="snížená",J230,0)</f>
        <v>0</v>
      </c>
      <c r="BG230" s="129">
        <f>IF(N230="zákl. přenesená",J230,0)</f>
        <v>0</v>
      </c>
      <c r="BH230" s="129">
        <f>IF(N230="sníž. přenesená",J230,0)</f>
        <v>0</v>
      </c>
      <c r="BI230" s="129">
        <f>IF(N230="nulová",J230,0)</f>
        <v>0</v>
      </c>
      <c r="BJ230" s="4" t="s">
        <v>153</v>
      </c>
      <c r="BK230" s="129">
        <f>ROUND(I230*H230,2)</f>
        <v>0</v>
      </c>
      <c r="BL230" s="4" t="s">
        <v>193</v>
      </c>
      <c r="BM230" s="128" t="s">
        <v>681</v>
      </c>
    </row>
    <row r="231" spans="1:65" ht="15.75" customHeight="1">
      <c r="A231" s="16"/>
      <c r="B231" s="17"/>
      <c r="C231" s="16"/>
      <c r="D231" s="136" t="s">
        <v>201</v>
      </c>
      <c r="E231" s="16"/>
      <c r="F231" s="137" t="s">
        <v>682</v>
      </c>
      <c r="G231" s="16"/>
      <c r="H231" s="16"/>
      <c r="I231" s="16"/>
      <c r="J231" s="16"/>
      <c r="K231" s="16"/>
      <c r="L231" s="17"/>
      <c r="M231" s="138"/>
      <c r="N231" s="16"/>
      <c r="O231" s="16"/>
      <c r="P231" s="16"/>
      <c r="Q231" s="16"/>
      <c r="R231" s="16"/>
      <c r="S231" s="16"/>
      <c r="T231" s="59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4" t="s">
        <v>201</v>
      </c>
      <c r="AU231" s="4" t="s">
        <v>153</v>
      </c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</row>
    <row r="232" spans="1:65" ht="22.5" customHeight="1">
      <c r="A232" s="108"/>
      <c r="B232" s="109"/>
      <c r="C232" s="108"/>
      <c r="D232" s="110" t="s">
        <v>106</v>
      </c>
      <c r="E232" s="130" t="s">
        <v>688</v>
      </c>
      <c r="F232" s="130" t="s">
        <v>689</v>
      </c>
      <c r="G232" s="108"/>
      <c r="H232" s="108"/>
      <c r="I232" s="108"/>
      <c r="J232" s="131">
        <f>BK232</f>
        <v>0</v>
      </c>
      <c r="K232" s="108"/>
      <c r="L232" s="109"/>
      <c r="M232" s="113"/>
      <c r="N232" s="108"/>
      <c r="O232" s="108"/>
      <c r="P232" s="114">
        <f>SUM(P233:P240)</f>
        <v>0</v>
      </c>
      <c r="Q232" s="108"/>
      <c r="R232" s="114">
        <f>SUM(R233:R240)</f>
        <v>2.00946075E-2</v>
      </c>
      <c r="S232" s="108"/>
      <c r="T232" s="115">
        <f>SUM(T233:T240)</f>
        <v>0</v>
      </c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108"/>
      <c r="AP232" s="108"/>
      <c r="AQ232" s="108"/>
      <c r="AR232" s="110" t="s">
        <v>153</v>
      </c>
      <c r="AS232" s="108"/>
      <c r="AT232" s="116" t="s">
        <v>106</v>
      </c>
      <c r="AU232" s="116" t="s">
        <v>9</v>
      </c>
      <c r="AV232" s="108"/>
      <c r="AW232" s="108"/>
      <c r="AX232" s="108"/>
      <c r="AY232" s="110" t="s">
        <v>145</v>
      </c>
      <c r="AZ232" s="108"/>
      <c r="BA232" s="108"/>
      <c r="BB232" s="108"/>
      <c r="BC232" s="108"/>
      <c r="BD232" s="108"/>
      <c r="BE232" s="108"/>
      <c r="BF232" s="108"/>
      <c r="BG232" s="108"/>
      <c r="BH232" s="108"/>
      <c r="BI232" s="108"/>
      <c r="BJ232" s="108"/>
      <c r="BK232" s="117">
        <f>SUM(BK233:BK240)</f>
        <v>0</v>
      </c>
      <c r="BL232" s="108"/>
      <c r="BM232" s="108"/>
    </row>
    <row r="233" spans="1:65" ht="37.5" customHeight="1">
      <c r="A233" s="16"/>
      <c r="B233" s="17"/>
      <c r="C233" s="118" t="s">
        <v>331</v>
      </c>
      <c r="D233" s="118" t="s">
        <v>146</v>
      </c>
      <c r="E233" s="119" t="s">
        <v>691</v>
      </c>
      <c r="F233" s="120" t="s">
        <v>692</v>
      </c>
      <c r="G233" s="121" t="s">
        <v>524</v>
      </c>
      <c r="H233" s="122">
        <v>5.55</v>
      </c>
      <c r="I233" s="259"/>
      <c r="J233" s="123">
        <f>ROUND(I233*H233,2)</f>
        <v>0</v>
      </c>
      <c r="K233" s="120" t="s">
        <v>183</v>
      </c>
      <c r="L233" s="17"/>
      <c r="M233" s="124" t="s">
        <v>25</v>
      </c>
      <c r="N233" s="125" t="s">
        <v>54</v>
      </c>
      <c r="O233" s="16"/>
      <c r="P233" s="126">
        <f>O233*H233</f>
        <v>0</v>
      </c>
      <c r="Q233" s="126">
        <v>3.62065E-3</v>
      </c>
      <c r="R233" s="126">
        <f>Q233*H233</f>
        <v>2.00946075E-2</v>
      </c>
      <c r="S233" s="126">
        <v>0</v>
      </c>
      <c r="T233" s="127">
        <f>S233*H233</f>
        <v>0</v>
      </c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28" t="s">
        <v>193</v>
      </c>
      <c r="AS233" s="16"/>
      <c r="AT233" s="128" t="s">
        <v>146</v>
      </c>
      <c r="AU233" s="128" t="s">
        <v>153</v>
      </c>
      <c r="AV233" s="16"/>
      <c r="AW233" s="16"/>
      <c r="AX233" s="16"/>
      <c r="AY233" s="4" t="s">
        <v>145</v>
      </c>
      <c r="AZ233" s="16"/>
      <c r="BA233" s="16"/>
      <c r="BB233" s="16"/>
      <c r="BC233" s="16"/>
      <c r="BD233" s="16"/>
      <c r="BE233" s="129">
        <f>IF(N233="základní",J233,0)</f>
        <v>0</v>
      </c>
      <c r="BF233" s="129">
        <f>IF(N233="snížená",J233,0)</f>
        <v>0</v>
      </c>
      <c r="BG233" s="129">
        <f>IF(N233="zákl. přenesená",J233,0)</f>
        <v>0</v>
      </c>
      <c r="BH233" s="129">
        <f>IF(N233="sníž. přenesená",J233,0)</f>
        <v>0</v>
      </c>
      <c r="BI233" s="129">
        <f>IF(N233="nulová",J233,0)</f>
        <v>0</v>
      </c>
      <c r="BJ233" s="4" t="s">
        <v>153</v>
      </c>
      <c r="BK233" s="129">
        <f>ROUND(I233*H233,2)</f>
        <v>0</v>
      </c>
      <c r="BL233" s="4" t="s">
        <v>193</v>
      </c>
      <c r="BM233" s="128" t="s">
        <v>697</v>
      </c>
    </row>
    <row r="234" spans="1:65" ht="15.75" customHeight="1">
      <c r="A234" s="16"/>
      <c r="B234" s="17"/>
      <c r="C234" s="16"/>
      <c r="D234" s="136" t="s">
        <v>201</v>
      </c>
      <c r="E234" s="16"/>
      <c r="F234" s="137" t="s">
        <v>698</v>
      </c>
      <c r="G234" s="16"/>
      <c r="H234" s="16"/>
      <c r="I234" s="16"/>
      <c r="J234" s="16"/>
      <c r="K234" s="16"/>
      <c r="L234" s="17"/>
      <c r="M234" s="138"/>
      <c r="N234" s="16"/>
      <c r="O234" s="16"/>
      <c r="P234" s="16"/>
      <c r="Q234" s="16"/>
      <c r="R234" s="16"/>
      <c r="S234" s="16"/>
      <c r="T234" s="59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4" t="s">
        <v>201</v>
      </c>
      <c r="AU234" s="4" t="s">
        <v>153</v>
      </c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</row>
    <row r="235" spans="1:65" ht="15.75" customHeight="1">
      <c r="A235" s="139"/>
      <c r="B235" s="140"/>
      <c r="C235" s="139"/>
      <c r="D235" s="141" t="s">
        <v>221</v>
      </c>
      <c r="E235" s="142" t="s">
        <v>25</v>
      </c>
      <c r="F235" s="143" t="s">
        <v>699</v>
      </c>
      <c r="G235" s="139"/>
      <c r="H235" s="144">
        <v>5.55</v>
      </c>
      <c r="I235" s="139"/>
      <c r="J235" s="139"/>
      <c r="K235" s="139"/>
      <c r="L235" s="140"/>
      <c r="M235" s="145"/>
      <c r="N235" s="139"/>
      <c r="O235" s="139"/>
      <c r="P235" s="139"/>
      <c r="Q235" s="139"/>
      <c r="R235" s="139"/>
      <c r="S235" s="139"/>
      <c r="T235" s="146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  <c r="AP235" s="139"/>
      <c r="AQ235" s="139"/>
      <c r="AR235" s="139"/>
      <c r="AS235" s="139"/>
      <c r="AT235" s="142" t="s">
        <v>221</v>
      </c>
      <c r="AU235" s="142" t="s">
        <v>153</v>
      </c>
      <c r="AV235" s="139" t="s">
        <v>153</v>
      </c>
      <c r="AW235" s="139" t="s">
        <v>44</v>
      </c>
      <c r="AX235" s="139" t="s">
        <v>107</v>
      </c>
      <c r="AY235" s="142" t="s">
        <v>145</v>
      </c>
      <c r="AZ235" s="139"/>
      <c r="BA235" s="139"/>
      <c r="BB235" s="139"/>
      <c r="BC235" s="139"/>
      <c r="BD235" s="139"/>
      <c r="BE235" s="139"/>
      <c r="BF235" s="139"/>
      <c r="BG235" s="139"/>
      <c r="BH235" s="139"/>
      <c r="BI235" s="139"/>
      <c r="BJ235" s="139"/>
      <c r="BK235" s="139"/>
      <c r="BL235" s="139"/>
      <c r="BM235" s="139"/>
    </row>
    <row r="236" spans="1:65" ht="15.75" customHeight="1">
      <c r="A236" s="147"/>
      <c r="B236" s="148"/>
      <c r="C236" s="147"/>
      <c r="D236" s="141" t="s">
        <v>221</v>
      </c>
      <c r="E236" s="149" t="s">
        <v>25</v>
      </c>
      <c r="F236" s="150" t="s">
        <v>226</v>
      </c>
      <c r="G236" s="147"/>
      <c r="H236" s="151">
        <v>5.55</v>
      </c>
      <c r="I236" s="147"/>
      <c r="J236" s="147"/>
      <c r="K236" s="147"/>
      <c r="L236" s="148"/>
      <c r="M236" s="152"/>
      <c r="N236" s="147"/>
      <c r="O236" s="147"/>
      <c r="P236" s="147"/>
      <c r="Q236" s="147"/>
      <c r="R236" s="147"/>
      <c r="S236" s="147"/>
      <c r="T236" s="153"/>
      <c r="U236" s="147"/>
      <c r="V236" s="147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47"/>
      <c r="AG236" s="147"/>
      <c r="AH236" s="147"/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9" t="s">
        <v>221</v>
      </c>
      <c r="AU236" s="149" t="s">
        <v>153</v>
      </c>
      <c r="AV236" s="147" t="s">
        <v>152</v>
      </c>
      <c r="AW236" s="147" t="s">
        <v>44</v>
      </c>
      <c r="AX236" s="147" t="s">
        <v>9</v>
      </c>
      <c r="AY236" s="149" t="s">
        <v>145</v>
      </c>
      <c r="AZ236" s="147"/>
      <c r="BA236" s="147"/>
      <c r="BB236" s="147"/>
      <c r="BC236" s="147"/>
      <c r="BD236" s="147"/>
      <c r="BE236" s="147"/>
      <c r="BF236" s="147"/>
      <c r="BG236" s="147"/>
      <c r="BH236" s="147"/>
      <c r="BI236" s="147"/>
      <c r="BJ236" s="147"/>
      <c r="BK236" s="147"/>
      <c r="BL236" s="147"/>
      <c r="BM236" s="147"/>
    </row>
    <row r="237" spans="1:65" ht="55.5" customHeight="1">
      <c r="A237" s="16"/>
      <c r="B237" s="17"/>
      <c r="C237" s="118" t="s">
        <v>247</v>
      </c>
      <c r="D237" s="118" t="s">
        <v>146</v>
      </c>
      <c r="E237" s="119" t="s">
        <v>706</v>
      </c>
      <c r="F237" s="120" t="s">
        <v>707</v>
      </c>
      <c r="G237" s="121" t="s">
        <v>192</v>
      </c>
      <c r="H237" s="122">
        <v>6</v>
      </c>
      <c r="I237" s="259"/>
      <c r="J237" s="123">
        <f>ROUND(I237*H237,2)</f>
        <v>0</v>
      </c>
      <c r="K237" s="120" t="s">
        <v>183</v>
      </c>
      <c r="L237" s="17"/>
      <c r="M237" s="124" t="s">
        <v>25</v>
      </c>
      <c r="N237" s="125" t="s">
        <v>54</v>
      </c>
      <c r="O237" s="16"/>
      <c r="P237" s="126">
        <f>O237*H237</f>
        <v>0</v>
      </c>
      <c r="Q237" s="126">
        <v>0</v>
      </c>
      <c r="R237" s="126">
        <f>Q237*H237</f>
        <v>0</v>
      </c>
      <c r="S237" s="126">
        <v>0</v>
      </c>
      <c r="T237" s="127">
        <f>S237*H237</f>
        <v>0</v>
      </c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28" t="s">
        <v>193</v>
      </c>
      <c r="AS237" s="16"/>
      <c r="AT237" s="128" t="s">
        <v>146</v>
      </c>
      <c r="AU237" s="128" t="s">
        <v>153</v>
      </c>
      <c r="AV237" s="16"/>
      <c r="AW237" s="16"/>
      <c r="AX237" s="16"/>
      <c r="AY237" s="4" t="s">
        <v>145</v>
      </c>
      <c r="AZ237" s="16"/>
      <c r="BA237" s="16"/>
      <c r="BB237" s="16"/>
      <c r="BC237" s="16"/>
      <c r="BD237" s="16"/>
      <c r="BE237" s="129">
        <f>IF(N237="základní",J237,0)</f>
        <v>0</v>
      </c>
      <c r="BF237" s="129">
        <f>IF(N237="snížená",J237,0)</f>
        <v>0</v>
      </c>
      <c r="BG237" s="129">
        <f>IF(N237="zákl. přenesená",J237,0)</f>
        <v>0</v>
      </c>
      <c r="BH237" s="129">
        <f>IF(N237="sníž. přenesená",J237,0)</f>
        <v>0</v>
      </c>
      <c r="BI237" s="129">
        <f>IF(N237="nulová",J237,0)</f>
        <v>0</v>
      </c>
      <c r="BJ237" s="4" t="s">
        <v>153</v>
      </c>
      <c r="BK237" s="129">
        <f>ROUND(I237*H237,2)</f>
        <v>0</v>
      </c>
      <c r="BL237" s="4" t="s">
        <v>193</v>
      </c>
      <c r="BM237" s="128" t="s">
        <v>714</v>
      </c>
    </row>
    <row r="238" spans="1:65" ht="15.75" customHeight="1">
      <c r="A238" s="16"/>
      <c r="B238" s="17"/>
      <c r="C238" s="16"/>
      <c r="D238" s="136" t="s">
        <v>201</v>
      </c>
      <c r="E238" s="16"/>
      <c r="F238" s="137" t="s">
        <v>715</v>
      </c>
      <c r="G238" s="16"/>
      <c r="H238" s="16"/>
      <c r="I238" s="16"/>
      <c r="J238" s="16"/>
      <c r="K238" s="16"/>
      <c r="L238" s="17"/>
      <c r="M238" s="138"/>
      <c r="N238" s="16"/>
      <c r="O238" s="16"/>
      <c r="P238" s="16"/>
      <c r="Q238" s="16"/>
      <c r="R238" s="16"/>
      <c r="S238" s="16"/>
      <c r="T238" s="59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4" t="s">
        <v>201</v>
      </c>
      <c r="AU238" s="4" t="s">
        <v>153</v>
      </c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</row>
    <row r="239" spans="1:65" ht="55.5" customHeight="1">
      <c r="A239" s="16"/>
      <c r="B239" s="17"/>
      <c r="C239" s="118" t="s">
        <v>343</v>
      </c>
      <c r="D239" s="118" t="s">
        <v>146</v>
      </c>
      <c r="E239" s="119" t="s">
        <v>719</v>
      </c>
      <c r="F239" s="120" t="s">
        <v>720</v>
      </c>
      <c r="G239" s="121" t="s">
        <v>551</v>
      </c>
      <c r="H239" s="122">
        <v>0.02</v>
      </c>
      <c r="I239" s="259"/>
      <c r="J239" s="123">
        <f>ROUND(I239*H239,2)</f>
        <v>0</v>
      </c>
      <c r="K239" s="120" t="s">
        <v>183</v>
      </c>
      <c r="L239" s="17"/>
      <c r="M239" s="124" t="s">
        <v>25</v>
      </c>
      <c r="N239" s="125" t="s">
        <v>54</v>
      </c>
      <c r="O239" s="16"/>
      <c r="P239" s="126">
        <f>O239*H239</f>
        <v>0</v>
      </c>
      <c r="Q239" s="126">
        <v>0</v>
      </c>
      <c r="R239" s="126">
        <f>Q239*H239</f>
        <v>0</v>
      </c>
      <c r="S239" s="126">
        <v>0</v>
      </c>
      <c r="T239" s="127">
        <f>S239*H239</f>
        <v>0</v>
      </c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28" t="s">
        <v>193</v>
      </c>
      <c r="AS239" s="16"/>
      <c r="AT239" s="128" t="s">
        <v>146</v>
      </c>
      <c r="AU239" s="128" t="s">
        <v>153</v>
      </c>
      <c r="AV239" s="16"/>
      <c r="AW239" s="16"/>
      <c r="AX239" s="16"/>
      <c r="AY239" s="4" t="s">
        <v>145</v>
      </c>
      <c r="AZ239" s="16"/>
      <c r="BA239" s="16"/>
      <c r="BB239" s="16"/>
      <c r="BC239" s="16"/>
      <c r="BD239" s="16"/>
      <c r="BE239" s="129">
        <f>IF(N239="základní",J239,0)</f>
        <v>0</v>
      </c>
      <c r="BF239" s="129">
        <f>IF(N239="snížená",J239,0)</f>
        <v>0</v>
      </c>
      <c r="BG239" s="129">
        <f>IF(N239="zákl. přenesená",J239,0)</f>
        <v>0</v>
      </c>
      <c r="BH239" s="129">
        <f>IF(N239="sníž. přenesená",J239,0)</f>
        <v>0</v>
      </c>
      <c r="BI239" s="129">
        <f>IF(N239="nulová",J239,0)</f>
        <v>0</v>
      </c>
      <c r="BJ239" s="4" t="s">
        <v>153</v>
      </c>
      <c r="BK239" s="129">
        <f>ROUND(I239*H239,2)</f>
        <v>0</v>
      </c>
      <c r="BL239" s="4" t="s">
        <v>193</v>
      </c>
      <c r="BM239" s="128" t="s">
        <v>726</v>
      </c>
    </row>
    <row r="240" spans="1:65" ht="15.75" customHeight="1">
      <c r="A240" s="16"/>
      <c r="B240" s="17"/>
      <c r="C240" s="16"/>
      <c r="D240" s="136" t="s">
        <v>201</v>
      </c>
      <c r="E240" s="16"/>
      <c r="F240" s="137" t="s">
        <v>727</v>
      </c>
      <c r="G240" s="16"/>
      <c r="H240" s="16"/>
      <c r="I240" s="16"/>
      <c r="J240" s="16"/>
      <c r="K240" s="16"/>
      <c r="L240" s="17"/>
      <c r="M240" s="138"/>
      <c r="N240" s="16"/>
      <c r="O240" s="16"/>
      <c r="P240" s="16"/>
      <c r="Q240" s="16"/>
      <c r="R240" s="16"/>
      <c r="S240" s="16"/>
      <c r="T240" s="59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4" t="s">
        <v>201</v>
      </c>
      <c r="AU240" s="4" t="s">
        <v>153</v>
      </c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</row>
    <row r="241" spans="1:65" ht="22.5" customHeight="1">
      <c r="A241" s="108"/>
      <c r="B241" s="109"/>
      <c r="C241" s="108"/>
      <c r="D241" s="110" t="s">
        <v>106</v>
      </c>
      <c r="E241" s="130" t="s">
        <v>730</v>
      </c>
      <c r="F241" s="130" t="s">
        <v>731</v>
      </c>
      <c r="G241" s="108"/>
      <c r="H241" s="108"/>
      <c r="I241" s="108"/>
      <c r="J241" s="131">
        <f>BK241</f>
        <v>0</v>
      </c>
      <c r="K241" s="108"/>
      <c r="L241" s="109"/>
      <c r="M241" s="113"/>
      <c r="N241" s="108"/>
      <c r="O241" s="108"/>
      <c r="P241" s="114">
        <f>SUM(P242:P294)</f>
        <v>0</v>
      </c>
      <c r="Q241" s="108"/>
      <c r="R241" s="114">
        <f>SUM(R242:R294)</f>
        <v>0.91166922581199994</v>
      </c>
      <c r="S241" s="108"/>
      <c r="T241" s="115">
        <f>SUM(T242:T294)</f>
        <v>0</v>
      </c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/>
      <c r="AL241" s="108"/>
      <c r="AM241" s="108"/>
      <c r="AN241" s="108"/>
      <c r="AO241" s="108"/>
      <c r="AP241" s="108"/>
      <c r="AQ241" s="108"/>
      <c r="AR241" s="110" t="s">
        <v>153</v>
      </c>
      <c r="AS241" s="108"/>
      <c r="AT241" s="116" t="s">
        <v>106</v>
      </c>
      <c r="AU241" s="116" t="s">
        <v>9</v>
      </c>
      <c r="AV241" s="108"/>
      <c r="AW241" s="108"/>
      <c r="AX241" s="108"/>
      <c r="AY241" s="110" t="s">
        <v>145</v>
      </c>
      <c r="AZ241" s="108"/>
      <c r="BA241" s="108"/>
      <c r="BB241" s="108"/>
      <c r="BC241" s="108"/>
      <c r="BD241" s="108"/>
      <c r="BE241" s="108"/>
      <c r="BF241" s="108"/>
      <c r="BG241" s="108"/>
      <c r="BH241" s="108"/>
      <c r="BI241" s="108"/>
      <c r="BJ241" s="108"/>
      <c r="BK241" s="117">
        <f>SUM(BK242:BK294)</f>
        <v>0</v>
      </c>
      <c r="BL241" s="108"/>
      <c r="BM241" s="108"/>
    </row>
    <row r="242" spans="1:65" ht="24" customHeight="1">
      <c r="A242" s="16"/>
      <c r="B242" s="17"/>
      <c r="C242" s="118" t="s">
        <v>251</v>
      </c>
      <c r="D242" s="118" t="s">
        <v>146</v>
      </c>
      <c r="E242" s="119" t="s">
        <v>736</v>
      </c>
      <c r="F242" s="120" t="s">
        <v>737</v>
      </c>
      <c r="G242" s="121" t="s">
        <v>338</v>
      </c>
      <c r="H242" s="122">
        <v>1</v>
      </c>
      <c r="I242" s="259"/>
      <c r="J242" s="123">
        <f t="shared" ref="J242:J244" si="15">ROUND(I242*H242,2)</f>
        <v>0</v>
      </c>
      <c r="K242" s="120" t="s">
        <v>25</v>
      </c>
      <c r="L242" s="17"/>
      <c r="M242" s="124" t="s">
        <v>25</v>
      </c>
      <c r="N242" s="125" t="s">
        <v>54</v>
      </c>
      <c r="O242" s="16"/>
      <c r="P242" s="126">
        <f t="shared" ref="P242:P244" si="16">O242*H242</f>
        <v>0</v>
      </c>
      <c r="Q242" s="126">
        <v>0</v>
      </c>
      <c r="R242" s="126">
        <f t="shared" ref="R242:R244" si="17">Q242*H242</f>
        <v>0</v>
      </c>
      <c r="S242" s="126">
        <v>0</v>
      </c>
      <c r="T242" s="127">
        <f t="shared" ref="T242:T244" si="18">S242*H242</f>
        <v>0</v>
      </c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28" t="s">
        <v>193</v>
      </c>
      <c r="AS242" s="16"/>
      <c r="AT242" s="128" t="s">
        <v>146</v>
      </c>
      <c r="AU242" s="128" t="s">
        <v>153</v>
      </c>
      <c r="AV242" s="16"/>
      <c r="AW242" s="16"/>
      <c r="AX242" s="16"/>
      <c r="AY242" s="4" t="s">
        <v>145</v>
      </c>
      <c r="AZ242" s="16"/>
      <c r="BA242" s="16"/>
      <c r="BB242" s="16"/>
      <c r="BC242" s="16"/>
      <c r="BD242" s="16"/>
      <c r="BE242" s="129">
        <f t="shared" ref="BE242:BE244" si="19">IF(N242="základní",J242,0)</f>
        <v>0</v>
      </c>
      <c r="BF242" s="129">
        <f t="shared" ref="BF242:BF244" si="20">IF(N242="snížená",J242,0)</f>
        <v>0</v>
      </c>
      <c r="BG242" s="129">
        <f t="shared" ref="BG242:BG244" si="21">IF(N242="zákl. přenesená",J242,0)</f>
        <v>0</v>
      </c>
      <c r="BH242" s="129">
        <f t="shared" ref="BH242:BH244" si="22">IF(N242="sníž. přenesená",J242,0)</f>
        <v>0</v>
      </c>
      <c r="BI242" s="129">
        <f t="shared" ref="BI242:BI244" si="23">IF(N242="nulová",J242,0)</f>
        <v>0</v>
      </c>
      <c r="BJ242" s="4" t="s">
        <v>153</v>
      </c>
      <c r="BK242" s="129">
        <f t="shared" ref="BK242:BK244" si="24">ROUND(I242*H242,2)</f>
        <v>0</v>
      </c>
      <c r="BL242" s="4" t="s">
        <v>193</v>
      </c>
      <c r="BM242" s="128" t="s">
        <v>742</v>
      </c>
    </row>
    <row r="243" spans="1:65" ht="24" customHeight="1">
      <c r="A243" s="16"/>
      <c r="B243" s="17"/>
      <c r="C243" s="118" t="s">
        <v>367</v>
      </c>
      <c r="D243" s="118" t="s">
        <v>146</v>
      </c>
      <c r="E243" s="119" t="s">
        <v>744</v>
      </c>
      <c r="F243" s="120" t="s">
        <v>745</v>
      </c>
      <c r="G243" s="121" t="s">
        <v>338</v>
      </c>
      <c r="H243" s="122">
        <v>1</v>
      </c>
      <c r="I243" s="259"/>
      <c r="J243" s="123">
        <f t="shared" si="15"/>
        <v>0</v>
      </c>
      <c r="K243" s="120" t="s">
        <v>25</v>
      </c>
      <c r="L243" s="17"/>
      <c r="M243" s="124" t="s">
        <v>25</v>
      </c>
      <c r="N243" s="125" t="s">
        <v>54</v>
      </c>
      <c r="O243" s="16"/>
      <c r="P243" s="126">
        <f t="shared" si="16"/>
        <v>0</v>
      </c>
      <c r="Q243" s="126">
        <v>0</v>
      </c>
      <c r="R243" s="126">
        <f t="shared" si="17"/>
        <v>0</v>
      </c>
      <c r="S243" s="126">
        <v>0</v>
      </c>
      <c r="T243" s="127">
        <f t="shared" si="18"/>
        <v>0</v>
      </c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28" t="s">
        <v>193</v>
      </c>
      <c r="AS243" s="16"/>
      <c r="AT243" s="128" t="s">
        <v>146</v>
      </c>
      <c r="AU243" s="128" t="s">
        <v>153</v>
      </c>
      <c r="AV243" s="16"/>
      <c r="AW243" s="16"/>
      <c r="AX243" s="16"/>
      <c r="AY243" s="4" t="s">
        <v>145</v>
      </c>
      <c r="AZ243" s="16"/>
      <c r="BA243" s="16"/>
      <c r="BB243" s="16"/>
      <c r="BC243" s="16"/>
      <c r="BD243" s="16"/>
      <c r="BE243" s="129">
        <f t="shared" si="19"/>
        <v>0</v>
      </c>
      <c r="BF243" s="129">
        <f t="shared" si="20"/>
        <v>0</v>
      </c>
      <c r="BG243" s="129">
        <f t="shared" si="21"/>
        <v>0</v>
      </c>
      <c r="BH243" s="129">
        <f t="shared" si="22"/>
        <v>0</v>
      </c>
      <c r="BI243" s="129">
        <f t="shared" si="23"/>
        <v>0</v>
      </c>
      <c r="BJ243" s="4" t="s">
        <v>153</v>
      </c>
      <c r="BK243" s="129">
        <f t="shared" si="24"/>
        <v>0</v>
      </c>
      <c r="BL243" s="4" t="s">
        <v>193</v>
      </c>
      <c r="BM243" s="128" t="s">
        <v>749</v>
      </c>
    </row>
    <row r="244" spans="1:65" ht="33" customHeight="1">
      <c r="A244" s="16"/>
      <c r="B244" s="17"/>
      <c r="C244" s="118" t="s">
        <v>255</v>
      </c>
      <c r="D244" s="118" t="s">
        <v>146</v>
      </c>
      <c r="E244" s="119" t="s">
        <v>752</v>
      </c>
      <c r="F244" s="120" t="s">
        <v>753</v>
      </c>
      <c r="G244" s="121" t="s">
        <v>176</v>
      </c>
      <c r="H244" s="122">
        <v>1.68</v>
      </c>
      <c r="I244" s="259"/>
      <c r="J244" s="123">
        <f t="shared" si="15"/>
        <v>0</v>
      </c>
      <c r="K244" s="120" t="s">
        <v>183</v>
      </c>
      <c r="L244" s="17"/>
      <c r="M244" s="124" t="s">
        <v>25</v>
      </c>
      <c r="N244" s="125" t="s">
        <v>54</v>
      </c>
      <c r="O244" s="16"/>
      <c r="P244" s="126">
        <f t="shared" si="16"/>
        <v>0</v>
      </c>
      <c r="Q244" s="126">
        <v>2.4723440000000001E-4</v>
      </c>
      <c r="R244" s="126">
        <f t="shared" si="17"/>
        <v>4.1535379200000001E-4</v>
      </c>
      <c r="S244" s="126">
        <v>0</v>
      </c>
      <c r="T244" s="127">
        <f t="shared" si="18"/>
        <v>0</v>
      </c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28" t="s">
        <v>193</v>
      </c>
      <c r="AS244" s="16"/>
      <c r="AT244" s="128" t="s">
        <v>146</v>
      </c>
      <c r="AU244" s="128" t="s">
        <v>153</v>
      </c>
      <c r="AV244" s="16"/>
      <c r="AW244" s="16"/>
      <c r="AX244" s="16"/>
      <c r="AY244" s="4" t="s">
        <v>145</v>
      </c>
      <c r="AZ244" s="16"/>
      <c r="BA244" s="16"/>
      <c r="BB244" s="16"/>
      <c r="BC244" s="16"/>
      <c r="BD244" s="16"/>
      <c r="BE244" s="129">
        <f t="shared" si="19"/>
        <v>0</v>
      </c>
      <c r="BF244" s="129">
        <f t="shared" si="20"/>
        <v>0</v>
      </c>
      <c r="BG244" s="129">
        <f t="shared" si="21"/>
        <v>0</v>
      </c>
      <c r="BH244" s="129">
        <f t="shared" si="22"/>
        <v>0</v>
      </c>
      <c r="BI244" s="129">
        <f t="shared" si="23"/>
        <v>0</v>
      </c>
      <c r="BJ244" s="4" t="s">
        <v>153</v>
      </c>
      <c r="BK244" s="129">
        <f t="shared" si="24"/>
        <v>0</v>
      </c>
      <c r="BL244" s="4" t="s">
        <v>193</v>
      </c>
      <c r="BM244" s="128" t="s">
        <v>754</v>
      </c>
    </row>
    <row r="245" spans="1:65" ht="15.75" customHeight="1">
      <c r="A245" s="16"/>
      <c r="B245" s="17"/>
      <c r="C245" s="16"/>
      <c r="D245" s="136" t="s">
        <v>201</v>
      </c>
      <c r="E245" s="16"/>
      <c r="F245" s="137" t="s">
        <v>757</v>
      </c>
      <c r="G245" s="16"/>
      <c r="H245" s="16"/>
      <c r="I245" s="16"/>
      <c r="J245" s="16"/>
      <c r="K245" s="16"/>
      <c r="L245" s="17"/>
      <c r="M245" s="138"/>
      <c r="N245" s="16"/>
      <c r="O245" s="16"/>
      <c r="P245" s="16"/>
      <c r="Q245" s="16"/>
      <c r="R245" s="16"/>
      <c r="S245" s="16"/>
      <c r="T245" s="59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4" t="s">
        <v>201</v>
      </c>
      <c r="AU245" s="4" t="s">
        <v>153</v>
      </c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</row>
    <row r="246" spans="1:65" ht="15.75" customHeight="1">
      <c r="A246" s="139"/>
      <c r="B246" s="140"/>
      <c r="C246" s="139"/>
      <c r="D246" s="141" t="s">
        <v>221</v>
      </c>
      <c r="E246" s="142" t="s">
        <v>25</v>
      </c>
      <c r="F246" s="143" t="s">
        <v>761</v>
      </c>
      <c r="G246" s="139"/>
      <c r="H246" s="144">
        <v>1.68</v>
      </c>
      <c r="I246" s="139"/>
      <c r="J246" s="139"/>
      <c r="K246" s="139"/>
      <c r="L246" s="140"/>
      <c r="M246" s="145"/>
      <c r="N246" s="139"/>
      <c r="O246" s="139"/>
      <c r="P246" s="139"/>
      <c r="Q246" s="139"/>
      <c r="R246" s="139"/>
      <c r="S246" s="139"/>
      <c r="T246" s="146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42" t="s">
        <v>221</v>
      </c>
      <c r="AU246" s="142" t="s">
        <v>153</v>
      </c>
      <c r="AV246" s="139" t="s">
        <v>153</v>
      </c>
      <c r="AW246" s="139" t="s">
        <v>44</v>
      </c>
      <c r="AX246" s="139" t="s">
        <v>107</v>
      </c>
      <c r="AY246" s="142" t="s">
        <v>145</v>
      </c>
      <c r="AZ246" s="139"/>
      <c r="BA246" s="139"/>
      <c r="BB246" s="139"/>
      <c r="BC246" s="139"/>
      <c r="BD246" s="139"/>
      <c r="BE246" s="139"/>
      <c r="BF246" s="139"/>
      <c r="BG246" s="139"/>
      <c r="BH246" s="139"/>
      <c r="BI246" s="139"/>
      <c r="BJ246" s="139"/>
      <c r="BK246" s="139"/>
      <c r="BL246" s="139"/>
      <c r="BM246" s="139"/>
    </row>
    <row r="247" spans="1:65" ht="15.75" customHeight="1">
      <c r="A247" s="147"/>
      <c r="B247" s="148"/>
      <c r="C247" s="147"/>
      <c r="D247" s="141" t="s">
        <v>221</v>
      </c>
      <c r="E247" s="149" t="s">
        <v>25</v>
      </c>
      <c r="F247" s="150" t="s">
        <v>226</v>
      </c>
      <c r="G247" s="147"/>
      <c r="H247" s="151">
        <v>1.68</v>
      </c>
      <c r="I247" s="147"/>
      <c r="J247" s="147"/>
      <c r="K247" s="147"/>
      <c r="L247" s="148"/>
      <c r="M247" s="152"/>
      <c r="N247" s="147"/>
      <c r="O247" s="147"/>
      <c r="P247" s="147"/>
      <c r="Q247" s="147"/>
      <c r="R247" s="147"/>
      <c r="S247" s="147"/>
      <c r="T247" s="153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7"/>
      <c r="AF247" s="147"/>
      <c r="AG247" s="147"/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9" t="s">
        <v>221</v>
      </c>
      <c r="AU247" s="149" t="s">
        <v>153</v>
      </c>
      <c r="AV247" s="147" t="s">
        <v>152</v>
      </c>
      <c r="AW247" s="147" t="s">
        <v>44</v>
      </c>
      <c r="AX247" s="147" t="s">
        <v>9</v>
      </c>
      <c r="AY247" s="149" t="s">
        <v>145</v>
      </c>
      <c r="AZ247" s="147"/>
      <c r="BA247" s="147"/>
      <c r="BB247" s="147"/>
      <c r="BC247" s="147"/>
      <c r="BD247" s="147"/>
      <c r="BE247" s="147"/>
      <c r="BF247" s="147"/>
      <c r="BG247" s="147"/>
      <c r="BH247" s="147"/>
      <c r="BI247" s="147"/>
      <c r="BJ247" s="147"/>
      <c r="BK247" s="147"/>
      <c r="BL247" s="147"/>
      <c r="BM247" s="147"/>
    </row>
    <row r="248" spans="1:65" ht="24" customHeight="1">
      <c r="A248" s="16"/>
      <c r="B248" s="17"/>
      <c r="C248" s="165" t="s">
        <v>382</v>
      </c>
      <c r="D248" s="165" t="s">
        <v>538</v>
      </c>
      <c r="E248" s="166" t="s">
        <v>765</v>
      </c>
      <c r="F248" s="167" t="s">
        <v>767</v>
      </c>
      <c r="G248" s="168" t="s">
        <v>176</v>
      </c>
      <c r="H248" s="169">
        <v>1.68</v>
      </c>
      <c r="I248" s="260"/>
      <c r="J248" s="170">
        <f>ROUND(I248*H248,2)</f>
        <v>0</v>
      </c>
      <c r="K248" s="167" t="s">
        <v>183</v>
      </c>
      <c r="L248" s="171"/>
      <c r="M248" s="172" t="s">
        <v>25</v>
      </c>
      <c r="N248" s="173" t="s">
        <v>54</v>
      </c>
      <c r="O248" s="16"/>
      <c r="P248" s="126">
        <f>O248*H248</f>
        <v>0</v>
      </c>
      <c r="Q248" s="126">
        <v>3.5650000000000001E-2</v>
      </c>
      <c r="R248" s="126">
        <f>Q248*H248</f>
        <v>5.9892000000000001E-2</v>
      </c>
      <c r="S248" s="126">
        <v>0</v>
      </c>
      <c r="T248" s="127">
        <f>S248*H248</f>
        <v>0</v>
      </c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28" t="s">
        <v>247</v>
      </c>
      <c r="AS248" s="16"/>
      <c r="AT248" s="128" t="s">
        <v>538</v>
      </c>
      <c r="AU248" s="128" t="s">
        <v>153</v>
      </c>
      <c r="AV248" s="16"/>
      <c r="AW248" s="16"/>
      <c r="AX248" s="16"/>
      <c r="AY248" s="4" t="s">
        <v>145</v>
      </c>
      <c r="AZ248" s="16"/>
      <c r="BA248" s="16"/>
      <c r="BB248" s="16"/>
      <c r="BC248" s="16"/>
      <c r="BD248" s="16"/>
      <c r="BE248" s="129">
        <f>IF(N248="základní",J248,0)</f>
        <v>0</v>
      </c>
      <c r="BF248" s="129">
        <f>IF(N248="snížená",J248,0)</f>
        <v>0</v>
      </c>
      <c r="BG248" s="129">
        <f>IF(N248="zákl. přenesená",J248,0)</f>
        <v>0</v>
      </c>
      <c r="BH248" s="129">
        <f>IF(N248="sníž. přenesená",J248,0)</f>
        <v>0</v>
      </c>
      <c r="BI248" s="129">
        <f>IF(N248="nulová",J248,0)</f>
        <v>0</v>
      </c>
      <c r="BJ248" s="4" t="s">
        <v>153</v>
      </c>
      <c r="BK248" s="129">
        <f>ROUND(I248*H248,2)</f>
        <v>0</v>
      </c>
      <c r="BL248" s="4" t="s">
        <v>193</v>
      </c>
      <c r="BM248" s="128" t="s">
        <v>774</v>
      </c>
    </row>
    <row r="249" spans="1:65" ht="15.75" customHeight="1">
      <c r="A249" s="16"/>
      <c r="B249" s="17"/>
      <c r="C249" s="16"/>
      <c r="D249" s="141" t="s">
        <v>775</v>
      </c>
      <c r="E249" s="16"/>
      <c r="F249" s="174" t="s">
        <v>776</v>
      </c>
      <c r="G249" s="16"/>
      <c r="H249" s="16"/>
      <c r="I249" s="16"/>
      <c r="J249" s="16"/>
      <c r="K249" s="16"/>
      <c r="L249" s="17"/>
      <c r="M249" s="138"/>
      <c r="N249" s="16"/>
      <c r="O249" s="16"/>
      <c r="P249" s="16"/>
      <c r="Q249" s="16"/>
      <c r="R249" s="16"/>
      <c r="S249" s="16"/>
      <c r="T249" s="59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4" t="s">
        <v>775</v>
      </c>
      <c r="AU249" s="4" t="s">
        <v>153</v>
      </c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</row>
    <row r="250" spans="1:65" ht="33" customHeight="1">
      <c r="A250" s="16"/>
      <c r="B250" s="17"/>
      <c r="C250" s="118" t="s">
        <v>272</v>
      </c>
      <c r="D250" s="118" t="s">
        <v>146</v>
      </c>
      <c r="E250" s="119" t="s">
        <v>777</v>
      </c>
      <c r="F250" s="120" t="s">
        <v>778</v>
      </c>
      <c r="G250" s="121" t="s">
        <v>176</v>
      </c>
      <c r="H250" s="122">
        <v>7.2</v>
      </c>
      <c r="I250" s="259"/>
      <c r="J250" s="123">
        <f>ROUND(I250*H250,2)</f>
        <v>0</v>
      </c>
      <c r="K250" s="120" t="s">
        <v>183</v>
      </c>
      <c r="L250" s="17"/>
      <c r="M250" s="124" t="s">
        <v>25</v>
      </c>
      <c r="N250" s="125" t="s">
        <v>54</v>
      </c>
      <c r="O250" s="16"/>
      <c r="P250" s="126">
        <f>O250*H250</f>
        <v>0</v>
      </c>
      <c r="Q250" s="126">
        <v>2.4792459999999999E-4</v>
      </c>
      <c r="R250" s="126">
        <f>Q250*H250</f>
        <v>1.78505712E-3</v>
      </c>
      <c r="S250" s="126">
        <v>0</v>
      </c>
      <c r="T250" s="127">
        <f>S250*H250</f>
        <v>0</v>
      </c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28" t="s">
        <v>193</v>
      </c>
      <c r="AS250" s="16"/>
      <c r="AT250" s="128" t="s">
        <v>146</v>
      </c>
      <c r="AU250" s="128" t="s">
        <v>153</v>
      </c>
      <c r="AV250" s="16"/>
      <c r="AW250" s="16"/>
      <c r="AX250" s="16"/>
      <c r="AY250" s="4" t="s">
        <v>145</v>
      </c>
      <c r="AZ250" s="16"/>
      <c r="BA250" s="16"/>
      <c r="BB250" s="16"/>
      <c r="BC250" s="16"/>
      <c r="BD250" s="16"/>
      <c r="BE250" s="129">
        <f>IF(N250="základní",J250,0)</f>
        <v>0</v>
      </c>
      <c r="BF250" s="129">
        <f>IF(N250="snížená",J250,0)</f>
        <v>0</v>
      </c>
      <c r="BG250" s="129">
        <f>IF(N250="zákl. přenesená",J250,0)</f>
        <v>0</v>
      </c>
      <c r="BH250" s="129">
        <f>IF(N250="sníž. přenesená",J250,0)</f>
        <v>0</v>
      </c>
      <c r="BI250" s="129">
        <f>IF(N250="nulová",J250,0)</f>
        <v>0</v>
      </c>
      <c r="BJ250" s="4" t="s">
        <v>153</v>
      </c>
      <c r="BK250" s="129">
        <f>ROUND(I250*H250,2)</f>
        <v>0</v>
      </c>
      <c r="BL250" s="4" t="s">
        <v>193</v>
      </c>
      <c r="BM250" s="128" t="s">
        <v>791</v>
      </c>
    </row>
    <row r="251" spans="1:65" ht="15.75" customHeight="1">
      <c r="A251" s="16"/>
      <c r="B251" s="17"/>
      <c r="C251" s="16"/>
      <c r="D251" s="136" t="s">
        <v>201</v>
      </c>
      <c r="E251" s="16"/>
      <c r="F251" s="137" t="s">
        <v>792</v>
      </c>
      <c r="G251" s="16"/>
      <c r="H251" s="16"/>
      <c r="I251" s="16"/>
      <c r="J251" s="16"/>
      <c r="K251" s="16"/>
      <c r="L251" s="17"/>
      <c r="M251" s="138"/>
      <c r="N251" s="16"/>
      <c r="O251" s="16"/>
      <c r="P251" s="16"/>
      <c r="Q251" s="16"/>
      <c r="R251" s="16"/>
      <c r="S251" s="16"/>
      <c r="T251" s="59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4" t="s">
        <v>201</v>
      </c>
      <c r="AU251" s="4" t="s">
        <v>153</v>
      </c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</row>
    <row r="252" spans="1:65" ht="15.75" customHeight="1">
      <c r="A252" s="139"/>
      <c r="B252" s="140"/>
      <c r="C252" s="139"/>
      <c r="D252" s="141" t="s">
        <v>221</v>
      </c>
      <c r="E252" s="142" t="s">
        <v>25</v>
      </c>
      <c r="F252" s="143" t="s">
        <v>794</v>
      </c>
      <c r="G252" s="139"/>
      <c r="H252" s="144">
        <v>7.2</v>
      </c>
      <c r="I252" s="139"/>
      <c r="J252" s="139"/>
      <c r="K252" s="139"/>
      <c r="L252" s="140"/>
      <c r="M252" s="145"/>
      <c r="N252" s="139"/>
      <c r="O252" s="139"/>
      <c r="P252" s="139"/>
      <c r="Q252" s="139"/>
      <c r="R252" s="139"/>
      <c r="S252" s="139"/>
      <c r="T252" s="146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  <c r="AP252" s="139"/>
      <c r="AQ252" s="139"/>
      <c r="AR252" s="139"/>
      <c r="AS252" s="139"/>
      <c r="AT252" s="142" t="s">
        <v>221</v>
      </c>
      <c r="AU252" s="142" t="s">
        <v>153</v>
      </c>
      <c r="AV252" s="139" t="s">
        <v>153</v>
      </c>
      <c r="AW252" s="139" t="s">
        <v>44</v>
      </c>
      <c r="AX252" s="139" t="s">
        <v>107</v>
      </c>
      <c r="AY252" s="142" t="s">
        <v>145</v>
      </c>
      <c r="AZ252" s="139"/>
      <c r="BA252" s="139"/>
      <c r="BB252" s="139"/>
      <c r="BC252" s="139"/>
      <c r="BD252" s="139"/>
      <c r="BE252" s="139"/>
      <c r="BF252" s="139"/>
      <c r="BG252" s="139"/>
      <c r="BH252" s="139"/>
      <c r="BI252" s="139"/>
      <c r="BJ252" s="139"/>
      <c r="BK252" s="139"/>
      <c r="BL252" s="139"/>
      <c r="BM252" s="139"/>
    </row>
    <row r="253" spans="1:65" ht="15.75" customHeight="1">
      <c r="A253" s="147"/>
      <c r="B253" s="148"/>
      <c r="C253" s="147"/>
      <c r="D253" s="141" t="s">
        <v>221</v>
      </c>
      <c r="E253" s="149" t="s">
        <v>25</v>
      </c>
      <c r="F253" s="150" t="s">
        <v>226</v>
      </c>
      <c r="G253" s="147"/>
      <c r="H253" s="151">
        <v>7.2</v>
      </c>
      <c r="I253" s="147"/>
      <c r="J253" s="147"/>
      <c r="K253" s="147"/>
      <c r="L253" s="148"/>
      <c r="M253" s="152"/>
      <c r="N253" s="147"/>
      <c r="O253" s="147"/>
      <c r="P253" s="147"/>
      <c r="Q253" s="147"/>
      <c r="R253" s="147"/>
      <c r="S253" s="147"/>
      <c r="T253" s="153"/>
      <c r="U253" s="147"/>
      <c r="V253" s="147"/>
      <c r="W253" s="147"/>
      <c r="X253" s="147"/>
      <c r="Y253" s="147"/>
      <c r="Z253" s="147"/>
      <c r="AA253" s="147"/>
      <c r="AB253" s="147"/>
      <c r="AC253" s="147"/>
      <c r="AD253" s="147"/>
      <c r="AE253" s="147"/>
      <c r="AF253" s="147"/>
      <c r="AG253" s="147"/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9" t="s">
        <v>221</v>
      </c>
      <c r="AU253" s="149" t="s">
        <v>153</v>
      </c>
      <c r="AV253" s="147" t="s">
        <v>152</v>
      </c>
      <c r="AW253" s="147" t="s">
        <v>44</v>
      </c>
      <c r="AX253" s="147" t="s">
        <v>9</v>
      </c>
      <c r="AY253" s="149" t="s">
        <v>145</v>
      </c>
      <c r="AZ253" s="147"/>
      <c r="BA253" s="147"/>
      <c r="BB253" s="147"/>
      <c r="BC253" s="147"/>
      <c r="BD253" s="147"/>
      <c r="BE253" s="147"/>
      <c r="BF253" s="147"/>
      <c r="BG253" s="147"/>
      <c r="BH253" s="147"/>
      <c r="BI253" s="147"/>
      <c r="BJ253" s="147"/>
      <c r="BK253" s="147"/>
      <c r="BL253" s="147"/>
      <c r="BM253" s="147"/>
    </row>
    <row r="254" spans="1:65" ht="24" customHeight="1">
      <c r="A254" s="16"/>
      <c r="B254" s="17"/>
      <c r="C254" s="165" t="s">
        <v>391</v>
      </c>
      <c r="D254" s="165" t="s">
        <v>538</v>
      </c>
      <c r="E254" s="166" t="s">
        <v>801</v>
      </c>
      <c r="F254" s="167" t="s">
        <v>802</v>
      </c>
      <c r="G254" s="168" t="s">
        <v>176</v>
      </c>
      <c r="H254" s="169">
        <v>7.2</v>
      </c>
      <c r="I254" s="260"/>
      <c r="J254" s="170">
        <f t="shared" ref="J254:J255" si="25">ROUND(I254*H254,2)</f>
        <v>0</v>
      </c>
      <c r="K254" s="167" t="s">
        <v>183</v>
      </c>
      <c r="L254" s="171"/>
      <c r="M254" s="172" t="s">
        <v>25</v>
      </c>
      <c r="N254" s="173" t="s">
        <v>54</v>
      </c>
      <c r="O254" s="16"/>
      <c r="P254" s="126">
        <f t="shared" ref="P254:P255" si="26">O254*H254</f>
        <v>0</v>
      </c>
      <c r="Q254" s="126">
        <v>3.7960000000000001E-2</v>
      </c>
      <c r="R254" s="126">
        <f t="shared" ref="R254:R255" si="27">Q254*H254</f>
        <v>0.273312</v>
      </c>
      <c r="S254" s="126">
        <v>0</v>
      </c>
      <c r="T254" s="127">
        <f t="shared" ref="T254:T255" si="28">S254*H254</f>
        <v>0</v>
      </c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28" t="s">
        <v>247</v>
      </c>
      <c r="AS254" s="16"/>
      <c r="AT254" s="128" t="s">
        <v>538</v>
      </c>
      <c r="AU254" s="128" t="s">
        <v>153</v>
      </c>
      <c r="AV254" s="16"/>
      <c r="AW254" s="16"/>
      <c r="AX254" s="16"/>
      <c r="AY254" s="4" t="s">
        <v>145</v>
      </c>
      <c r="AZ254" s="16"/>
      <c r="BA254" s="16"/>
      <c r="BB254" s="16"/>
      <c r="BC254" s="16"/>
      <c r="BD254" s="16"/>
      <c r="BE254" s="129">
        <f t="shared" ref="BE254:BE255" si="29">IF(N254="základní",J254,0)</f>
        <v>0</v>
      </c>
      <c r="BF254" s="129">
        <f t="shared" ref="BF254:BF255" si="30">IF(N254="snížená",J254,0)</f>
        <v>0</v>
      </c>
      <c r="BG254" s="129">
        <f t="shared" ref="BG254:BG255" si="31">IF(N254="zákl. přenesená",J254,0)</f>
        <v>0</v>
      </c>
      <c r="BH254" s="129">
        <f t="shared" ref="BH254:BH255" si="32">IF(N254="sníž. přenesená",J254,0)</f>
        <v>0</v>
      </c>
      <c r="BI254" s="129">
        <f t="shared" ref="BI254:BI255" si="33">IF(N254="nulová",J254,0)</f>
        <v>0</v>
      </c>
      <c r="BJ254" s="4" t="s">
        <v>153</v>
      </c>
      <c r="BK254" s="129">
        <f t="shared" ref="BK254:BK255" si="34">ROUND(I254*H254,2)</f>
        <v>0</v>
      </c>
      <c r="BL254" s="4" t="s">
        <v>193</v>
      </c>
      <c r="BM254" s="128" t="s">
        <v>810</v>
      </c>
    </row>
    <row r="255" spans="1:65" ht="37.5" customHeight="1">
      <c r="A255" s="16"/>
      <c r="B255" s="17"/>
      <c r="C255" s="118" t="s">
        <v>277</v>
      </c>
      <c r="D255" s="118" t="s">
        <v>146</v>
      </c>
      <c r="E255" s="119" t="s">
        <v>811</v>
      </c>
      <c r="F255" s="120" t="s">
        <v>812</v>
      </c>
      <c r="G255" s="121" t="s">
        <v>192</v>
      </c>
      <c r="H255" s="122">
        <v>10</v>
      </c>
      <c r="I255" s="259"/>
      <c r="J255" s="123">
        <f t="shared" si="25"/>
        <v>0</v>
      </c>
      <c r="K255" s="120" t="s">
        <v>183</v>
      </c>
      <c r="L255" s="17"/>
      <c r="M255" s="124" t="s">
        <v>25</v>
      </c>
      <c r="N255" s="125" t="s">
        <v>54</v>
      </c>
      <c r="O255" s="16"/>
      <c r="P255" s="126">
        <f t="shared" si="26"/>
        <v>0</v>
      </c>
      <c r="Q255" s="126">
        <v>0</v>
      </c>
      <c r="R255" s="126">
        <f t="shared" si="27"/>
        <v>0</v>
      </c>
      <c r="S255" s="126">
        <v>0</v>
      </c>
      <c r="T255" s="127">
        <f t="shared" si="28"/>
        <v>0</v>
      </c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28" t="s">
        <v>193</v>
      </c>
      <c r="AS255" s="16"/>
      <c r="AT255" s="128" t="s">
        <v>146</v>
      </c>
      <c r="AU255" s="128" t="s">
        <v>153</v>
      </c>
      <c r="AV255" s="16"/>
      <c r="AW255" s="16"/>
      <c r="AX255" s="16"/>
      <c r="AY255" s="4" t="s">
        <v>145</v>
      </c>
      <c r="AZ255" s="16"/>
      <c r="BA255" s="16"/>
      <c r="BB255" s="16"/>
      <c r="BC255" s="16"/>
      <c r="BD255" s="16"/>
      <c r="BE255" s="129">
        <f t="shared" si="29"/>
        <v>0</v>
      </c>
      <c r="BF255" s="129">
        <f t="shared" si="30"/>
        <v>0</v>
      </c>
      <c r="BG255" s="129">
        <f t="shared" si="31"/>
        <v>0</v>
      </c>
      <c r="BH255" s="129">
        <f t="shared" si="32"/>
        <v>0</v>
      </c>
      <c r="BI255" s="129">
        <f t="shared" si="33"/>
        <v>0</v>
      </c>
      <c r="BJ255" s="4" t="s">
        <v>153</v>
      </c>
      <c r="BK255" s="129">
        <f t="shared" si="34"/>
        <v>0</v>
      </c>
      <c r="BL255" s="4" t="s">
        <v>193</v>
      </c>
      <c r="BM255" s="128" t="s">
        <v>816</v>
      </c>
    </row>
    <row r="256" spans="1:65" ht="15.75" customHeight="1">
      <c r="A256" s="16"/>
      <c r="B256" s="17"/>
      <c r="C256" s="16"/>
      <c r="D256" s="136" t="s">
        <v>201</v>
      </c>
      <c r="E256" s="16"/>
      <c r="F256" s="137" t="s">
        <v>819</v>
      </c>
      <c r="G256" s="16"/>
      <c r="H256" s="16"/>
      <c r="I256" s="16"/>
      <c r="J256" s="16"/>
      <c r="K256" s="16"/>
      <c r="L256" s="17"/>
      <c r="M256" s="138"/>
      <c r="N256" s="16"/>
      <c r="O256" s="16"/>
      <c r="P256" s="16"/>
      <c r="Q256" s="16"/>
      <c r="R256" s="16"/>
      <c r="S256" s="16"/>
      <c r="T256" s="59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4" t="s">
        <v>201</v>
      </c>
      <c r="AU256" s="4" t="s">
        <v>153</v>
      </c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</row>
    <row r="257" spans="1:65" ht="24" customHeight="1">
      <c r="A257" s="16"/>
      <c r="B257" s="17"/>
      <c r="C257" s="165" t="s">
        <v>408</v>
      </c>
      <c r="D257" s="165" t="s">
        <v>538</v>
      </c>
      <c r="E257" s="166" t="s">
        <v>822</v>
      </c>
      <c r="F257" s="167" t="s">
        <v>823</v>
      </c>
      <c r="G257" s="168" t="s">
        <v>192</v>
      </c>
      <c r="H257" s="169">
        <v>6</v>
      </c>
      <c r="I257" s="260"/>
      <c r="J257" s="170">
        <f>ROUND(I257*H257,2)</f>
        <v>0</v>
      </c>
      <c r="K257" s="167" t="s">
        <v>183</v>
      </c>
      <c r="L257" s="171"/>
      <c r="M257" s="172" t="s">
        <v>25</v>
      </c>
      <c r="N257" s="173" t="s">
        <v>54</v>
      </c>
      <c r="O257" s="16"/>
      <c r="P257" s="126">
        <f>O257*H257</f>
        <v>0</v>
      </c>
      <c r="Q257" s="126">
        <v>0.02</v>
      </c>
      <c r="R257" s="126">
        <f>Q257*H257</f>
        <v>0.12</v>
      </c>
      <c r="S257" s="126">
        <v>0</v>
      </c>
      <c r="T257" s="127">
        <f>S257*H257</f>
        <v>0</v>
      </c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28" t="s">
        <v>247</v>
      </c>
      <c r="AS257" s="16"/>
      <c r="AT257" s="128" t="s">
        <v>538</v>
      </c>
      <c r="AU257" s="128" t="s">
        <v>153</v>
      </c>
      <c r="AV257" s="16"/>
      <c r="AW257" s="16"/>
      <c r="AX257" s="16"/>
      <c r="AY257" s="4" t="s">
        <v>145</v>
      </c>
      <c r="AZ257" s="16"/>
      <c r="BA257" s="16"/>
      <c r="BB257" s="16"/>
      <c r="BC257" s="16"/>
      <c r="BD257" s="16"/>
      <c r="BE257" s="129">
        <f>IF(N257="základní",J257,0)</f>
        <v>0</v>
      </c>
      <c r="BF257" s="129">
        <f>IF(N257="snížená",J257,0)</f>
        <v>0</v>
      </c>
      <c r="BG257" s="129">
        <f>IF(N257="zákl. přenesená",J257,0)</f>
        <v>0</v>
      </c>
      <c r="BH257" s="129">
        <f>IF(N257="sníž. přenesená",J257,0)</f>
        <v>0</v>
      </c>
      <c r="BI257" s="129">
        <f>IF(N257="nulová",J257,0)</f>
        <v>0</v>
      </c>
      <c r="BJ257" s="4" t="s">
        <v>153</v>
      </c>
      <c r="BK257" s="129">
        <f>ROUND(I257*H257,2)</f>
        <v>0</v>
      </c>
      <c r="BL257" s="4" t="s">
        <v>193</v>
      </c>
      <c r="BM257" s="128" t="s">
        <v>830</v>
      </c>
    </row>
    <row r="258" spans="1:65" ht="15.75" customHeight="1">
      <c r="A258" s="154"/>
      <c r="B258" s="155"/>
      <c r="C258" s="154"/>
      <c r="D258" s="141" t="s">
        <v>221</v>
      </c>
      <c r="E258" s="156" t="s">
        <v>25</v>
      </c>
      <c r="F258" s="157" t="s">
        <v>832</v>
      </c>
      <c r="G258" s="154"/>
      <c r="H258" s="156" t="s">
        <v>25</v>
      </c>
      <c r="I258" s="154"/>
      <c r="J258" s="154"/>
      <c r="K258" s="154"/>
      <c r="L258" s="155"/>
      <c r="M258" s="158"/>
      <c r="N258" s="154"/>
      <c r="O258" s="154"/>
      <c r="P258" s="154"/>
      <c r="Q258" s="154"/>
      <c r="R258" s="154"/>
      <c r="S258" s="154"/>
      <c r="T258" s="159"/>
      <c r="U258" s="154"/>
      <c r="V258" s="154"/>
      <c r="W258" s="154"/>
      <c r="X258" s="154"/>
      <c r="Y258" s="154"/>
      <c r="Z258" s="154"/>
      <c r="AA258" s="154"/>
      <c r="AB258" s="154"/>
      <c r="AC258" s="154"/>
      <c r="AD258" s="154"/>
      <c r="AE258" s="154"/>
      <c r="AF258" s="154"/>
      <c r="AG258" s="154"/>
      <c r="AH258" s="154"/>
      <c r="AI258" s="154"/>
      <c r="AJ258" s="154"/>
      <c r="AK258" s="154"/>
      <c r="AL258" s="154"/>
      <c r="AM258" s="154"/>
      <c r="AN258" s="154"/>
      <c r="AO258" s="154"/>
      <c r="AP258" s="154"/>
      <c r="AQ258" s="154"/>
      <c r="AR258" s="154"/>
      <c r="AS258" s="154"/>
      <c r="AT258" s="156" t="s">
        <v>221</v>
      </c>
      <c r="AU258" s="156" t="s">
        <v>153</v>
      </c>
      <c r="AV258" s="154" t="s">
        <v>9</v>
      </c>
      <c r="AW258" s="154" t="s">
        <v>44</v>
      </c>
      <c r="AX258" s="154" t="s">
        <v>107</v>
      </c>
      <c r="AY258" s="156" t="s">
        <v>145</v>
      </c>
      <c r="AZ258" s="154"/>
      <c r="BA258" s="154"/>
      <c r="BB258" s="154"/>
      <c r="BC258" s="154"/>
      <c r="BD258" s="154"/>
      <c r="BE258" s="154"/>
      <c r="BF258" s="154"/>
      <c r="BG258" s="154"/>
      <c r="BH258" s="154"/>
      <c r="BI258" s="154"/>
      <c r="BJ258" s="154"/>
      <c r="BK258" s="154"/>
      <c r="BL258" s="154"/>
      <c r="BM258" s="154"/>
    </row>
    <row r="259" spans="1:65" ht="15.75" customHeight="1">
      <c r="A259" s="154"/>
      <c r="B259" s="155"/>
      <c r="C259" s="154"/>
      <c r="D259" s="141" t="s">
        <v>221</v>
      </c>
      <c r="E259" s="156" t="s">
        <v>25</v>
      </c>
      <c r="F259" s="157" t="s">
        <v>837</v>
      </c>
      <c r="G259" s="154"/>
      <c r="H259" s="156" t="s">
        <v>25</v>
      </c>
      <c r="I259" s="154"/>
      <c r="J259" s="154"/>
      <c r="K259" s="154"/>
      <c r="L259" s="155"/>
      <c r="M259" s="158"/>
      <c r="N259" s="154"/>
      <c r="O259" s="154"/>
      <c r="P259" s="154"/>
      <c r="Q259" s="154"/>
      <c r="R259" s="154"/>
      <c r="S259" s="154"/>
      <c r="T259" s="159"/>
      <c r="U259" s="154"/>
      <c r="V259" s="154"/>
      <c r="W259" s="154"/>
      <c r="X259" s="154"/>
      <c r="Y259" s="154"/>
      <c r="Z259" s="154"/>
      <c r="AA259" s="154"/>
      <c r="AB259" s="154"/>
      <c r="AC259" s="154"/>
      <c r="AD259" s="154"/>
      <c r="AE259" s="154"/>
      <c r="AF259" s="154"/>
      <c r="AG259" s="154"/>
      <c r="AH259" s="154"/>
      <c r="AI259" s="154"/>
      <c r="AJ259" s="154"/>
      <c r="AK259" s="154"/>
      <c r="AL259" s="154"/>
      <c r="AM259" s="154"/>
      <c r="AN259" s="154"/>
      <c r="AO259" s="154"/>
      <c r="AP259" s="154"/>
      <c r="AQ259" s="154"/>
      <c r="AR259" s="154"/>
      <c r="AS259" s="154"/>
      <c r="AT259" s="156" t="s">
        <v>221</v>
      </c>
      <c r="AU259" s="156" t="s">
        <v>153</v>
      </c>
      <c r="AV259" s="154" t="s">
        <v>9</v>
      </c>
      <c r="AW259" s="154" t="s">
        <v>44</v>
      </c>
      <c r="AX259" s="154" t="s">
        <v>107</v>
      </c>
      <c r="AY259" s="156" t="s">
        <v>145</v>
      </c>
      <c r="AZ259" s="154"/>
      <c r="BA259" s="154"/>
      <c r="BB259" s="154"/>
      <c r="BC259" s="154"/>
      <c r="BD259" s="154"/>
      <c r="BE259" s="154"/>
      <c r="BF259" s="154"/>
      <c r="BG259" s="154"/>
      <c r="BH259" s="154"/>
      <c r="BI259" s="154"/>
      <c r="BJ259" s="154"/>
      <c r="BK259" s="154"/>
      <c r="BL259" s="154"/>
      <c r="BM259" s="154"/>
    </row>
    <row r="260" spans="1:65" ht="15.75" customHeight="1">
      <c r="A260" s="139"/>
      <c r="B260" s="140"/>
      <c r="C260" s="139"/>
      <c r="D260" s="141" t="s">
        <v>221</v>
      </c>
      <c r="E260" s="142" t="s">
        <v>25</v>
      </c>
      <c r="F260" s="143" t="s">
        <v>840</v>
      </c>
      <c r="G260" s="139"/>
      <c r="H260" s="144">
        <v>6</v>
      </c>
      <c r="I260" s="139"/>
      <c r="J260" s="139"/>
      <c r="K260" s="139"/>
      <c r="L260" s="140"/>
      <c r="M260" s="145"/>
      <c r="N260" s="139"/>
      <c r="O260" s="139"/>
      <c r="P260" s="139"/>
      <c r="Q260" s="139"/>
      <c r="R260" s="139"/>
      <c r="S260" s="139"/>
      <c r="T260" s="146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  <c r="AP260" s="139"/>
      <c r="AQ260" s="139"/>
      <c r="AR260" s="139"/>
      <c r="AS260" s="139"/>
      <c r="AT260" s="142" t="s">
        <v>221</v>
      </c>
      <c r="AU260" s="142" t="s">
        <v>153</v>
      </c>
      <c r="AV260" s="139" t="s">
        <v>153</v>
      </c>
      <c r="AW260" s="139" t="s">
        <v>44</v>
      </c>
      <c r="AX260" s="139" t="s">
        <v>107</v>
      </c>
      <c r="AY260" s="142" t="s">
        <v>145</v>
      </c>
      <c r="AZ260" s="139"/>
      <c r="BA260" s="139"/>
      <c r="BB260" s="139"/>
      <c r="BC260" s="139"/>
      <c r="BD260" s="139"/>
      <c r="BE260" s="139"/>
      <c r="BF260" s="139"/>
      <c r="BG260" s="139"/>
      <c r="BH260" s="139"/>
      <c r="BI260" s="139"/>
      <c r="BJ260" s="139"/>
      <c r="BK260" s="139"/>
      <c r="BL260" s="139"/>
      <c r="BM260" s="139"/>
    </row>
    <row r="261" spans="1:65" ht="15.75" customHeight="1">
      <c r="A261" s="147"/>
      <c r="B261" s="148"/>
      <c r="C261" s="147"/>
      <c r="D261" s="141" t="s">
        <v>221</v>
      </c>
      <c r="E261" s="149" t="s">
        <v>25</v>
      </c>
      <c r="F261" s="150" t="s">
        <v>226</v>
      </c>
      <c r="G261" s="147"/>
      <c r="H261" s="151">
        <v>6</v>
      </c>
      <c r="I261" s="147"/>
      <c r="J261" s="147"/>
      <c r="K261" s="147"/>
      <c r="L261" s="148"/>
      <c r="M261" s="152"/>
      <c r="N261" s="147"/>
      <c r="O261" s="147"/>
      <c r="P261" s="147"/>
      <c r="Q261" s="147"/>
      <c r="R261" s="147"/>
      <c r="S261" s="147"/>
      <c r="T261" s="153"/>
      <c r="U261" s="147"/>
      <c r="V261" s="147"/>
      <c r="W261" s="147"/>
      <c r="X261" s="147"/>
      <c r="Y261" s="147"/>
      <c r="Z261" s="147"/>
      <c r="AA261" s="147"/>
      <c r="AB261" s="147"/>
      <c r="AC261" s="147"/>
      <c r="AD261" s="147"/>
      <c r="AE261" s="147"/>
      <c r="AF261" s="147"/>
      <c r="AG261" s="147"/>
      <c r="AH261" s="147"/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9" t="s">
        <v>221</v>
      </c>
      <c r="AU261" s="149" t="s">
        <v>153</v>
      </c>
      <c r="AV261" s="147" t="s">
        <v>152</v>
      </c>
      <c r="AW261" s="147" t="s">
        <v>44</v>
      </c>
      <c r="AX261" s="147" t="s">
        <v>9</v>
      </c>
      <c r="AY261" s="149" t="s">
        <v>145</v>
      </c>
      <c r="AZ261" s="147"/>
      <c r="BA261" s="147"/>
      <c r="BB261" s="147"/>
      <c r="BC261" s="147"/>
      <c r="BD261" s="147"/>
      <c r="BE261" s="147"/>
      <c r="BF261" s="147"/>
      <c r="BG261" s="147"/>
      <c r="BH261" s="147"/>
      <c r="BI261" s="147"/>
      <c r="BJ261" s="147"/>
      <c r="BK261" s="147"/>
      <c r="BL261" s="147"/>
      <c r="BM261" s="147"/>
    </row>
    <row r="262" spans="1:65" ht="24" customHeight="1">
      <c r="A262" s="16"/>
      <c r="B262" s="17"/>
      <c r="C262" s="165" t="s">
        <v>282</v>
      </c>
      <c r="D262" s="165" t="s">
        <v>538</v>
      </c>
      <c r="E262" s="166" t="s">
        <v>846</v>
      </c>
      <c r="F262" s="167" t="s">
        <v>847</v>
      </c>
      <c r="G262" s="168" t="s">
        <v>192</v>
      </c>
      <c r="H262" s="169">
        <v>4</v>
      </c>
      <c r="I262" s="260"/>
      <c r="J262" s="170">
        <f>ROUND(I262*H262,2)</f>
        <v>0</v>
      </c>
      <c r="K262" s="167" t="s">
        <v>183</v>
      </c>
      <c r="L262" s="171"/>
      <c r="M262" s="172" t="s">
        <v>25</v>
      </c>
      <c r="N262" s="173" t="s">
        <v>54</v>
      </c>
      <c r="O262" s="16"/>
      <c r="P262" s="126">
        <f>O262*H262</f>
        <v>0</v>
      </c>
      <c r="Q262" s="126">
        <v>1.7999999999999999E-2</v>
      </c>
      <c r="R262" s="126">
        <f>Q262*H262</f>
        <v>7.1999999999999995E-2</v>
      </c>
      <c r="S262" s="126">
        <v>0</v>
      </c>
      <c r="T262" s="127">
        <f>S262*H262</f>
        <v>0</v>
      </c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28" t="s">
        <v>247</v>
      </c>
      <c r="AS262" s="16"/>
      <c r="AT262" s="128" t="s">
        <v>538</v>
      </c>
      <c r="AU262" s="128" t="s">
        <v>153</v>
      </c>
      <c r="AV262" s="16"/>
      <c r="AW262" s="16"/>
      <c r="AX262" s="16"/>
      <c r="AY262" s="4" t="s">
        <v>145</v>
      </c>
      <c r="AZ262" s="16"/>
      <c r="BA262" s="16"/>
      <c r="BB262" s="16"/>
      <c r="BC262" s="16"/>
      <c r="BD262" s="16"/>
      <c r="BE262" s="129">
        <f>IF(N262="základní",J262,0)</f>
        <v>0</v>
      </c>
      <c r="BF262" s="129">
        <f>IF(N262="snížená",J262,0)</f>
        <v>0</v>
      </c>
      <c r="BG262" s="129">
        <f>IF(N262="zákl. přenesená",J262,0)</f>
        <v>0</v>
      </c>
      <c r="BH262" s="129">
        <f>IF(N262="sníž. přenesená",J262,0)</f>
        <v>0</v>
      </c>
      <c r="BI262" s="129">
        <f>IF(N262="nulová",J262,0)</f>
        <v>0</v>
      </c>
      <c r="BJ262" s="4" t="s">
        <v>153</v>
      </c>
      <c r="BK262" s="129">
        <f>ROUND(I262*H262,2)</f>
        <v>0</v>
      </c>
      <c r="BL262" s="4" t="s">
        <v>193</v>
      </c>
      <c r="BM262" s="128" t="s">
        <v>859</v>
      </c>
    </row>
    <row r="263" spans="1:65" ht="15.75" customHeight="1">
      <c r="A263" s="154"/>
      <c r="B263" s="155"/>
      <c r="C263" s="154"/>
      <c r="D263" s="141" t="s">
        <v>221</v>
      </c>
      <c r="E263" s="156" t="s">
        <v>25</v>
      </c>
      <c r="F263" s="157" t="s">
        <v>832</v>
      </c>
      <c r="G263" s="154"/>
      <c r="H263" s="156" t="s">
        <v>25</v>
      </c>
      <c r="I263" s="154"/>
      <c r="J263" s="154"/>
      <c r="K263" s="154"/>
      <c r="L263" s="155"/>
      <c r="M263" s="158"/>
      <c r="N263" s="154"/>
      <c r="O263" s="154"/>
      <c r="P263" s="154"/>
      <c r="Q263" s="154"/>
      <c r="R263" s="154"/>
      <c r="S263" s="154"/>
      <c r="T263" s="159"/>
      <c r="U263" s="154"/>
      <c r="V263" s="154"/>
      <c r="W263" s="154"/>
      <c r="X263" s="154"/>
      <c r="Y263" s="154"/>
      <c r="Z263" s="154"/>
      <c r="AA263" s="154"/>
      <c r="AB263" s="154"/>
      <c r="AC263" s="154"/>
      <c r="AD263" s="154"/>
      <c r="AE263" s="154"/>
      <c r="AF263" s="154"/>
      <c r="AG263" s="154"/>
      <c r="AH263" s="154"/>
      <c r="AI263" s="154"/>
      <c r="AJ263" s="154"/>
      <c r="AK263" s="154"/>
      <c r="AL263" s="154"/>
      <c r="AM263" s="154"/>
      <c r="AN263" s="154"/>
      <c r="AO263" s="154"/>
      <c r="AP263" s="154"/>
      <c r="AQ263" s="154"/>
      <c r="AR263" s="154"/>
      <c r="AS263" s="154"/>
      <c r="AT263" s="156" t="s">
        <v>221</v>
      </c>
      <c r="AU263" s="156" t="s">
        <v>153</v>
      </c>
      <c r="AV263" s="154" t="s">
        <v>9</v>
      </c>
      <c r="AW263" s="154" t="s">
        <v>44</v>
      </c>
      <c r="AX263" s="154" t="s">
        <v>107</v>
      </c>
      <c r="AY263" s="156" t="s">
        <v>145</v>
      </c>
      <c r="AZ263" s="154"/>
      <c r="BA263" s="154"/>
      <c r="BB263" s="154"/>
      <c r="BC263" s="154"/>
      <c r="BD263" s="154"/>
      <c r="BE263" s="154"/>
      <c r="BF263" s="154"/>
      <c r="BG263" s="154"/>
      <c r="BH263" s="154"/>
      <c r="BI263" s="154"/>
      <c r="BJ263" s="154"/>
      <c r="BK263" s="154"/>
      <c r="BL263" s="154"/>
      <c r="BM263" s="154"/>
    </row>
    <row r="264" spans="1:65" ht="15.75" customHeight="1">
      <c r="A264" s="154"/>
      <c r="B264" s="155"/>
      <c r="C264" s="154"/>
      <c r="D264" s="141" t="s">
        <v>221</v>
      </c>
      <c r="E264" s="156" t="s">
        <v>25</v>
      </c>
      <c r="F264" s="157" t="s">
        <v>861</v>
      </c>
      <c r="G264" s="154"/>
      <c r="H264" s="156" t="s">
        <v>25</v>
      </c>
      <c r="I264" s="154"/>
      <c r="J264" s="154"/>
      <c r="K264" s="154"/>
      <c r="L264" s="155"/>
      <c r="M264" s="158"/>
      <c r="N264" s="154"/>
      <c r="O264" s="154"/>
      <c r="P264" s="154"/>
      <c r="Q264" s="154"/>
      <c r="R264" s="154"/>
      <c r="S264" s="154"/>
      <c r="T264" s="159"/>
      <c r="U264" s="154"/>
      <c r="V264" s="154"/>
      <c r="W264" s="154"/>
      <c r="X264" s="154"/>
      <c r="Y264" s="154"/>
      <c r="Z264" s="154"/>
      <c r="AA264" s="154"/>
      <c r="AB264" s="154"/>
      <c r="AC264" s="154"/>
      <c r="AD264" s="154"/>
      <c r="AE264" s="154"/>
      <c r="AF264" s="154"/>
      <c r="AG264" s="154"/>
      <c r="AH264" s="154"/>
      <c r="AI264" s="154"/>
      <c r="AJ264" s="154"/>
      <c r="AK264" s="154"/>
      <c r="AL264" s="154"/>
      <c r="AM264" s="154"/>
      <c r="AN264" s="154"/>
      <c r="AO264" s="154"/>
      <c r="AP264" s="154"/>
      <c r="AQ264" s="154"/>
      <c r="AR264" s="154"/>
      <c r="AS264" s="154"/>
      <c r="AT264" s="156" t="s">
        <v>221</v>
      </c>
      <c r="AU264" s="156" t="s">
        <v>153</v>
      </c>
      <c r="AV264" s="154" t="s">
        <v>9</v>
      </c>
      <c r="AW264" s="154" t="s">
        <v>44</v>
      </c>
      <c r="AX264" s="154" t="s">
        <v>107</v>
      </c>
      <c r="AY264" s="156" t="s">
        <v>145</v>
      </c>
      <c r="AZ264" s="154"/>
      <c r="BA264" s="154"/>
      <c r="BB264" s="154"/>
      <c r="BC264" s="154"/>
      <c r="BD264" s="154"/>
      <c r="BE264" s="154"/>
      <c r="BF264" s="154"/>
      <c r="BG264" s="154"/>
      <c r="BH264" s="154"/>
      <c r="BI264" s="154"/>
      <c r="BJ264" s="154"/>
      <c r="BK264" s="154"/>
      <c r="BL264" s="154"/>
      <c r="BM264" s="154"/>
    </row>
    <row r="265" spans="1:65" ht="15.75" customHeight="1">
      <c r="A265" s="139"/>
      <c r="B265" s="140"/>
      <c r="C265" s="139"/>
      <c r="D265" s="141" t="s">
        <v>221</v>
      </c>
      <c r="E265" s="142" t="s">
        <v>25</v>
      </c>
      <c r="F265" s="143" t="s">
        <v>506</v>
      </c>
      <c r="G265" s="139"/>
      <c r="H265" s="144">
        <v>4</v>
      </c>
      <c r="I265" s="139"/>
      <c r="J265" s="139"/>
      <c r="K265" s="139"/>
      <c r="L265" s="140"/>
      <c r="M265" s="145"/>
      <c r="N265" s="139"/>
      <c r="O265" s="139"/>
      <c r="P265" s="139"/>
      <c r="Q265" s="139"/>
      <c r="R265" s="139"/>
      <c r="S265" s="139"/>
      <c r="T265" s="146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42" t="s">
        <v>221</v>
      </c>
      <c r="AU265" s="142" t="s">
        <v>153</v>
      </c>
      <c r="AV265" s="139" t="s">
        <v>153</v>
      </c>
      <c r="AW265" s="139" t="s">
        <v>44</v>
      </c>
      <c r="AX265" s="139" t="s">
        <v>107</v>
      </c>
      <c r="AY265" s="142" t="s">
        <v>145</v>
      </c>
      <c r="AZ265" s="139"/>
      <c r="BA265" s="139"/>
      <c r="BB265" s="139"/>
      <c r="BC265" s="139"/>
      <c r="BD265" s="139"/>
      <c r="BE265" s="139"/>
      <c r="BF265" s="139"/>
      <c r="BG265" s="139"/>
      <c r="BH265" s="139"/>
      <c r="BI265" s="139"/>
      <c r="BJ265" s="139"/>
      <c r="BK265" s="139"/>
      <c r="BL265" s="139"/>
      <c r="BM265" s="139"/>
    </row>
    <row r="266" spans="1:65" ht="15.75" customHeight="1">
      <c r="A266" s="147"/>
      <c r="B266" s="148"/>
      <c r="C266" s="147"/>
      <c r="D266" s="141" t="s">
        <v>221</v>
      </c>
      <c r="E266" s="149" t="s">
        <v>25</v>
      </c>
      <c r="F266" s="150" t="s">
        <v>226</v>
      </c>
      <c r="G266" s="147"/>
      <c r="H266" s="151">
        <v>4</v>
      </c>
      <c r="I266" s="147"/>
      <c r="J266" s="147"/>
      <c r="K266" s="147"/>
      <c r="L266" s="148"/>
      <c r="M266" s="152"/>
      <c r="N266" s="147"/>
      <c r="O266" s="147"/>
      <c r="P266" s="147"/>
      <c r="Q266" s="147"/>
      <c r="R266" s="147"/>
      <c r="S266" s="147"/>
      <c r="T266" s="153"/>
      <c r="U266" s="147"/>
      <c r="V266" s="147"/>
      <c r="W266" s="147"/>
      <c r="X266" s="147"/>
      <c r="Y266" s="147"/>
      <c r="Z266" s="147"/>
      <c r="AA266" s="147"/>
      <c r="AB266" s="147"/>
      <c r="AC266" s="147"/>
      <c r="AD266" s="147"/>
      <c r="AE266" s="147"/>
      <c r="AF266" s="147"/>
      <c r="AG266" s="147"/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9" t="s">
        <v>221</v>
      </c>
      <c r="AU266" s="149" t="s">
        <v>153</v>
      </c>
      <c r="AV266" s="147" t="s">
        <v>152</v>
      </c>
      <c r="AW266" s="147" t="s">
        <v>44</v>
      </c>
      <c r="AX266" s="147" t="s">
        <v>9</v>
      </c>
      <c r="AY266" s="149" t="s">
        <v>145</v>
      </c>
      <c r="AZ266" s="147"/>
      <c r="BA266" s="147"/>
      <c r="BB266" s="147"/>
      <c r="BC266" s="147"/>
      <c r="BD266" s="147"/>
      <c r="BE266" s="147"/>
      <c r="BF266" s="147"/>
      <c r="BG266" s="147"/>
      <c r="BH266" s="147"/>
      <c r="BI266" s="147"/>
      <c r="BJ266" s="147"/>
      <c r="BK266" s="147"/>
      <c r="BL266" s="147"/>
      <c r="BM266" s="147"/>
    </row>
    <row r="267" spans="1:65" ht="33" customHeight="1">
      <c r="A267" s="16"/>
      <c r="B267" s="17"/>
      <c r="C267" s="118" t="s">
        <v>417</v>
      </c>
      <c r="D267" s="118" t="s">
        <v>146</v>
      </c>
      <c r="E267" s="119" t="s">
        <v>867</v>
      </c>
      <c r="F267" s="120" t="s">
        <v>868</v>
      </c>
      <c r="G267" s="121" t="s">
        <v>192</v>
      </c>
      <c r="H267" s="122">
        <v>1</v>
      </c>
      <c r="I267" s="259"/>
      <c r="J267" s="123">
        <f>ROUND(I267*H267,2)</f>
        <v>0</v>
      </c>
      <c r="K267" s="120" t="s">
        <v>183</v>
      </c>
      <c r="L267" s="17"/>
      <c r="M267" s="124" t="s">
        <v>25</v>
      </c>
      <c r="N267" s="125" t="s">
        <v>54</v>
      </c>
      <c r="O267" s="16"/>
      <c r="P267" s="126">
        <f>O267*H267</f>
        <v>0</v>
      </c>
      <c r="Q267" s="126">
        <v>0</v>
      </c>
      <c r="R267" s="126">
        <f>Q267*H267</f>
        <v>0</v>
      </c>
      <c r="S267" s="126">
        <v>0</v>
      </c>
      <c r="T267" s="127">
        <f>S267*H267</f>
        <v>0</v>
      </c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28" t="s">
        <v>193</v>
      </c>
      <c r="AS267" s="16"/>
      <c r="AT267" s="128" t="s">
        <v>146</v>
      </c>
      <c r="AU267" s="128" t="s">
        <v>153</v>
      </c>
      <c r="AV267" s="16"/>
      <c r="AW267" s="16"/>
      <c r="AX267" s="16"/>
      <c r="AY267" s="4" t="s">
        <v>145</v>
      </c>
      <c r="AZ267" s="16"/>
      <c r="BA267" s="16"/>
      <c r="BB267" s="16"/>
      <c r="BC267" s="16"/>
      <c r="BD267" s="16"/>
      <c r="BE267" s="129">
        <f>IF(N267="základní",J267,0)</f>
        <v>0</v>
      </c>
      <c r="BF267" s="129">
        <f>IF(N267="snížená",J267,0)</f>
        <v>0</v>
      </c>
      <c r="BG267" s="129">
        <f>IF(N267="zákl. přenesená",J267,0)</f>
        <v>0</v>
      </c>
      <c r="BH267" s="129">
        <f>IF(N267="sníž. přenesená",J267,0)</f>
        <v>0</v>
      </c>
      <c r="BI267" s="129">
        <f>IF(N267="nulová",J267,0)</f>
        <v>0</v>
      </c>
      <c r="BJ267" s="4" t="s">
        <v>153</v>
      </c>
      <c r="BK267" s="129">
        <f>ROUND(I267*H267,2)</f>
        <v>0</v>
      </c>
      <c r="BL267" s="4" t="s">
        <v>193</v>
      </c>
      <c r="BM267" s="128" t="s">
        <v>881</v>
      </c>
    </row>
    <row r="268" spans="1:65" ht="15.75" customHeight="1">
      <c r="A268" s="16"/>
      <c r="B268" s="17"/>
      <c r="C268" s="16"/>
      <c r="D268" s="136" t="s">
        <v>201</v>
      </c>
      <c r="E268" s="16"/>
      <c r="F268" s="137" t="s">
        <v>882</v>
      </c>
      <c r="G268" s="16"/>
      <c r="H268" s="16"/>
      <c r="I268" s="16"/>
      <c r="J268" s="16"/>
      <c r="K268" s="16"/>
      <c r="L268" s="17"/>
      <c r="M268" s="138"/>
      <c r="N268" s="16"/>
      <c r="O268" s="16"/>
      <c r="P268" s="16"/>
      <c r="Q268" s="16"/>
      <c r="R268" s="16"/>
      <c r="S268" s="16"/>
      <c r="T268" s="59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4" t="s">
        <v>201</v>
      </c>
      <c r="AU268" s="4" t="s">
        <v>153</v>
      </c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</row>
    <row r="269" spans="1:65" ht="24" customHeight="1">
      <c r="A269" s="16"/>
      <c r="B269" s="17"/>
      <c r="C269" s="165" t="s">
        <v>285</v>
      </c>
      <c r="D269" s="165" t="s">
        <v>538</v>
      </c>
      <c r="E269" s="166" t="s">
        <v>885</v>
      </c>
      <c r="F269" s="167" t="s">
        <v>886</v>
      </c>
      <c r="G269" s="168" t="s">
        <v>192</v>
      </c>
      <c r="H269" s="169">
        <v>1</v>
      </c>
      <c r="I269" s="260"/>
      <c r="J269" s="170">
        <f t="shared" ref="J269:J270" si="35">ROUND(I269*H269,2)</f>
        <v>0</v>
      </c>
      <c r="K269" s="167" t="s">
        <v>183</v>
      </c>
      <c r="L269" s="171"/>
      <c r="M269" s="172" t="s">
        <v>25</v>
      </c>
      <c r="N269" s="173" t="s">
        <v>54</v>
      </c>
      <c r="O269" s="16"/>
      <c r="P269" s="126">
        <f t="shared" ref="P269:P270" si="36">O269*H269</f>
        <v>0</v>
      </c>
      <c r="Q269" s="126">
        <v>1.95E-2</v>
      </c>
      <c r="R269" s="126">
        <f t="shared" ref="R269:R270" si="37">Q269*H269</f>
        <v>1.95E-2</v>
      </c>
      <c r="S269" s="126">
        <v>0</v>
      </c>
      <c r="T269" s="127">
        <f t="shared" ref="T269:T270" si="38">S269*H269</f>
        <v>0</v>
      </c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28" t="s">
        <v>247</v>
      </c>
      <c r="AS269" s="16"/>
      <c r="AT269" s="128" t="s">
        <v>538</v>
      </c>
      <c r="AU269" s="128" t="s">
        <v>153</v>
      </c>
      <c r="AV269" s="16"/>
      <c r="AW269" s="16"/>
      <c r="AX269" s="16"/>
      <c r="AY269" s="4" t="s">
        <v>145</v>
      </c>
      <c r="AZ269" s="16"/>
      <c r="BA269" s="16"/>
      <c r="BB269" s="16"/>
      <c r="BC269" s="16"/>
      <c r="BD269" s="16"/>
      <c r="BE269" s="129">
        <f t="shared" ref="BE269:BE270" si="39">IF(N269="základní",J269,0)</f>
        <v>0</v>
      </c>
      <c r="BF269" s="129">
        <f t="shared" ref="BF269:BF270" si="40">IF(N269="snížená",J269,0)</f>
        <v>0</v>
      </c>
      <c r="BG269" s="129">
        <f t="shared" ref="BG269:BG270" si="41">IF(N269="zákl. přenesená",J269,0)</f>
        <v>0</v>
      </c>
      <c r="BH269" s="129">
        <f t="shared" ref="BH269:BH270" si="42">IF(N269="sníž. přenesená",J269,0)</f>
        <v>0</v>
      </c>
      <c r="BI269" s="129">
        <f t="shared" ref="BI269:BI270" si="43">IF(N269="nulová",J269,0)</f>
        <v>0</v>
      </c>
      <c r="BJ269" s="4" t="s">
        <v>153</v>
      </c>
      <c r="BK269" s="129">
        <f t="shared" ref="BK269:BK270" si="44">ROUND(I269*H269,2)</f>
        <v>0</v>
      </c>
      <c r="BL269" s="4" t="s">
        <v>193</v>
      </c>
      <c r="BM269" s="128" t="s">
        <v>899</v>
      </c>
    </row>
    <row r="270" spans="1:65" ht="24" customHeight="1">
      <c r="A270" s="16"/>
      <c r="B270" s="17"/>
      <c r="C270" s="118" t="s">
        <v>426</v>
      </c>
      <c r="D270" s="118" t="s">
        <v>146</v>
      </c>
      <c r="E270" s="119" t="s">
        <v>900</v>
      </c>
      <c r="F270" s="120" t="s">
        <v>901</v>
      </c>
      <c r="G270" s="121" t="s">
        <v>192</v>
      </c>
      <c r="H270" s="122">
        <v>3</v>
      </c>
      <c r="I270" s="259"/>
      <c r="J270" s="123">
        <f t="shared" si="35"/>
        <v>0</v>
      </c>
      <c r="K270" s="120" t="s">
        <v>183</v>
      </c>
      <c r="L270" s="17"/>
      <c r="M270" s="124" t="s">
        <v>25</v>
      </c>
      <c r="N270" s="125" t="s">
        <v>54</v>
      </c>
      <c r="O270" s="16"/>
      <c r="P270" s="126">
        <f t="shared" si="36"/>
        <v>0</v>
      </c>
      <c r="Q270" s="126">
        <v>8.7384080000000002E-4</v>
      </c>
      <c r="R270" s="126">
        <f t="shared" si="37"/>
        <v>2.6215224E-3</v>
      </c>
      <c r="S270" s="126">
        <v>0</v>
      </c>
      <c r="T270" s="127">
        <f t="shared" si="38"/>
        <v>0</v>
      </c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28" t="s">
        <v>193</v>
      </c>
      <c r="AS270" s="16"/>
      <c r="AT270" s="128" t="s">
        <v>146</v>
      </c>
      <c r="AU270" s="128" t="s">
        <v>153</v>
      </c>
      <c r="AV270" s="16"/>
      <c r="AW270" s="16"/>
      <c r="AX270" s="16"/>
      <c r="AY270" s="4" t="s">
        <v>145</v>
      </c>
      <c r="AZ270" s="16"/>
      <c r="BA270" s="16"/>
      <c r="BB270" s="16"/>
      <c r="BC270" s="16"/>
      <c r="BD270" s="16"/>
      <c r="BE270" s="129">
        <f t="shared" si="39"/>
        <v>0</v>
      </c>
      <c r="BF270" s="129">
        <f t="shared" si="40"/>
        <v>0</v>
      </c>
      <c r="BG270" s="129">
        <f t="shared" si="41"/>
        <v>0</v>
      </c>
      <c r="BH270" s="129">
        <f t="shared" si="42"/>
        <v>0</v>
      </c>
      <c r="BI270" s="129">
        <f t="shared" si="43"/>
        <v>0</v>
      </c>
      <c r="BJ270" s="4" t="s">
        <v>153</v>
      </c>
      <c r="BK270" s="129">
        <f t="shared" si="44"/>
        <v>0</v>
      </c>
      <c r="BL270" s="4" t="s">
        <v>193</v>
      </c>
      <c r="BM270" s="128" t="s">
        <v>904</v>
      </c>
    </row>
    <row r="271" spans="1:65" ht="15.75" customHeight="1">
      <c r="A271" s="16"/>
      <c r="B271" s="17"/>
      <c r="C271" s="16"/>
      <c r="D271" s="136" t="s">
        <v>201</v>
      </c>
      <c r="E271" s="16"/>
      <c r="F271" s="137" t="s">
        <v>905</v>
      </c>
      <c r="G271" s="16"/>
      <c r="H271" s="16"/>
      <c r="I271" s="16"/>
      <c r="J271" s="16"/>
      <c r="K271" s="16"/>
      <c r="L271" s="17"/>
      <c r="M271" s="138"/>
      <c r="N271" s="16"/>
      <c r="O271" s="16"/>
      <c r="P271" s="16"/>
      <c r="Q271" s="16"/>
      <c r="R271" s="16"/>
      <c r="S271" s="16"/>
      <c r="T271" s="59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4" t="s">
        <v>201</v>
      </c>
      <c r="AU271" s="4" t="s">
        <v>153</v>
      </c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</row>
    <row r="272" spans="1:65" ht="24" customHeight="1">
      <c r="A272" s="16"/>
      <c r="B272" s="17"/>
      <c r="C272" s="165" t="s">
        <v>293</v>
      </c>
      <c r="D272" s="165" t="s">
        <v>538</v>
      </c>
      <c r="E272" s="166" t="s">
        <v>906</v>
      </c>
      <c r="F272" s="167" t="s">
        <v>907</v>
      </c>
      <c r="G272" s="168" t="s">
        <v>176</v>
      </c>
      <c r="H272" s="169">
        <v>1.8</v>
      </c>
      <c r="I272" s="260"/>
      <c r="J272" s="170">
        <f>ROUND(I272*H272,2)</f>
        <v>0</v>
      </c>
      <c r="K272" s="167" t="s">
        <v>183</v>
      </c>
      <c r="L272" s="171"/>
      <c r="M272" s="172" t="s">
        <v>25</v>
      </c>
      <c r="N272" s="173" t="s">
        <v>54</v>
      </c>
      <c r="O272" s="16"/>
      <c r="P272" s="126">
        <f>O272*H272</f>
        <v>0</v>
      </c>
      <c r="Q272" s="126">
        <v>2.4230000000000002E-2</v>
      </c>
      <c r="R272" s="126">
        <f>Q272*H272</f>
        <v>4.3614000000000007E-2</v>
      </c>
      <c r="S272" s="126">
        <v>0</v>
      </c>
      <c r="T272" s="127">
        <f>S272*H272</f>
        <v>0</v>
      </c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28" t="s">
        <v>247</v>
      </c>
      <c r="AS272" s="16"/>
      <c r="AT272" s="128" t="s">
        <v>538</v>
      </c>
      <c r="AU272" s="128" t="s">
        <v>153</v>
      </c>
      <c r="AV272" s="16"/>
      <c r="AW272" s="16"/>
      <c r="AX272" s="16"/>
      <c r="AY272" s="4" t="s">
        <v>145</v>
      </c>
      <c r="AZ272" s="16"/>
      <c r="BA272" s="16"/>
      <c r="BB272" s="16"/>
      <c r="BC272" s="16"/>
      <c r="BD272" s="16"/>
      <c r="BE272" s="129">
        <f>IF(N272="základní",J272,0)</f>
        <v>0</v>
      </c>
      <c r="BF272" s="129">
        <f>IF(N272="snížená",J272,0)</f>
        <v>0</v>
      </c>
      <c r="BG272" s="129">
        <f>IF(N272="zákl. přenesená",J272,0)</f>
        <v>0</v>
      </c>
      <c r="BH272" s="129">
        <f>IF(N272="sníž. přenesená",J272,0)</f>
        <v>0</v>
      </c>
      <c r="BI272" s="129">
        <f>IF(N272="nulová",J272,0)</f>
        <v>0</v>
      </c>
      <c r="BJ272" s="4" t="s">
        <v>153</v>
      </c>
      <c r="BK272" s="129">
        <f>ROUND(I272*H272,2)</f>
        <v>0</v>
      </c>
      <c r="BL272" s="4" t="s">
        <v>193</v>
      </c>
      <c r="BM272" s="128" t="s">
        <v>917</v>
      </c>
    </row>
    <row r="273" spans="1:65" ht="15.75" customHeight="1">
      <c r="A273" s="16"/>
      <c r="B273" s="17"/>
      <c r="C273" s="16"/>
      <c r="D273" s="141" t="s">
        <v>775</v>
      </c>
      <c r="E273" s="16"/>
      <c r="F273" s="174" t="s">
        <v>918</v>
      </c>
      <c r="G273" s="16"/>
      <c r="H273" s="16"/>
      <c r="I273" s="16"/>
      <c r="J273" s="16"/>
      <c r="K273" s="16"/>
      <c r="L273" s="17"/>
      <c r="M273" s="138"/>
      <c r="N273" s="16"/>
      <c r="O273" s="16"/>
      <c r="P273" s="16"/>
      <c r="Q273" s="16"/>
      <c r="R273" s="16"/>
      <c r="S273" s="16"/>
      <c r="T273" s="59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4" t="s">
        <v>775</v>
      </c>
      <c r="AU273" s="4" t="s">
        <v>153</v>
      </c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</row>
    <row r="274" spans="1:65" ht="15.75" customHeight="1">
      <c r="A274" s="139"/>
      <c r="B274" s="140"/>
      <c r="C274" s="139"/>
      <c r="D274" s="141" t="s">
        <v>221</v>
      </c>
      <c r="E274" s="139"/>
      <c r="F274" s="143" t="s">
        <v>919</v>
      </c>
      <c r="G274" s="139"/>
      <c r="H274" s="144">
        <v>1.8</v>
      </c>
      <c r="I274" s="139"/>
      <c r="J274" s="139"/>
      <c r="K274" s="139"/>
      <c r="L274" s="140"/>
      <c r="M274" s="145"/>
      <c r="N274" s="139"/>
      <c r="O274" s="139"/>
      <c r="P274" s="139"/>
      <c r="Q274" s="139"/>
      <c r="R274" s="139"/>
      <c r="S274" s="139"/>
      <c r="T274" s="146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39"/>
      <c r="AM274" s="139"/>
      <c r="AN274" s="139"/>
      <c r="AO274" s="139"/>
      <c r="AP274" s="139"/>
      <c r="AQ274" s="139"/>
      <c r="AR274" s="139"/>
      <c r="AS274" s="139"/>
      <c r="AT274" s="142" t="s">
        <v>221</v>
      </c>
      <c r="AU274" s="142" t="s">
        <v>153</v>
      </c>
      <c r="AV274" s="139" t="s">
        <v>153</v>
      </c>
      <c r="AW274" s="139" t="s">
        <v>7</v>
      </c>
      <c r="AX274" s="139" t="s">
        <v>9</v>
      </c>
      <c r="AY274" s="142" t="s">
        <v>145</v>
      </c>
      <c r="AZ274" s="139"/>
      <c r="BA274" s="139"/>
      <c r="BB274" s="139"/>
      <c r="BC274" s="139"/>
      <c r="BD274" s="139"/>
      <c r="BE274" s="139"/>
      <c r="BF274" s="139"/>
      <c r="BG274" s="139"/>
      <c r="BH274" s="139"/>
      <c r="BI274" s="139"/>
      <c r="BJ274" s="139"/>
      <c r="BK274" s="139"/>
      <c r="BL274" s="139"/>
      <c r="BM274" s="139"/>
    </row>
    <row r="275" spans="1:65" ht="33" customHeight="1">
      <c r="A275" s="16"/>
      <c r="B275" s="17"/>
      <c r="C275" s="165" t="s">
        <v>435</v>
      </c>
      <c r="D275" s="165" t="s">
        <v>538</v>
      </c>
      <c r="E275" s="166" t="s">
        <v>920</v>
      </c>
      <c r="F275" s="167" t="s">
        <v>921</v>
      </c>
      <c r="G275" s="168" t="s">
        <v>176</v>
      </c>
      <c r="H275" s="169">
        <v>3.6</v>
      </c>
      <c r="I275" s="260"/>
      <c r="J275" s="170">
        <f>ROUND(I275*H275,2)</f>
        <v>0</v>
      </c>
      <c r="K275" s="167" t="s">
        <v>25</v>
      </c>
      <c r="L275" s="171"/>
      <c r="M275" s="172" t="s">
        <v>25</v>
      </c>
      <c r="N275" s="173" t="s">
        <v>54</v>
      </c>
      <c r="O275" s="16"/>
      <c r="P275" s="126">
        <f>O275*H275</f>
        <v>0</v>
      </c>
      <c r="Q275" s="126">
        <v>2.4230000000000002E-2</v>
      </c>
      <c r="R275" s="126">
        <f>Q275*H275</f>
        <v>8.7228000000000014E-2</v>
      </c>
      <c r="S275" s="126">
        <v>0</v>
      </c>
      <c r="T275" s="127">
        <f>S275*H275</f>
        <v>0</v>
      </c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28" t="s">
        <v>247</v>
      </c>
      <c r="AS275" s="16"/>
      <c r="AT275" s="128" t="s">
        <v>538</v>
      </c>
      <c r="AU275" s="128" t="s">
        <v>153</v>
      </c>
      <c r="AV275" s="16"/>
      <c r="AW275" s="16"/>
      <c r="AX275" s="16"/>
      <c r="AY275" s="4" t="s">
        <v>145</v>
      </c>
      <c r="AZ275" s="16"/>
      <c r="BA275" s="16"/>
      <c r="BB275" s="16"/>
      <c r="BC275" s="16"/>
      <c r="BD275" s="16"/>
      <c r="BE275" s="129">
        <f>IF(N275="základní",J275,0)</f>
        <v>0</v>
      </c>
      <c r="BF275" s="129">
        <f>IF(N275="snížená",J275,0)</f>
        <v>0</v>
      </c>
      <c r="BG275" s="129">
        <f>IF(N275="zákl. přenesená",J275,0)</f>
        <v>0</v>
      </c>
      <c r="BH275" s="129">
        <f>IF(N275="sníž. přenesená",J275,0)</f>
        <v>0</v>
      </c>
      <c r="BI275" s="129">
        <f>IF(N275="nulová",J275,0)</f>
        <v>0</v>
      </c>
      <c r="BJ275" s="4" t="s">
        <v>153</v>
      </c>
      <c r="BK275" s="129">
        <f>ROUND(I275*H275,2)</f>
        <v>0</v>
      </c>
      <c r="BL275" s="4" t="s">
        <v>193</v>
      </c>
      <c r="BM275" s="128" t="s">
        <v>929</v>
      </c>
    </row>
    <row r="276" spans="1:65" ht="15.75" customHeight="1">
      <c r="A276" s="16"/>
      <c r="B276" s="17"/>
      <c r="C276" s="16"/>
      <c r="D276" s="141" t="s">
        <v>775</v>
      </c>
      <c r="E276" s="16"/>
      <c r="F276" s="174" t="s">
        <v>918</v>
      </c>
      <c r="G276" s="16"/>
      <c r="H276" s="16"/>
      <c r="I276" s="16"/>
      <c r="J276" s="16"/>
      <c r="K276" s="16"/>
      <c r="L276" s="17"/>
      <c r="M276" s="138"/>
      <c r="N276" s="16"/>
      <c r="O276" s="16"/>
      <c r="P276" s="16"/>
      <c r="Q276" s="16"/>
      <c r="R276" s="16"/>
      <c r="S276" s="16"/>
      <c r="T276" s="59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4" t="s">
        <v>775</v>
      </c>
      <c r="AU276" s="4" t="s">
        <v>153</v>
      </c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</row>
    <row r="277" spans="1:65" ht="15.75" customHeight="1">
      <c r="A277" s="139"/>
      <c r="B277" s="140"/>
      <c r="C277" s="139"/>
      <c r="D277" s="141" t="s">
        <v>221</v>
      </c>
      <c r="E277" s="139"/>
      <c r="F277" s="143" t="s">
        <v>932</v>
      </c>
      <c r="G277" s="139"/>
      <c r="H277" s="144">
        <v>3.6</v>
      </c>
      <c r="I277" s="139"/>
      <c r="J277" s="139"/>
      <c r="K277" s="139"/>
      <c r="L277" s="140"/>
      <c r="M277" s="145"/>
      <c r="N277" s="139"/>
      <c r="O277" s="139"/>
      <c r="P277" s="139"/>
      <c r="Q277" s="139"/>
      <c r="R277" s="139"/>
      <c r="S277" s="139"/>
      <c r="T277" s="146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39"/>
      <c r="AM277" s="139"/>
      <c r="AN277" s="139"/>
      <c r="AO277" s="139"/>
      <c r="AP277" s="139"/>
      <c r="AQ277" s="139"/>
      <c r="AR277" s="139"/>
      <c r="AS277" s="139"/>
      <c r="AT277" s="142" t="s">
        <v>221</v>
      </c>
      <c r="AU277" s="142" t="s">
        <v>153</v>
      </c>
      <c r="AV277" s="139" t="s">
        <v>153</v>
      </c>
      <c r="AW277" s="139" t="s">
        <v>7</v>
      </c>
      <c r="AX277" s="139" t="s">
        <v>9</v>
      </c>
      <c r="AY277" s="142" t="s">
        <v>145</v>
      </c>
      <c r="AZ277" s="139"/>
      <c r="BA277" s="139"/>
      <c r="BB277" s="139"/>
      <c r="BC277" s="139"/>
      <c r="BD277" s="139"/>
      <c r="BE277" s="139"/>
      <c r="BF277" s="139"/>
      <c r="BG277" s="139"/>
      <c r="BH277" s="139"/>
      <c r="BI277" s="139"/>
      <c r="BJ277" s="139"/>
      <c r="BK277" s="139"/>
      <c r="BL277" s="139"/>
      <c r="BM277" s="139"/>
    </row>
    <row r="278" spans="1:65" ht="24" customHeight="1">
      <c r="A278" s="16"/>
      <c r="B278" s="17"/>
      <c r="C278" s="118" t="s">
        <v>298</v>
      </c>
      <c r="D278" s="118" t="s">
        <v>146</v>
      </c>
      <c r="E278" s="119" t="s">
        <v>933</v>
      </c>
      <c r="F278" s="120" t="s">
        <v>934</v>
      </c>
      <c r="G278" s="121" t="s">
        <v>192</v>
      </c>
      <c r="H278" s="122">
        <v>10</v>
      </c>
      <c r="I278" s="259"/>
      <c r="J278" s="123">
        <f>ROUND(I278*H278,2)</f>
        <v>0</v>
      </c>
      <c r="K278" s="120" t="s">
        <v>183</v>
      </c>
      <c r="L278" s="17"/>
      <c r="M278" s="124" t="s">
        <v>25</v>
      </c>
      <c r="N278" s="125" t="s">
        <v>54</v>
      </c>
      <c r="O278" s="16"/>
      <c r="P278" s="126">
        <f>O278*H278</f>
        <v>0</v>
      </c>
      <c r="Q278" s="126">
        <v>0</v>
      </c>
      <c r="R278" s="126">
        <f>Q278*H278</f>
        <v>0</v>
      </c>
      <c r="S278" s="126">
        <v>0</v>
      </c>
      <c r="T278" s="127">
        <f>S278*H278</f>
        <v>0</v>
      </c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28" t="s">
        <v>193</v>
      </c>
      <c r="AS278" s="16"/>
      <c r="AT278" s="128" t="s">
        <v>146</v>
      </c>
      <c r="AU278" s="128" t="s">
        <v>153</v>
      </c>
      <c r="AV278" s="16"/>
      <c r="AW278" s="16"/>
      <c r="AX278" s="16"/>
      <c r="AY278" s="4" t="s">
        <v>145</v>
      </c>
      <c r="AZ278" s="16"/>
      <c r="BA278" s="16"/>
      <c r="BB278" s="16"/>
      <c r="BC278" s="16"/>
      <c r="BD278" s="16"/>
      <c r="BE278" s="129">
        <f>IF(N278="základní",J278,0)</f>
        <v>0</v>
      </c>
      <c r="BF278" s="129">
        <f>IF(N278="snížená",J278,0)</f>
        <v>0</v>
      </c>
      <c r="BG278" s="129">
        <f>IF(N278="zákl. přenesená",J278,0)</f>
        <v>0</v>
      </c>
      <c r="BH278" s="129">
        <f>IF(N278="sníž. přenesená",J278,0)</f>
        <v>0</v>
      </c>
      <c r="BI278" s="129">
        <f>IF(N278="nulová",J278,0)</f>
        <v>0</v>
      </c>
      <c r="BJ278" s="4" t="s">
        <v>153</v>
      </c>
      <c r="BK278" s="129">
        <f>ROUND(I278*H278,2)</f>
        <v>0</v>
      </c>
      <c r="BL278" s="4" t="s">
        <v>193</v>
      </c>
      <c r="BM278" s="128" t="s">
        <v>944</v>
      </c>
    </row>
    <row r="279" spans="1:65" ht="15.75" customHeight="1">
      <c r="A279" s="16"/>
      <c r="B279" s="17"/>
      <c r="C279" s="16"/>
      <c r="D279" s="136" t="s">
        <v>201</v>
      </c>
      <c r="E279" s="16"/>
      <c r="F279" s="137" t="s">
        <v>945</v>
      </c>
      <c r="G279" s="16"/>
      <c r="H279" s="16"/>
      <c r="I279" s="16"/>
      <c r="J279" s="16"/>
      <c r="K279" s="16"/>
      <c r="L279" s="17"/>
      <c r="M279" s="138"/>
      <c r="N279" s="16"/>
      <c r="O279" s="16"/>
      <c r="P279" s="16"/>
      <c r="Q279" s="16"/>
      <c r="R279" s="16"/>
      <c r="S279" s="16"/>
      <c r="T279" s="59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4" t="s">
        <v>201</v>
      </c>
      <c r="AU279" s="4" t="s">
        <v>153</v>
      </c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</row>
    <row r="280" spans="1:65" ht="16.5" customHeight="1">
      <c r="A280" s="16"/>
      <c r="B280" s="17"/>
      <c r="C280" s="165" t="s">
        <v>442</v>
      </c>
      <c r="D280" s="165" t="s">
        <v>538</v>
      </c>
      <c r="E280" s="166" t="s">
        <v>949</v>
      </c>
      <c r="F280" s="167" t="s">
        <v>951</v>
      </c>
      <c r="G280" s="168" t="s">
        <v>192</v>
      </c>
      <c r="H280" s="169">
        <v>10</v>
      </c>
      <c r="I280" s="260"/>
      <c r="J280" s="170">
        <f t="shared" ref="J280:J281" si="45">ROUND(I280*H280,2)</f>
        <v>0</v>
      </c>
      <c r="K280" s="167" t="s">
        <v>183</v>
      </c>
      <c r="L280" s="171"/>
      <c r="M280" s="172" t="s">
        <v>25</v>
      </c>
      <c r="N280" s="173" t="s">
        <v>54</v>
      </c>
      <c r="O280" s="16"/>
      <c r="P280" s="126">
        <f t="shared" ref="P280:P281" si="46">O280*H280</f>
        <v>0</v>
      </c>
      <c r="Q280" s="126">
        <v>2.2000000000000001E-3</v>
      </c>
      <c r="R280" s="126">
        <f t="shared" ref="R280:R281" si="47">Q280*H280</f>
        <v>2.2000000000000002E-2</v>
      </c>
      <c r="S280" s="126">
        <v>0</v>
      </c>
      <c r="T280" s="127">
        <f t="shared" ref="T280:T281" si="48">S280*H280</f>
        <v>0</v>
      </c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28" t="s">
        <v>247</v>
      </c>
      <c r="AS280" s="16"/>
      <c r="AT280" s="128" t="s">
        <v>538</v>
      </c>
      <c r="AU280" s="128" t="s">
        <v>153</v>
      </c>
      <c r="AV280" s="16"/>
      <c r="AW280" s="16"/>
      <c r="AX280" s="16"/>
      <c r="AY280" s="4" t="s">
        <v>145</v>
      </c>
      <c r="AZ280" s="16"/>
      <c r="BA280" s="16"/>
      <c r="BB280" s="16"/>
      <c r="BC280" s="16"/>
      <c r="BD280" s="16"/>
      <c r="BE280" s="129">
        <f t="shared" ref="BE280:BE281" si="49">IF(N280="základní",J280,0)</f>
        <v>0</v>
      </c>
      <c r="BF280" s="129">
        <f t="shared" ref="BF280:BF281" si="50">IF(N280="snížená",J280,0)</f>
        <v>0</v>
      </c>
      <c r="BG280" s="129">
        <f t="shared" ref="BG280:BG281" si="51">IF(N280="zákl. přenesená",J280,0)</f>
        <v>0</v>
      </c>
      <c r="BH280" s="129">
        <f t="shared" ref="BH280:BH281" si="52">IF(N280="sníž. přenesená",J280,0)</f>
        <v>0</v>
      </c>
      <c r="BI280" s="129">
        <f t="shared" ref="BI280:BI281" si="53">IF(N280="nulová",J280,0)</f>
        <v>0</v>
      </c>
      <c r="BJ280" s="4" t="s">
        <v>153</v>
      </c>
      <c r="BK280" s="129">
        <f t="shared" ref="BK280:BK281" si="54">ROUND(I280*H280,2)</f>
        <v>0</v>
      </c>
      <c r="BL280" s="4" t="s">
        <v>193</v>
      </c>
      <c r="BM280" s="128" t="s">
        <v>956</v>
      </c>
    </row>
    <row r="281" spans="1:65" ht="24" customHeight="1">
      <c r="A281" s="16"/>
      <c r="B281" s="17"/>
      <c r="C281" s="118" t="s">
        <v>304</v>
      </c>
      <c r="D281" s="118" t="s">
        <v>146</v>
      </c>
      <c r="E281" s="119" t="s">
        <v>957</v>
      </c>
      <c r="F281" s="120" t="s">
        <v>958</v>
      </c>
      <c r="G281" s="121" t="s">
        <v>192</v>
      </c>
      <c r="H281" s="122">
        <v>4</v>
      </c>
      <c r="I281" s="259"/>
      <c r="J281" s="123">
        <f t="shared" si="45"/>
        <v>0</v>
      </c>
      <c r="K281" s="120" t="s">
        <v>183</v>
      </c>
      <c r="L281" s="17"/>
      <c r="M281" s="124" t="s">
        <v>25</v>
      </c>
      <c r="N281" s="125" t="s">
        <v>54</v>
      </c>
      <c r="O281" s="16"/>
      <c r="P281" s="126">
        <f t="shared" si="46"/>
        <v>0</v>
      </c>
      <c r="Q281" s="126">
        <v>0</v>
      </c>
      <c r="R281" s="126">
        <f t="shared" si="47"/>
        <v>0</v>
      </c>
      <c r="S281" s="126">
        <v>0</v>
      </c>
      <c r="T281" s="127">
        <f t="shared" si="48"/>
        <v>0</v>
      </c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28" t="s">
        <v>193</v>
      </c>
      <c r="AS281" s="16"/>
      <c r="AT281" s="128" t="s">
        <v>146</v>
      </c>
      <c r="AU281" s="128" t="s">
        <v>153</v>
      </c>
      <c r="AV281" s="16"/>
      <c r="AW281" s="16"/>
      <c r="AX281" s="16"/>
      <c r="AY281" s="4" t="s">
        <v>145</v>
      </c>
      <c r="AZ281" s="16"/>
      <c r="BA281" s="16"/>
      <c r="BB281" s="16"/>
      <c r="BC281" s="16"/>
      <c r="BD281" s="16"/>
      <c r="BE281" s="129">
        <f t="shared" si="49"/>
        <v>0</v>
      </c>
      <c r="BF281" s="129">
        <f t="shared" si="50"/>
        <v>0</v>
      </c>
      <c r="BG281" s="129">
        <f t="shared" si="51"/>
        <v>0</v>
      </c>
      <c r="BH281" s="129">
        <f t="shared" si="52"/>
        <v>0</v>
      </c>
      <c r="BI281" s="129">
        <f t="shared" si="53"/>
        <v>0</v>
      </c>
      <c r="BJ281" s="4" t="s">
        <v>153</v>
      </c>
      <c r="BK281" s="129">
        <f t="shared" si="54"/>
        <v>0</v>
      </c>
      <c r="BL281" s="4" t="s">
        <v>193</v>
      </c>
      <c r="BM281" s="128" t="s">
        <v>959</v>
      </c>
    </row>
    <row r="282" spans="1:65" ht="15.75" customHeight="1">
      <c r="A282" s="16"/>
      <c r="B282" s="17"/>
      <c r="C282" s="16"/>
      <c r="D282" s="136" t="s">
        <v>201</v>
      </c>
      <c r="E282" s="16"/>
      <c r="F282" s="137" t="s">
        <v>960</v>
      </c>
      <c r="G282" s="16"/>
      <c r="H282" s="16"/>
      <c r="I282" s="16"/>
      <c r="J282" s="16"/>
      <c r="K282" s="16"/>
      <c r="L282" s="17"/>
      <c r="M282" s="138"/>
      <c r="N282" s="16"/>
      <c r="O282" s="16"/>
      <c r="P282" s="16"/>
      <c r="Q282" s="16"/>
      <c r="R282" s="16"/>
      <c r="S282" s="16"/>
      <c r="T282" s="59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4" t="s">
        <v>201</v>
      </c>
      <c r="AU282" s="4" t="s">
        <v>153</v>
      </c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</row>
    <row r="283" spans="1:65" ht="24" customHeight="1">
      <c r="A283" s="16"/>
      <c r="B283" s="17"/>
      <c r="C283" s="165" t="s">
        <v>961</v>
      </c>
      <c r="D283" s="165" t="s">
        <v>538</v>
      </c>
      <c r="E283" s="166" t="s">
        <v>962</v>
      </c>
      <c r="F283" s="167" t="s">
        <v>963</v>
      </c>
      <c r="G283" s="168" t="s">
        <v>192</v>
      </c>
      <c r="H283" s="169">
        <v>2</v>
      </c>
      <c r="I283" s="260"/>
      <c r="J283" s="170">
        <f t="shared" ref="J283:J285" si="55">ROUND(I283*H283,2)</f>
        <v>0</v>
      </c>
      <c r="K283" s="167" t="s">
        <v>183</v>
      </c>
      <c r="L283" s="171"/>
      <c r="M283" s="172" t="s">
        <v>25</v>
      </c>
      <c r="N283" s="173" t="s">
        <v>54</v>
      </c>
      <c r="O283" s="16"/>
      <c r="P283" s="126">
        <f t="shared" ref="P283:P285" si="56">O283*H283</f>
        <v>0</v>
      </c>
      <c r="Q283" s="126">
        <v>1.4999999999999996E-4</v>
      </c>
      <c r="R283" s="126">
        <f t="shared" ref="R283:R285" si="57">Q283*H283</f>
        <v>2.9999999999999992E-4</v>
      </c>
      <c r="S283" s="126">
        <v>0</v>
      </c>
      <c r="T283" s="127">
        <f t="shared" ref="T283:T285" si="58">S283*H283</f>
        <v>0</v>
      </c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28" t="s">
        <v>247</v>
      </c>
      <c r="AS283" s="16"/>
      <c r="AT283" s="128" t="s">
        <v>538</v>
      </c>
      <c r="AU283" s="128" t="s">
        <v>153</v>
      </c>
      <c r="AV283" s="16"/>
      <c r="AW283" s="16"/>
      <c r="AX283" s="16"/>
      <c r="AY283" s="4" t="s">
        <v>145</v>
      </c>
      <c r="AZ283" s="16"/>
      <c r="BA283" s="16"/>
      <c r="BB283" s="16"/>
      <c r="BC283" s="16"/>
      <c r="BD283" s="16"/>
      <c r="BE283" s="129">
        <f t="shared" ref="BE283:BE285" si="59">IF(N283="základní",J283,0)</f>
        <v>0</v>
      </c>
      <c r="BF283" s="129">
        <f t="shared" ref="BF283:BF285" si="60">IF(N283="snížená",J283,0)</f>
        <v>0</v>
      </c>
      <c r="BG283" s="129">
        <f t="shared" ref="BG283:BG285" si="61">IF(N283="zákl. přenesená",J283,0)</f>
        <v>0</v>
      </c>
      <c r="BH283" s="129">
        <f t="shared" ref="BH283:BH285" si="62">IF(N283="sníž. přenesená",J283,0)</f>
        <v>0</v>
      </c>
      <c r="BI283" s="129">
        <f t="shared" ref="BI283:BI285" si="63">IF(N283="nulová",J283,0)</f>
        <v>0</v>
      </c>
      <c r="BJ283" s="4" t="s">
        <v>153</v>
      </c>
      <c r="BK283" s="129">
        <f t="shared" ref="BK283:BK285" si="64">ROUND(I283*H283,2)</f>
        <v>0</v>
      </c>
      <c r="BL283" s="4" t="s">
        <v>193</v>
      </c>
      <c r="BM283" s="128" t="s">
        <v>964</v>
      </c>
    </row>
    <row r="284" spans="1:65" ht="24" customHeight="1">
      <c r="A284" s="16"/>
      <c r="B284" s="17"/>
      <c r="C284" s="165" t="s">
        <v>311</v>
      </c>
      <c r="D284" s="165" t="s">
        <v>538</v>
      </c>
      <c r="E284" s="166" t="s">
        <v>965</v>
      </c>
      <c r="F284" s="167" t="s">
        <v>966</v>
      </c>
      <c r="G284" s="168" t="s">
        <v>192</v>
      </c>
      <c r="H284" s="169">
        <v>2</v>
      </c>
      <c r="I284" s="260"/>
      <c r="J284" s="170">
        <f t="shared" si="55"/>
        <v>0</v>
      </c>
      <c r="K284" s="167" t="s">
        <v>183</v>
      </c>
      <c r="L284" s="171"/>
      <c r="M284" s="172" t="s">
        <v>25</v>
      </c>
      <c r="N284" s="173" t="s">
        <v>54</v>
      </c>
      <c r="O284" s="16"/>
      <c r="P284" s="126">
        <f t="shared" si="56"/>
        <v>0</v>
      </c>
      <c r="Q284" s="126">
        <v>1.4999999999999996E-4</v>
      </c>
      <c r="R284" s="126">
        <f t="shared" si="57"/>
        <v>2.9999999999999992E-4</v>
      </c>
      <c r="S284" s="126">
        <v>0</v>
      </c>
      <c r="T284" s="127">
        <f t="shared" si="58"/>
        <v>0</v>
      </c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28" t="s">
        <v>247</v>
      </c>
      <c r="AS284" s="16"/>
      <c r="AT284" s="128" t="s">
        <v>538</v>
      </c>
      <c r="AU284" s="128" t="s">
        <v>153</v>
      </c>
      <c r="AV284" s="16"/>
      <c r="AW284" s="16"/>
      <c r="AX284" s="16"/>
      <c r="AY284" s="4" t="s">
        <v>145</v>
      </c>
      <c r="AZ284" s="16"/>
      <c r="BA284" s="16"/>
      <c r="BB284" s="16"/>
      <c r="BC284" s="16"/>
      <c r="BD284" s="16"/>
      <c r="BE284" s="129">
        <f t="shared" si="59"/>
        <v>0</v>
      </c>
      <c r="BF284" s="129">
        <f t="shared" si="60"/>
        <v>0</v>
      </c>
      <c r="BG284" s="129">
        <f t="shared" si="61"/>
        <v>0</v>
      </c>
      <c r="BH284" s="129">
        <f t="shared" si="62"/>
        <v>0</v>
      </c>
      <c r="BI284" s="129">
        <f t="shared" si="63"/>
        <v>0</v>
      </c>
      <c r="BJ284" s="4" t="s">
        <v>153</v>
      </c>
      <c r="BK284" s="129">
        <f t="shared" si="64"/>
        <v>0</v>
      </c>
      <c r="BL284" s="4" t="s">
        <v>193</v>
      </c>
      <c r="BM284" s="128" t="s">
        <v>967</v>
      </c>
    </row>
    <row r="285" spans="1:65" ht="37.5" customHeight="1">
      <c r="A285" s="16"/>
      <c r="B285" s="17"/>
      <c r="C285" s="118" t="s">
        <v>968</v>
      </c>
      <c r="D285" s="118" t="s">
        <v>146</v>
      </c>
      <c r="E285" s="119" t="s">
        <v>969</v>
      </c>
      <c r="F285" s="120" t="s">
        <v>970</v>
      </c>
      <c r="G285" s="121" t="s">
        <v>192</v>
      </c>
      <c r="H285" s="122">
        <v>11</v>
      </c>
      <c r="I285" s="259"/>
      <c r="J285" s="123">
        <f t="shared" si="55"/>
        <v>0</v>
      </c>
      <c r="K285" s="120" t="s">
        <v>183</v>
      </c>
      <c r="L285" s="17"/>
      <c r="M285" s="124" t="s">
        <v>25</v>
      </c>
      <c r="N285" s="125" t="s">
        <v>54</v>
      </c>
      <c r="O285" s="16"/>
      <c r="P285" s="126">
        <f t="shared" si="56"/>
        <v>0</v>
      </c>
      <c r="Q285" s="126">
        <v>4.5011749999999999E-4</v>
      </c>
      <c r="R285" s="126">
        <f t="shared" si="57"/>
        <v>4.9512925000000001E-3</v>
      </c>
      <c r="S285" s="126">
        <v>0</v>
      </c>
      <c r="T285" s="127">
        <f t="shared" si="58"/>
        <v>0</v>
      </c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28" t="s">
        <v>193</v>
      </c>
      <c r="AS285" s="16"/>
      <c r="AT285" s="128" t="s">
        <v>146</v>
      </c>
      <c r="AU285" s="128" t="s">
        <v>153</v>
      </c>
      <c r="AV285" s="16"/>
      <c r="AW285" s="16"/>
      <c r="AX285" s="16"/>
      <c r="AY285" s="4" t="s">
        <v>145</v>
      </c>
      <c r="AZ285" s="16"/>
      <c r="BA285" s="16"/>
      <c r="BB285" s="16"/>
      <c r="BC285" s="16"/>
      <c r="BD285" s="16"/>
      <c r="BE285" s="129">
        <f t="shared" si="59"/>
        <v>0</v>
      </c>
      <c r="BF285" s="129">
        <f t="shared" si="60"/>
        <v>0</v>
      </c>
      <c r="BG285" s="129">
        <f t="shared" si="61"/>
        <v>0</v>
      </c>
      <c r="BH285" s="129">
        <f t="shared" si="62"/>
        <v>0</v>
      </c>
      <c r="BI285" s="129">
        <f t="shared" si="63"/>
        <v>0</v>
      </c>
      <c r="BJ285" s="4" t="s">
        <v>153</v>
      </c>
      <c r="BK285" s="129">
        <f t="shared" si="64"/>
        <v>0</v>
      </c>
      <c r="BL285" s="4" t="s">
        <v>193</v>
      </c>
      <c r="BM285" s="128" t="s">
        <v>971</v>
      </c>
    </row>
    <row r="286" spans="1:65" ht="15.75" customHeight="1">
      <c r="A286" s="16"/>
      <c r="B286" s="17"/>
      <c r="C286" s="16"/>
      <c r="D286" s="136" t="s">
        <v>201</v>
      </c>
      <c r="E286" s="16"/>
      <c r="F286" s="137" t="s">
        <v>972</v>
      </c>
      <c r="G286" s="16"/>
      <c r="H286" s="16"/>
      <c r="I286" s="16"/>
      <c r="J286" s="16"/>
      <c r="K286" s="16"/>
      <c r="L286" s="17"/>
      <c r="M286" s="138"/>
      <c r="N286" s="16"/>
      <c r="O286" s="16"/>
      <c r="P286" s="16"/>
      <c r="Q286" s="16"/>
      <c r="R286" s="16"/>
      <c r="S286" s="16"/>
      <c r="T286" s="59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4" t="s">
        <v>201</v>
      </c>
      <c r="AU286" s="4" t="s">
        <v>153</v>
      </c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</row>
    <row r="287" spans="1:65" ht="37.5" customHeight="1">
      <c r="A287" s="16"/>
      <c r="B287" s="17"/>
      <c r="C287" s="165" t="s">
        <v>315</v>
      </c>
      <c r="D287" s="165" t="s">
        <v>538</v>
      </c>
      <c r="E287" s="166" t="s">
        <v>973</v>
      </c>
      <c r="F287" s="167" t="s">
        <v>974</v>
      </c>
      <c r="G287" s="168" t="s">
        <v>192</v>
      </c>
      <c r="H287" s="169">
        <v>11</v>
      </c>
      <c r="I287" s="260"/>
      <c r="J287" s="170">
        <f t="shared" ref="J287:J288" si="65">ROUND(I287*H287,2)</f>
        <v>0</v>
      </c>
      <c r="K287" s="167" t="s">
        <v>183</v>
      </c>
      <c r="L287" s="171"/>
      <c r="M287" s="172" t="s">
        <v>25</v>
      </c>
      <c r="N287" s="173" t="s">
        <v>54</v>
      </c>
      <c r="O287" s="16"/>
      <c r="P287" s="126">
        <f t="shared" ref="P287:P288" si="66">O287*H287</f>
        <v>0</v>
      </c>
      <c r="Q287" s="126">
        <v>1.6E-2</v>
      </c>
      <c r="R287" s="126">
        <f t="shared" ref="R287:R288" si="67">Q287*H287</f>
        <v>0.17599999999999999</v>
      </c>
      <c r="S287" s="126">
        <v>0</v>
      </c>
      <c r="T287" s="127">
        <f t="shared" ref="T287:T288" si="68">S287*H287</f>
        <v>0</v>
      </c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28" t="s">
        <v>247</v>
      </c>
      <c r="AS287" s="16"/>
      <c r="AT287" s="128" t="s">
        <v>538</v>
      </c>
      <c r="AU287" s="128" t="s">
        <v>153</v>
      </c>
      <c r="AV287" s="16"/>
      <c r="AW287" s="16"/>
      <c r="AX287" s="16"/>
      <c r="AY287" s="4" t="s">
        <v>145</v>
      </c>
      <c r="AZ287" s="16"/>
      <c r="BA287" s="16"/>
      <c r="BB287" s="16"/>
      <c r="BC287" s="16"/>
      <c r="BD287" s="16"/>
      <c r="BE287" s="129">
        <f t="shared" ref="BE287:BE288" si="69">IF(N287="základní",J287,0)</f>
        <v>0</v>
      </c>
      <c r="BF287" s="129">
        <f t="shared" ref="BF287:BF288" si="70">IF(N287="snížená",J287,0)</f>
        <v>0</v>
      </c>
      <c r="BG287" s="129">
        <f t="shared" ref="BG287:BG288" si="71">IF(N287="zákl. přenesená",J287,0)</f>
        <v>0</v>
      </c>
      <c r="BH287" s="129">
        <f t="shared" ref="BH287:BH288" si="72">IF(N287="sníž. přenesená",J287,0)</f>
        <v>0</v>
      </c>
      <c r="BI287" s="129">
        <f t="shared" ref="BI287:BI288" si="73">IF(N287="nulová",J287,0)</f>
        <v>0</v>
      </c>
      <c r="BJ287" s="4" t="s">
        <v>153</v>
      </c>
      <c r="BK287" s="129">
        <f t="shared" ref="BK287:BK288" si="74">ROUND(I287*H287,2)</f>
        <v>0</v>
      </c>
      <c r="BL287" s="4" t="s">
        <v>193</v>
      </c>
      <c r="BM287" s="128" t="s">
        <v>975</v>
      </c>
    </row>
    <row r="288" spans="1:65" ht="33" customHeight="1">
      <c r="A288" s="16"/>
      <c r="B288" s="17"/>
      <c r="C288" s="118" t="s">
        <v>976</v>
      </c>
      <c r="D288" s="118" t="s">
        <v>146</v>
      </c>
      <c r="E288" s="119" t="s">
        <v>977</v>
      </c>
      <c r="F288" s="120" t="s">
        <v>978</v>
      </c>
      <c r="G288" s="121" t="s">
        <v>524</v>
      </c>
      <c r="H288" s="122">
        <v>5.55</v>
      </c>
      <c r="I288" s="259"/>
      <c r="J288" s="123">
        <f t="shared" si="65"/>
        <v>0</v>
      </c>
      <c r="K288" s="120" t="s">
        <v>183</v>
      </c>
      <c r="L288" s="17"/>
      <c r="M288" s="124" t="s">
        <v>25</v>
      </c>
      <c r="N288" s="125" t="s">
        <v>54</v>
      </c>
      <c r="O288" s="16"/>
      <c r="P288" s="126">
        <f t="shared" si="66"/>
        <v>0</v>
      </c>
      <c r="Q288" s="126">
        <v>0</v>
      </c>
      <c r="R288" s="126">
        <f t="shared" si="67"/>
        <v>0</v>
      </c>
      <c r="S288" s="126">
        <v>0</v>
      </c>
      <c r="T288" s="127">
        <f t="shared" si="68"/>
        <v>0</v>
      </c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28" t="s">
        <v>193</v>
      </c>
      <c r="AS288" s="16"/>
      <c r="AT288" s="128" t="s">
        <v>146</v>
      </c>
      <c r="AU288" s="128" t="s">
        <v>153</v>
      </c>
      <c r="AV288" s="16"/>
      <c r="AW288" s="16"/>
      <c r="AX288" s="16"/>
      <c r="AY288" s="4" t="s">
        <v>145</v>
      </c>
      <c r="AZ288" s="16"/>
      <c r="BA288" s="16"/>
      <c r="BB288" s="16"/>
      <c r="BC288" s="16"/>
      <c r="BD288" s="16"/>
      <c r="BE288" s="129">
        <f t="shared" si="69"/>
        <v>0</v>
      </c>
      <c r="BF288" s="129">
        <f t="shared" si="70"/>
        <v>0</v>
      </c>
      <c r="BG288" s="129">
        <f t="shared" si="71"/>
        <v>0</v>
      </c>
      <c r="BH288" s="129">
        <f t="shared" si="72"/>
        <v>0</v>
      </c>
      <c r="BI288" s="129">
        <f t="shared" si="73"/>
        <v>0</v>
      </c>
      <c r="BJ288" s="4" t="s">
        <v>153</v>
      </c>
      <c r="BK288" s="129">
        <f t="shared" si="74"/>
        <v>0</v>
      </c>
      <c r="BL288" s="4" t="s">
        <v>193</v>
      </c>
      <c r="BM288" s="128" t="s">
        <v>979</v>
      </c>
    </row>
    <row r="289" spans="1:65" ht="15.75" customHeight="1">
      <c r="A289" s="16"/>
      <c r="B289" s="17"/>
      <c r="C289" s="16"/>
      <c r="D289" s="136" t="s">
        <v>201</v>
      </c>
      <c r="E289" s="16"/>
      <c r="F289" s="137" t="s">
        <v>980</v>
      </c>
      <c r="G289" s="16"/>
      <c r="H289" s="16"/>
      <c r="I289" s="16"/>
      <c r="J289" s="16"/>
      <c r="K289" s="16"/>
      <c r="L289" s="17"/>
      <c r="M289" s="138"/>
      <c r="N289" s="16"/>
      <c r="O289" s="16"/>
      <c r="P289" s="16"/>
      <c r="Q289" s="16"/>
      <c r="R289" s="16"/>
      <c r="S289" s="16"/>
      <c r="T289" s="59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4" t="s">
        <v>201</v>
      </c>
      <c r="AU289" s="4" t="s">
        <v>153</v>
      </c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</row>
    <row r="290" spans="1:65" ht="15.75" customHeight="1">
      <c r="A290" s="139"/>
      <c r="B290" s="140"/>
      <c r="C290" s="139"/>
      <c r="D290" s="141" t="s">
        <v>221</v>
      </c>
      <c r="E290" s="142" t="s">
        <v>25</v>
      </c>
      <c r="F290" s="143" t="s">
        <v>699</v>
      </c>
      <c r="G290" s="139"/>
      <c r="H290" s="144">
        <v>5.55</v>
      </c>
      <c r="I290" s="139"/>
      <c r="J290" s="139"/>
      <c r="K290" s="139"/>
      <c r="L290" s="140"/>
      <c r="M290" s="145"/>
      <c r="N290" s="139"/>
      <c r="O290" s="139"/>
      <c r="P290" s="139"/>
      <c r="Q290" s="139"/>
      <c r="R290" s="139"/>
      <c r="S290" s="139"/>
      <c r="T290" s="146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42" t="s">
        <v>221</v>
      </c>
      <c r="AU290" s="142" t="s">
        <v>153</v>
      </c>
      <c r="AV290" s="139" t="s">
        <v>153</v>
      </c>
      <c r="AW290" s="139" t="s">
        <v>44</v>
      </c>
      <c r="AX290" s="139" t="s">
        <v>107</v>
      </c>
      <c r="AY290" s="142" t="s">
        <v>145</v>
      </c>
      <c r="AZ290" s="139"/>
      <c r="BA290" s="139"/>
      <c r="BB290" s="139"/>
      <c r="BC290" s="139"/>
      <c r="BD290" s="139"/>
      <c r="BE290" s="139"/>
      <c r="BF290" s="139"/>
      <c r="BG290" s="139"/>
      <c r="BH290" s="139"/>
      <c r="BI290" s="139"/>
      <c r="BJ290" s="139"/>
      <c r="BK290" s="139"/>
      <c r="BL290" s="139"/>
      <c r="BM290" s="139"/>
    </row>
    <row r="291" spans="1:65" ht="15.75" customHeight="1">
      <c r="A291" s="147"/>
      <c r="B291" s="148"/>
      <c r="C291" s="147"/>
      <c r="D291" s="141" t="s">
        <v>221</v>
      </c>
      <c r="E291" s="149" t="s">
        <v>25</v>
      </c>
      <c r="F291" s="150" t="s">
        <v>226</v>
      </c>
      <c r="G291" s="147"/>
      <c r="H291" s="151">
        <v>5.55</v>
      </c>
      <c r="I291" s="147"/>
      <c r="J291" s="147"/>
      <c r="K291" s="147"/>
      <c r="L291" s="148"/>
      <c r="M291" s="152"/>
      <c r="N291" s="147"/>
      <c r="O291" s="147"/>
      <c r="P291" s="147"/>
      <c r="Q291" s="147"/>
      <c r="R291" s="147"/>
      <c r="S291" s="147"/>
      <c r="T291" s="153"/>
      <c r="U291" s="147"/>
      <c r="V291" s="147"/>
      <c r="W291" s="147"/>
      <c r="X291" s="147"/>
      <c r="Y291" s="147"/>
      <c r="Z291" s="147"/>
      <c r="AA291" s="147"/>
      <c r="AB291" s="147"/>
      <c r="AC291" s="147"/>
      <c r="AD291" s="147"/>
      <c r="AE291" s="147"/>
      <c r="AF291" s="147"/>
      <c r="AG291" s="147"/>
      <c r="AH291" s="147"/>
      <c r="AI291" s="147"/>
      <c r="AJ291" s="147"/>
      <c r="AK291" s="147"/>
      <c r="AL291" s="147"/>
      <c r="AM291" s="147"/>
      <c r="AN291" s="147"/>
      <c r="AO291" s="147"/>
      <c r="AP291" s="147"/>
      <c r="AQ291" s="147"/>
      <c r="AR291" s="147"/>
      <c r="AS291" s="147"/>
      <c r="AT291" s="149" t="s">
        <v>221</v>
      </c>
      <c r="AU291" s="149" t="s">
        <v>153</v>
      </c>
      <c r="AV291" s="147" t="s">
        <v>152</v>
      </c>
      <c r="AW291" s="147" t="s">
        <v>44</v>
      </c>
      <c r="AX291" s="147" t="s">
        <v>9</v>
      </c>
      <c r="AY291" s="149" t="s">
        <v>145</v>
      </c>
      <c r="AZ291" s="147"/>
      <c r="BA291" s="147"/>
      <c r="BB291" s="147"/>
      <c r="BC291" s="147"/>
      <c r="BD291" s="147"/>
      <c r="BE291" s="147"/>
      <c r="BF291" s="147"/>
      <c r="BG291" s="147"/>
      <c r="BH291" s="147"/>
      <c r="BI291" s="147"/>
      <c r="BJ291" s="147"/>
      <c r="BK291" s="147"/>
      <c r="BL291" s="147"/>
      <c r="BM291" s="147"/>
    </row>
    <row r="292" spans="1:65" ht="24" customHeight="1">
      <c r="A292" s="16"/>
      <c r="B292" s="17"/>
      <c r="C292" s="165" t="s">
        <v>321</v>
      </c>
      <c r="D292" s="165" t="s">
        <v>538</v>
      </c>
      <c r="E292" s="166" t="s">
        <v>981</v>
      </c>
      <c r="F292" s="167" t="s">
        <v>982</v>
      </c>
      <c r="G292" s="168" t="s">
        <v>524</v>
      </c>
      <c r="H292" s="169">
        <v>5.55</v>
      </c>
      <c r="I292" s="260"/>
      <c r="J292" s="170">
        <f t="shared" ref="J292:J293" si="75">ROUND(I292*H292,2)</f>
        <v>0</v>
      </c>
      <c r="K292" s="167" t="s">
        <v>183</v>
      </c>
      <c r="L292" s="171"/>
      <c r="M292" s="172" t="s">
        <v>25</v>
      </c>
      <c r="N292" s="173" t="s">
        <v>54</v>
      </c>
      <c r="O292" s="16"/>
      <c r="P292" s="126">
        <f t="shared" ref="P292:P293" si="76">O292*H292</f>
        <v>0</v>
      </c>
      <c r="Q292" s="126">
        <v>5.0000000000000001E-3</v>
      </c>
      <c r="R292" s="126">
        <f t="shared" ref="R292:R293" si="77">Q292*H292</f>
        <v>2.775E-2</v>
      </c>
      <c r="S292" s="126">
        <v>0</v>
      </c>
      <c r="T292" s="127">
        <f t="shared" ref="T292:T293" si="78">S292*H292</f>
        <v>0</v>
      </c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28" t="s">
        <v>247</v>
      </c>
      <c r="AS292" s="16"/>
      <c r="AT292" s="128" t="s">
        <v>538</v>
      </c>
      <c r="AU292" s="128" t="s">
        <v>153</v>
      </c>
      <c r="AV292" s="16"/>
      <c r="AW292" s="16"/>
      <c r="AX292" s="16"/>
      <c r="AY292" s="4" t="s">
        <v>145</v>
      </c>
      <c r="AZ292" s="16"/>
      <c r="BA292" s="16"/>
      <c r="BB292" s="16"/>
      <c r="BC292" s="16"/>
      <c r="BD292" s="16"/>
      <c r="BE292" s="129">
        <f t="shared" ref="BE292:BE293" si="79">IF(N292="základní",J292,0)</f>
        <v>0</v>
      </c>
      <c r="BF292" s="129">
        <f t="shared" ref="BF292:BF293" si="80">IF(N292="snížená",J292,0)</f>
        <v>0</v>
      </c>
      <c r="BG292" s="129">
        <f t="shared" ref="BG292:BG293" si="81">IF(N292="zákl. přenesená",J292,0)</f>
        <v>0</v>
      </c>
      <c r="BH292" s="129">
        <f t="shared" ref="BH292:BH293" si="82">IF(N292="sníž. přenesená",J292,0)</f>
        <v>0</v>
      </c>
      <c r="BI292" s="129">
        <f t="shared" ref="BI292:BI293" si="83">IF(N292="nulová",J292,0)</f>
        <v>0</v>
      </c>
      <c r="BJ292" s="4" t="s">
        <v>153</v>
      </c>
      <c r="BK292" s="129">
        <f t="shared" ref="BK292:BK293" si="84">ROUND(I292*H292,2)</f>
        <v>0</v>
      </c>
      <c r="BL292" s="4" t="s">
        <v>193</v>
      </c>
      <c r="BM292" s="128" t="s">
        <v>987</v>
      </c>
    </row>
    <row r="293" spans="1:65" ht="48.75" customHeight="1">
      <c r="A293" s="16"/>
      <c r="B293" s="17"/>
      <c r="C293" s="118" t="s">
        <v>988</v>
      </c>
      <c r="D293" s="118" t="s">
        <v>146</v>
      </c>
      <c r="E293" s="119" t="s">
        <v>989</v>
      </c>
      <c r="F293" s="120" t="s">
        <v>990</v>
      </c>
      <c r="G293" s="121" t="s">
        <v>551</v>
      </c>
      <c r="H293" s="122">
        <v>0.91200000000000014</v>
      </c>
      <c r="I293" s="259"/>
      <c r="J293" s="123">
        <f t="shared" si="75"/>
        <v>0</v>
      </c>
      <c r="K293" s="120" t="s">
        <v>183</v>
      </c>
      <c r="L293" s="17"/>
      <c r="M293" s="124" t="s">
        <v>25</v>
      </c>
      <c r="N293" s="125" t="s">
        <v>54</v>
      </c>
      <c r="O293" s="16"/>
      <c r="P293" s="126">
        <f t="shared" si="76"/>
        <v>0</v>
      </c>
      <c r="Q293" s="126">
        <v>0</v>
      </c>
      <c r="R293" s="126">
        <f t="shared" si="77"/>
        <v>0</v>
      </c>
      <c r="S293" s="126">
        <v>0</v>
      </c>
      <c r="T293" s="127">
        <f t="shared" si="78"/>
        <v>0</v>
      </c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28" t="s">
        <v>193</v>
      </c>
      <c r="AS293" s="16"/>
      <c r="AT293" s="128" t="s">
        <v>146</v>
      </c>
      <c r="AU293" s="128" t="s">
        <v>153</v>
      </c>
      <c r="AV293" s="16"/>
      <c r="AW293" s="16"/>
      <c r="AX293" s="16"/>
      <c r="AY293" s="4" t="s">
        <v>145</v>
      </c>
      <c r="AZ293" s="16"/>
      <c r="BA293" s="16"/>
      <c r="BB293" s="16"/>
      <c r="BC293" s="16"/>
      <c r="BD293" s="16"/>
      <c r="BE293" s="129">
        <f t="shared" si="79"/>
        <v>0</v>
      </c>
      <c r="BF293" s="129">
        <f t="shared" si="80"/>
        <v>0</v>
      </c>
      <c r="BG293" s="129">
        <f t="shared" si="81"/>
        <v>0</v>
      </c>
      <c r="BH293" s="129">
        <f t="shared" si="82"/>
        <v>0</v>
      </c>
      <c r="BI293" s="129">
        <f t="shared" si="83"/>
        <v>0</v>
      </c>
      <c r="BJ293" s="4" t="s">
        <v>153</v>
      </c>
      <c r="BK293" s="129">
        <f t="shared" si="84"/>
        <v>0</v>
      </c>
      <c r="BL293" s="4" t="s">
        <v>193</v>
      </c>
      <c r="BM293" s="128" t="s">
        <v>991</v>
      </c>
    </row>
    <row r="294" spans="1:65" ht="15.75" customHeight="1">
      <c r="A294" s="16"/>
      <c r="B294" s="17"/>
      <c r="C294" s="16"/>
      <c r="D294" s="136" t="s">
        <v>201</v>
      </c>
      <c r="E294" s="16"/>
      <c r="F294" s="137" t="s">
        <v>992</v>
      </c>
      <c r="G294" s="16"/>
      <c r="H294" s="16"/>
      <c r="I294" s="16"/>
      <c r="J294" s="16"/>
      <c r="K294" s="16"/>
      <c r="L294" s="17"/>
      <c r="M294" s="138"/>
      <c r="N294" s="16"/>
      <c r="O294" s="16"/>
      <c r="P294" s="16"/>
      <c r="Q294" s="16"/>
      <c r="R294" s="16"/>
      <c r="S294" s="16"/>
      <c r="T294" s="59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4" t="s">
        <v>201</v>
      </c>
      <c r="AU294" s="4" t="s">
        <v>153</v>
      </c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</row>
    <row r="295" spans="1:65" ht="22.5" customHeight="1">
      <c r="A295" s="108"/>
      <c r="B295" s="109"/>
      <c r="C295" s="108"/>
      <c r="D295" s="110" t="s">
        <v>106</v>
      </c>
      <c r="E295" s="130" t="s">
        <v>842</v>
      </c>
      <c r="F295" s="130" t="s">
        <v>843</v>
      </c>
      <c r="G295" s="108"/>
      <c r="H295" s="108"/>
      <c r="I295" s="108"/>
      <c r="J295" s="131">
        <f>BK295</f>
        <v>0</v>
      </c>
      <c r="K295" s="108"/>
      <c r="L295" s="109"/>
      <c r="M295" s="113"/>
      <c r="N295" s="108"/>
      <c r="O295" s="108"/>
      <c r="P295" s="114">
        <f>SUM(P296:P297)</f>
        <v>0</v>
      </c>
      <c r="Q295" s="108"/>
      <c r="R295" s="114">
        <f>SUM(R296:R297)</f>
        <v>0</v>
      </c>
      <c r="S295" s="108"/>
      <c r="T295" s="115">
        <f>SUM(T296:T297)</f>
        <v>0</v>
      </c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  <c r="AE295" s="108"/>
      <c r="AF295" s="108"/>
      <c r="AG295" s="108"/>
      <c r="AH295" s="108"/>
      <c r="AI295" s="108"/>
      <c r="AJ295" s="108"/>
      <c r="AK295" s="108"/>
      <c r="AL295" s="108"/>
      <c r="AM295" s="108"/>
      <c r="AN295" s="108"/>
      <c r="AO295" s="108"/>
      <c r="AP295" s="108"/>
      <c r="AQ295" s="108"/>
      <c r="AR295" s="110" t="s">
        <v>153</v>
      </c>
      <c r="AS295" s="108"/>
      <c r="AT295" s="116" t="s">
        <v>106</v>
      </c>
      <c r="AU295" s="116" t="s">
        <v>9</v>
      </c>
      <c r="AV295" s="108"/>
      <c r="AW295" s="108"/>
      <c r="AX295" s="108"/>
      <c r="AY295" s="110" t="s">
        <v>145</v>
      </c>
      <c r="AZ295" s="108"/>
      <c r="BA295" s="108"/>
      <c r="BB295" s="108"/>
      <c r="BC295" s="108"/>
      <c r="BD295" s="108"/>
      <c r="BE295" s="108"/>
      <c r="BF295" s="108"/>
      <c r="BG295" s="108"/>
      <c r="BH295" s="108"/>
      <c r="BI295" s="108"/>
      <c r="BJ295" s="108"/>
      <c r="BK295" s="117">
        <f>SUM(BK296:BK297)</f>
        <v>0</v>
      </c>
      <c r="BL295" s="108"/>
      <c r="BM295" s="108"/>
    </row>
    <row r="296" spans="1:65" ht="16.5" customHeight="1">
      <c r="A296" s="16"/>
      <c r="B296" s="17"/>
      <c r="C296" s="118" t="s">
        <v>326</v>
      </c>
      <c r="D296" s="118" t="s">
        <v>146</v>
      </c>
      <c r="E296" s="119" t="s">
        <v>997</v>
      </c>
      <c r="F296" s="120" t="s">
        <v>998</v>
      </c>
      <c r="G296" s="121" t="s">
        <v>504</v>
      </c>
      <c r="H296" s="122">
        <v>1</v>
      </c>
      <c r="I296" s="259"/>
      <c r="J296" s="123">
        <f t="shared" ref="J296:J297" si="85">ROUND(I296*H296,2)</f>
        <v>0</v>
      </c>
      <c r="K296" s="120" t="s">
        <v>25</v>
      </c>
      <c r="L296" s="17"/>
      <c r="M296" s="124" t="s">
        <v>25</v>
      </c>
      <c r="N296" s="125" t="s">
        <v>54</v>
      </c>
      <c r="O296" s="16"/>
      <c r="P296" s="126">
        <f t="shared" ref="P296:P297" si="86">O296*H296</f>
        <v>0</v>
      </c>
      <c r="Q296" s="126">
        <v>0</v>
      </c>
      <c r="R296" s="126">
        <f t="shared" ref="R296:R297" si="87">Q296*H296</f>
        <v>0</v>
      </c>
      <c r="S296" s="126">
        <v>0</v>
      </c>
      <c r="T296" s="127">
        <f t="shared" ref="T296:T297" si="88">S296*H296</f>
        <v>0</v>
      </c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28" t="s">
        <v>193</v>
      </c>
      <c r="AS296" s="16"/>
      <c r="AT296" s="128" t="s">
        <v>146</v>
      </c>
      <c r="AU296" s="128" t="s">
        <v>153</v>
      </c>
      <c r="AV296" s="16"/>
      <c r="AW296" s="16"/>
      <c r="AX296" s="16"/>
      <c r="AY296" s="4" t="s">
        <v>145</v>
      </c>
      <c r="AZ296" s="16"/>
      <c r="BA296" s="16"/>
      <c r="BB296" s="16"/>
      <c r="BC296" s="16"/>
      <c r="BD296" s="16"/>
      <c r="BE296" s="129">
        <f t="shared" ref="BE296:BE297" si="89">IF(N296="základní",J296,0)</f>
        <v>0</v>
      </c>
      <c r="BF296" s="129">
        <f t="shared" ref="BF296:BF297" si="90">IF(N296="snížená",J296,0)</f>
        <v>0</v>
      </c>
      <c r="BG296" s="129">
        <f t="shared" ref="BG296:BG297" si="91">IF(N296="zákl. přenesená",J296,0)</f>
        <v>0</v>
      </c>
      <c r="BH296" s="129">
        <f t="shared" ref="BH296:BH297" si="92">IF(N296="sníž. přenesená",J296,0)</f>
        <v>0</v>
      </c>
      <c r="BI296" s="129">
        <f t="shared" ref="BI296:BI297" si="93">IF(N296="nulová",J296,0)</f>
        <v>0</v>
      </c>
      <c r="BJ296" s="4" t="s">
        <v>153</v>
      </c>
      <c r="BK296" s="129">
        <f t="shared" ref="BK296:BK297" si="94">ROUND(I296*H296,2)</f>
        <v>0</v>
      </c>
      <c r="BL296" s="4" t="s">
        <v>193</v>
      </c>
      <c r="BM296" s="128" t="s">
        <v>1001</v>
      </c>
    </row>
    <row r="297" spans="1:65" ht="24" customHeight="1">
      <c r="A297" s="16"/>
      <c r="B297" s="17"/>
      <c r="C297" s="118" t="s">
        <v>1002</v>
      </c>
      <c r="D297" s="118" t="s">
        <v>146</v>
      </c>
      <c r="E297" s="119" t="s">
        <v>1003</v>
      </c>
      <c r="F297" s="120" t="s">
        <v>1004</v>
      </c>
      <c r="G297" s="121" t="s">
        <v>504</v>
      </c>
      <c r="H297" s="122">
        <v>1</v>
      </c>
      <c r="I297" s="259"/>
      <c r="J297" s="123">
        <f t="shared" si="85"/>
        <v>0</v>
      </c>
      <c r="K297" s="120" t="s">
        <v>25</v>
      </c>
      <c r="L297" s="17"/>
      <c r="M297" s="124" t="s">
        <v>25</v>
      </c>
      <c r="N297" s="125" t="s">
        <v>54</v>
      </c>
      <c r="O297" s="16"/>
      <c r="P297" s="126">
        <f t="shared" si="86"/>
        <v>0</v>
      </c>
      <c r="Q297" s="126">
        <v>0</v>
      </c>
      <c r="R297" s="126">
        <f t="shared" si="87"/>
        <v>0</v>
      </c>
      <c r="S297" s="126">
        <v>0</v>
      </c>
      <c r="T297" s="127">
        <f t="shared" si="88"/>
        <v>0</v>
      </c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28" t="s">
        <v>193</v>
      </c>
      <c r="AS297" s="16"/>
      <c r="AT297" s="128" t="s">
        <v>146</v>
      </c>
      <c r="AU297" s="128" t="s">
        <v>153</v>
      </c>
      <c r="AV297" s="16"/>
      <c r="AW297" s="16"/>
      <c r="AX297" s="16"/>
      <c r="AY297" s="4" t="s">
        <v>145</v>
      </c>
      <c r="AZ297" s="16"/>
      <c r="BA297" s="16"/>
      <c r="BB297" s="16"/>
      <c r="BC297" s="16"/>
      <c r="BD297" s="16"/>
      <c r="BE297" s="129">
        <f t="shared" si="89"/>
        <v>0</v>
      </c>
      <c r="BF297" s="129">
        <f t="shared" si="90"/>
        <v>0</v>
      </c>
      <c r="BG297" s="129">
        <f t="shared" si="91"/>
        <v>0</v>
      </c>
      <c r="BH297" s="129">
        <f t="shared" si="92"/>
        <v>0</v>
      </c>
      <c r="BI297" s="129">
        <f t="shared" si="93"/>
        <v>0</v>
      </c>
      <c r="BJ297" s="4" t="s">
        <v>153</v>
      </c>
      <c r="BK297" s="129">
        <f t="shared" si="94"/>
        <v>0</v>
      </c>
      <c r="BL297" s="4" t="s">
        <v>193</v>
      </c>
      <c r="BM297" s="128" t="s">
        <v>1007</v>
      </c>
    </row>
    <row r="298" spans="1:65" ht="22.5" customHeight="1">
      <c r="A298" s="108"/>
      <c r="B298" s="109"/>
      <c r="C298" s="108"/>
      <c r="D298" s="110" t="s">
        <v>106</v>
      </c>
      <c r="E298" s="130" t="s">
        <v>925</v>
      </c>
      <c r="F298" s="130" t="s">
        <v>926</v>
      </c>
      <c r="G298" s="108"/>
      <c r="H298" s="108"/>
      <c r="I298" s="108"/>
      <c r="J298" s="131">
        <f>BK298</f>
        <v>0</v>
      </c>
      <c r="K298" s="108"/>
      <c r="L298" s="109"/>
      <c r="M298" s="113"/>
      <c r="N298" s="108"/>
      <c r="O298" s="108"/>
      <c r="P298" s="114">
        <f>SUM(P299:P354)</f>
        <v>0</v>
      </c>
      <c r="Q298" s="108"/>
      <c r="R298" s="114">
        <f>SUM(R299:R354)</f>
        <v>3.409377036</v>
      </c>
      <c r="S298" s="108"/>
      <c r="T298" s="115">
        <f>SUM(T299:T354)</f>
        <v>0</v>
      </c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  <c r="AE298" s="108"/>
      <c r="AF298" s="108"/>
      <c r="AG298" s="108"/>
      <c r="AH298" s="108"/>
      <c r="AI298" s="108"/>
      <c r="AJ298" s="108"/>
      <c r="AK298" s="108"/>
      <c r="AL298" s="108"/>
      <c r="AM298" s="108"/>
      <c r="AN298" s="108"/>
      <c r="AO298" s="108"/>
      <c r="AP298" s="108"/>
      <c r="AQ298" s="108"/>
      <c r="AR298" s="110" t="s">
        <v>153</v>
      </c>
      <c r="AS298" s="108"/>
      <c r="AT298" s="116" t="s">
        <v>106</v>
      </c>
      <c r="AU298" s="116" t="s">
        <v>9</v>
      </c>
      <c r="AV298" s="108"/>
      <c r="AW298" s="108"/>
      <c r="AX298" s="108"/>
      <c r="AY298" s="110" t="s">
        <v>145</v>
      </c>
      <c r="AZ298" s="108"/>
      <c r="BA298" s="108"/>
      <c r="BB298" s="108"/>
      <c r="BC298" s="108"/>
      <c r="BD298" s="108"/>
      <c r="BE298" s="108"/>
      <c r="BF298" s="108"/>
      <c r="BG298" s="108"/>
      <c r="BH298" s="108"/>
      <c r="BI298" s="108"/>
      <c r="BJ298" s="108"/>
      <c r="BK298" s="117">
        <f>SUM(BK299:BK354)</f>
        <v>0</v>
      </c>
      <c r="BL298" s="108"/>
      <c r="BM298" s="108"/>
    </row>
    <row r="299" spans="1:65" ht="24" customHeight="1">
      <c r="A299" s="16"/>
      <c r="B299" s="17"/>
      <c r="C299" s="118" t="s">
        <v>330</v>
      </c>
      <c r="D299" s="118" t="s">
        <v>146</v>
      </c>
      <c r="E299" s="119" t="s">
        <v>1009</v>
      </c>
      <c r="F299" s="120" t="s">
        <v>1010</v>
      </c>
      <c r="G299" s="121" t="s">
        <v>176</v>
      </c>
      <c r="H299" s="122">
        <v>57.076999999999998</v>
      </c>
      <c r="I299" s="259"/>
      <c r="J299" s="123">
        <f>ROUND(I299*H299,2)</f>
        <v>0</v>
      </c>
      <c r="K299" s="120" t="s">
        <v>183</v>
      </c>
      <c r="L299" s="17"/>
      <c r="M299" s="124" t="s">
        <v>25</v>
      </c>
      <c r="N299" s="125" t="s">
        <v>54</v>
      </c>
      <c r="O299" s="16"/>
      <c r="P299" s="126">
        <f>O299*H299</f>
        <v>0</v>
      </c>
      <c r="Q299" s="126">
        <v>0</v>
      </c>
      <c r="R299" s="126">
        <f>Q299*H299</f>
        <v>0</v>
      </c>
      <c r="S299" s="126">
        <v>0</v>
      </c>
      <c r="T299" s="127">
        <f>S299*H299</f>
        <v>0</v>
      </c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28" t="s">
        <v>193</v>
      </c>
      <c r="AS299" s="16"/>
      <c r="AT299" s="128" t="s">
        <v>146</v>
      </c>
      <c r="AU299" s="128" t="s">
        <v>153</v>
      </c>
      <c r="AV299" s="16"/>
      <c r="AW299" s="16"/>
      <c r="AX299" s="16"/>
      <c r="AY299" s="4" t="s">
        <v>145</v>
      </c>
      <c r="AZ299" s="16"/>
      <c r="BA299" s="16"/>
      <c r="BB299" s="16"/>
      <c r="BC299" s="16"/>
      <c r="BD299" s="16"/>
      <c r="BE299" s="129">
        <f>IF(N299="základní",J299,0)</f>
        <v>0</v>
      </c>
      <c r="BF299" s="129">
        <f>IF(N299="snížená",J299,0)</f>
        <v>0</v>
      </c>
      <c r="BG299" s="129">
        <f>IF(N299="zákl. přenesená",J299,0)</f>
        <v>0</v>
      </c>
      <c r="BH299" s="129">
        <f>IF(N299="sníž. přenesená",J299,0)</f>
        <v>0</v>
      </c>
      <c r="BI299" s="129">
        <f>IF(N299="nulová",J299,0)</f>
        <v>0</v>
      </c>
      <c r="BJ299" s="4" t="s">
        <v>153</v>
      </c>
      <c r="BK299" s="129">
        <f>ROUND(I299*H299,2)</f>
        <v>0</v>
      </c>
      <c r="BL299" s="4" t="s">
        <v>193</v>
      </c>
      <c r="BM299" s="128" t="s">
        <v>1015</v>
      </c>
    </row>
    <row r="300" spans="1:65" ht="15.75" customHeight="1">
      <c r="A300" s="16"/>
      <c r="B300" s="17"/>
      <c r="C300" s="16"/>
      <c r="D300" s="136" t="s">
        <v>201</v>
      </c>
      <c r="E300" s="16"/>
      <c r="F300" s="137" t="s">
        <v>1016</v>
      </c>
      <c r="G300" s="16"/>
      <c r="H300" s="16"/>
      <c r="I300" s="16"/>
      <c r="J300" s="16"/>
      <c r="K300" s="16"/>
      <c r="L300" s="17"/>
      <c r="M300" s="138"/>
      <c r="N300" s="16"/>
      <c r="O300" s="16"/>
      <c r="P300" s="16"/>
      <c r="Q300" s="16"/>
      <c r="R300" s="16"/>
      <c r="S300" s="16"/>
      <c r="T300" s="59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4" t="s">
        <v>201</v>
      </c>
      <c r="AU300" s="4" t="s">
        <v>153</v>
      </c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</row>
    <row r="301" spans="1:65" ht="15.75" customHeight="1">
      <c r="A301" s="154"/>
      <c r="B301" s="155"/>
      <c r="C301" s="154"/>
      <c r="D301" s="141" t="s">
        <v>221</v>
      </c>
      <c r="E301" s="156" t="s">
        <v>25</v>
      </c>
      <c r="F301" s="157" t="s">
        <v>320</v>
      </c>
      <c r="G301" s="154"/>
      <c r="H301" s="156" t="s">
        <v>25</v>
      </c>
      <c r="I301" s="154"/>
      <c r="J301" s="154"/>
      <c r="K301" s="154"/>
      <c r="L301" s="155"/>
      <c r="M301" s="158"/>
      <c r="N301" s="154"/>
      <c r="O301" s="154"/>
      <c r="P301" s="154"/>
      <c r="Q301" s="154"/>
      <c r="R301" s="154"/>
      <c r="S301" s="154"/>
      <c r="T301" s="159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154"/>
      <c r="AE301" s="154"/>
      <c r="AF301" s="154"/>
      <c r="AG301" s="154"/>
      <c r="AH301" s="154"/>
      <c r="AI301" s="154"/>
      <c r="AJ301" s="154"/>
      <c r="AK301" s="154"/>
      <c r="AL301" s="154"/>
      <c r="AM301" s="154"/>
      <c r="AN301" s="154"/>
      <c r="AO301" s="154"/>
      <c r="AP301" s="154"/>
      <c r="AQ301" s="154"/>
      <c r="AR301" s="154"/>
      <c r="AS301" s="154"/>
      <c r="AT301" s="156" t="s">
        <v>221</v>
      </c>
      <c r="AU301" s="156" t="s">
        <v>153</v>
      </c>
      <c r="AV301" s="154" t="s">
        <v>9</v>
      </c>
      <c r="AW301" s="154" t="s">
        <v>44</v>
      </c>
      <c r="AX301" s="154" t="s">
        <v>107</v>
      </c>
      <c r="AY301" s="156" t="s">
        <v>145</v>
      </c>
      <c r="AZ301" s="154"/>
      <c r="BA301" s="154"/>
      <c r="BB301" s="154"/>
      <c r="BC301" s="154"/>
      <c r="BD301" s="154"/>
      <c r="BE301" s="154"/>
      <c r="BF301" s="154"/>
      <c r="BG301" s="154"/>
      <c r="BH301" s="154"/>
      <c r="BI301" s="154"/>
      <c r="BJ301" s="154"/>
      <c r="BK301" s="154"/>
      <c r="BL301" s="154"/>
      <c r="BM301" s="154"/>
    </row>
    <row r="302" spans="1:65" ht="15.75" customHeight="1">
      <c r="A302" s="139"/>
      <c r="B302" s="140"/>
      <c r="C302" s="139"/>
      <c r="D302" s="141" t="s">
        <v>221</v>
      </c>
      <c r="E302" s="142" t="s">
        <v>25</v>
      </c>
      <c r="F302" s="143" t="s">
        <v>600</v>
      </c>
      <c r="G302" s="139"/>
      <c r="H302" s="144">
        <v>9.92</v>
      </c>
      <c r="I302" s="139"/>
      <c r="J302" s="139"/>
      <c r="K302" s="139"/>
      <c r="L302" s="140"/>
      <c r="M302" s="145"/>
      <c r="N302" s="139"/>
      <c r="O302" s="139"/>
      <c r="P302" s="139"/>
      <c r="Q302" s="139"/>
      <c r="R302" s="139"/>
      <c r="S302" s="139"/>
      <c r="T302" s="146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39"/>
      <c r="AR302" s="139"/>
      <c r="AS302" s="139"/>
      <c r="AT302" s="142" t="s">
        <v>221</v>
      </c>
      <c r="AU302" s="142" t="s">
        <v>153</v>
      </c>
      <c r="AV302" s="139" t="s">
        <v>153</v>
      </c>
      <c r="AW302" s="139" t="s">
        <v>44</v>
      </c>
      <c r="AX302" s="139" t="s">
        <v>107</v>
      </c>
      <c r="AY302" s="142" t="s">
        <v>145</v>
      </c>
      <c r="AZ302" s="139"/>
      <c r="BA302" s="139"/>
      <c r="BB302" s="139"/>
      <c r="BC302" s="139"/>
      <c r="BD302" s="139"/>
      <c r="BE302" s="139"/>
      <c r="BF302" s="139"/>
      <c r="BG302" s="139"/>
      <c r="BH302" s="139"/>
      <c r="BI302" s="139"/>
      <c r="BJ302" s="139"/>
      <c r="BK302" s="139"/>
      <c r="BL302" s="139"/>
      <c r="BM302" s="139"/>
    </row>
    <row r="303" spans="1:65" ht="15.75" customHeight="1">
      <c r="A303" s="154"/>
      <c r="B303" s="155"/>
      <c r="C303" s="154"/>
      <c r="D303" s="141" t="s">
        <v>221</v>
      </c>
      <c r="E303" s="156" t="s">
        <v>25</v>
      </c>
      <c r="F303" s="157" t="s">
        <v>325</v>
      </c>
      <c r="G303" s="154"/>
      <c r="H303" s="156" t="s">
        <v>25</v>
      </c>
      <c r="I303" s="154"/>
      <c r="J303" s="154"/>
      <c r="K303" s="154"/>
      <c r="L303" s="155"/>
      <c r="M303" s="158"/>
      <c r="N303" s="154"/>
      <c r="O303" s="154"/>
      <c r="P303" s="154"/>
      <c r="Q303" s="154"/>
      <c r="R303" s="154"/>
      <c r="S303" s="154"/>
      <c r="T303" s="159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154"/>
      <c r="AE303" s="154"/>
      <c r="AF303" s="154"/>
      <c r="AG303" s="154"/>
      <c r="AH303" s="154"/>
      <c r="AI303" s="154"/>
      <c r="AJ303" s="154"/>
      <c r="AK303" s="154"/>
      <c r="AL303" s="154"/>
      <c r="AM303" s="154"/>
      <c r="AN303" s="154"/>
      <c r="AO303" s="154"/>
      <c r="AP303" s="154"/>
      <c r="AQ303" s="154"/>
      <c r="AR303" s="154"/>
      <c r="AS303" s="154"/>
      <c r="AT303" s="156" t="s">
        <v>221</v>
      </c>
      <c r="AU303" s="156" t="s">
        <v>153</v>
      </c>
      <c r="AV303" s="154" t="s">
        <v>9</v>
      </c>
      <c r="AW303" s="154" t="s">
        <v>44</v>
      </c>
      <c r="AX303" s="154" t="s">
        <v>107</v>
      </c>
      <c r="AY303" s="156" t="s">
        <v>145</v>
      </c>
      <c r="AZ303" s="154"/>
      <c r="BA303" s="154"/>
      <c r="BB303" s="154"/>
      <c r="BC303" s="154"/>
      <c r="BD303" s="154"/>
      <c r="BE303" s="154"/>
      <c r="BF303" s="154"/>
      <c r="BG303" s="154"/>
      <c r="BH303" s="154"/>
      <c r="BI303" s="154"/>
      <c r="BJ303" s="154"/>
      <c r="BK303" s="154"/>
      <c r="BL303" s="154"/>
      <c r="BM303" s="154"/>
    </row>
    <row r="304" spans="1:65" ht="15.75" customHeight="1">
      <c r="A304" s="139"/>
      <c r="B304" s="140"/>
      <c r="C304" s="139"/>
      <c r="D304" s="141" t="s">
        <v>221</v>
      </c>
      <c r="E304" s="142" t="s">
        <v>25</v>
      </c>
      <c r="F304" s="143" t="s">
        <v>329</v>
      </c>
      <c r="G304" s="139"/>
      <c r="H304" s="144">
        <v>3.78</v>
      </c>
      <c r="I304" s="139"/>
      <c r="J304" s="139"/>
      <c r="K304" s="139"/>
      <c r="L304" s="140"/>
      <c r="M304" s="145"/>
      <c r="N304" s="139"/>
      <c r="O304" s="139"/>
      <c r="P304" s="139"/>
      <c r="Q304" s="139"/>
      <c r="R304" s="139"/>
      <c r="S304" s="139"/>
      <c r="T304" s="146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42" t="s">
        <v>221</v>
      </c>
      <c r="AU304" s="142" t="s">
        <v>153</v>
      </c>
      <c r="AV304" s="139" t="s">
        <v>153</v>
      </c>
      <c r="AW304" s="139" t="s">
        <v>44</v>
      </c>
      <c r="AX304" s="139" t="s">
        <v>107</v>
      </c>
      <c r="AY304" s="142" t="s">
        <v>145</v>
      </c>
      <c r="AZ304" s="139"/>
      <c r="BA304" s="139"/>
      <c r="BB304" s="139"/>
      <c r="BC304" s="139"/>
      <c r="BD304" s="139"/>
      <c r="BE304" s="139"/>
      <c r="BF304" s="139"/>
      <c r="BG304" s="139"/>
      <c r="BH304" s="139"/>
      <c r="BI304" s="139"/>
      <c r="BJ304" s="139"/>
      <c r="BK304" s="139"/>
      <c r="BL304" s="139"/>
      <c r="BM304" s="139"/>
    </row>
    <row r="305" spans="1:65" ht="15.75" customHeight="1">
      <c r="A305" s="154"/>
      <c r="B305" s="155"/>
      <c r="C305" s="154"/>
      <c r="D305" s="141" t="s">
        <v>221</v>
      </c>
      <c r="E305" s="156" t="s">
        <v>25</v>
      </c>
      <c r="F305" s="157" t="s">
        <v>602</v>
      </c>
      <c r="G305" s="154"/>
      <c r="H305" s="156" t="s">
        <v>25</v>
      </c>
      <c r="I305" s="154"/>
      <c r="J305" s="154"/>
      <c r="K305" s="154"/>
      <c r="L305" s="155"/>
      <c r="M305" s="158"/>
      <c r="N305" s="154"/>
      <c r="O305" s="154"/>
      <c r="P305" s="154"/>
      <c r="Q305" s="154"/>
      <c r="R305" s="154"/>
      <c r="S305" s="154"/>
      <c r="T305" s="159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154"/>
      <c r="AE305" s="154"/>
      <c r="AF305" s="154"/>
      <c r="AG305" s="154"/>
      <c r="AH305" s="154"/>
      <c r="AI305" s="154"/>
      <c r="AJ305" s="154"/>
      <c r="AK305" s="154"/>
      <c r="AL305" s="154"/>
      <c r="AM305" s="154"/>
      <c r="AN305" s="154"/>
      <c r="AO305" s="154"/>
      <c r="AP305" s="154"/>
      <c r="AQ305" s="154"/>
      <c r="AR305" s="154"/>
      <c r="AS305" s="154"/>
      <c r="AT305" s="156" t="s">
        <v>221</v>
      </c>
      <c r="AU305" s="156" t="s">
        <v>153</v>
      </c>
      <c r="AV305" s="154" t="s">
        <v>9</v>
      </c>
      <c r="AW305" s="154" t="s">
        <v>44</v>
      </c>
      <c r="AX305" s="154" t="s">
        <v>107</v>
      </c>
      <c r="AY305" s="156" t="s">
        <v>145</v>
      </c>
      <c r="AZ305" s="154"/>
      <c r="BA305" s="154"/>
      <c r="BB305" s="154"/>
      <c r="BC305" s="154"/>
      <c r="BD305" s="154"/>
      <c r="BE305" s="154"/>
      <c r="BF305" s="154"/>
      <c r="BG305" s="154"/>
      <c r="BH305" s="154"/>
      <c r="BI305" s="154"/>
      <c r="BJ305" s="154"/>
      <c r="BK305" s="154"/>
      <c r="BL305" s="154"/>
      <c r="BM305" s="154"/>
    </row>
    <row r="306" spans="1:65" ht="15.75" customHeight="1">
      <c r="A306" s="139"/>
      <c r="B306" s="140"/>
      <c r="C306" s="139"/>
      <c r="D306" s="141" t="s">
        <v>221</v>
      </c>
      <c r="E306" s="142" t="s">
        <v>25</v>
      </c>
      <c r="F306" s="143" t="s">
        <v>605</v>
      </c>
      <c r="G306" s="139"/>
      <c r="H306" s="144">
        <v>7.96</v>
      </c>
      <c r="I306" s="139"/>
      <c r="J306" s="139"/>
      <c r="K306" s="139"/>
      <c r="L306" s="140"/>
      <c r="M306" s="145"/>
      <c r="N306" s="139"/>
      <c r="O306" s="139"/>
      <c r="P306" s="139"/>
      <c r="Q306" s="139"/>
      <c r="R306" s="139"/>
      <c r="S306" s="139"/>
      <c r="T306" s="146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  <c r="AP306" s="139"/>
      <c r="AQ306" s="139"/>
      <c r="AR306" s="139"/>
      <c r="AS306" s="139"/>
      <c r="AT306" s="142" t="s">
        <v>221</v>
      </c>
      <c r="AU306" s="142" t="s">
        <v>153</v>
      </c>
      <c r="AV306" s="139" t="s">
        <v>153</v>
      </c>
      <c r="AW306" s="139" t="s">
        <v>44</v>
      </c>
      <c r="AX306" s="139" t="s">
        <v>107</v>
      </c>
      <c r="AY306" s="142" t="s">
        <v>145</v>
      </c>
      <c r="AZ306" s="139"/>
      <c r="BA306" s="139"/>
      <c r="BB306" s="139"/>
      <c r="BC306" s="139"/>
      <c r="BD306" s="139"/>
      <c r="BE306" s="139"/>
      <c r="BF306" s="139"/>
      <c r="BG306" s="139"/>
      <c r="BH306" s="139"/>
      <c r="BI306" s="139"/>
      <c r="BJ306" s="139"/>
      <c r="BK306" s="139"/>
      <c r="BL306" s="139"/>
      <c r="BM306" s="139"/>
    </row>
    <row r="307" spans="1:65" ht="15.75" customHeight="1">
      <c r="A307" s="154"/>
      <c r="B307" s="155"/>
      <c r="C307" s="154"/>
      <c r="D307" s="141" t="s">
        <v>221</v>
      </c>
      <c r="E307" s="156" t="s">
        <v>25</v>
      </c>
      <c r="F307" s="157" t="s">
        <v>644</v>
      </c>
      <c r="G307" s="154"/>
      <c r="H307" s="156" t="s">
        <v>25</v>
      </c>
      <c r="I307" s="154"/>
      <c r="J307" s="154"/>
      <c r="K307" s="154"/>
      <c r="L307" s="155"/>
      <c r="M307" s="158"/>
      <c r="N307" s="154"/>
      <c r="O307" s="154"/>
      <c r="P307" s="154"/>
      <c r="Q307" s="154"/>
      <c r="R307" s="154"/>
      <c r="S307" s="154"/>
      <c r="T307" s="159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154"/>
      <c r="AE307" s="154"/>
      <c r="AF307" s="154"/>
      <c r="AG307" s="154"/>
      <c r="AH307" s="154"/>
      <c r="AI307" s="154"/>
      <c r="AJ307" s="154"/>
      <c r="AK307" s="154"/>
      <c r="AL307" s="154"/>
      <c r="AM307" s="154"/>
      <c r="AN307" s="154"/>
      <c r="AO307" s="154"/>
      <c r="AP307" s="154"/>
      <c r="AQ307" s="154"/>
      <c r="AR307" s="154"/>
      <c r="AS307" s="154"/>
      <c r="AT307" s="156" t="s">
        <v>221</v>
      </c>
      <c r="AU307" s="156" t="s">
        <v>153</v>
      </c>
      <c r="AV307" s="154" t="s">
        <v>9</v>
      </c>
      <c r="AW307" s="154" t="s">
        <v>44</v>
      </c>
      <c r="AX307" s="154" t="s">
        <v>107</v>
      </c>
      <c r="AY307" s="156" t="s">
        <v>145</v>
      </c>
      <c r="AZ307" s="154"/>
      <c r="BA307" s="154"/>
      <c r="BB307" s="154"/>
      <c r="BC307" s="154"/>
      <c r="BD307" s="154"/>
      <c r="BE307" s="154"/>
      <c r="BF307" s="154"/>
      <c r="BG307" s="154"/>
      <c r="BH307" s="154"/>
      <c r="BI307" s="154"/>
      <c r="BJ307" s="154"/>
      <c r="BK307" s="154"/>
      <c r="BL307" s="154"/>
      <c r="BM307" s="154"/>
    </row>
    <row r="308" spans="1:65" ht="15.75" customHeight="1">
      <c r="A308" s="139"/>
      <c r="B308" s="140"/>
      <c r="C308" s="139"/>
      <c r="D308" s="141" t="s">
        <v>221</v>
      </c>
      <c r="E308" s="142" t="s">
        <v>25</v>
      </c>
      <c r="F308" s="143" t="s">
        <v>645</v>
      </c>
      <c r="G308" s="139"/>
      <c r="H308" s="144">
        <v>1.4399999999999997</v>
      </c>
      <c r="I308" s="139"/>
      <c r="J308" s="139"/>
      <c r="K308" s="139"/>
      <c r="L308" s="140"/>
      <c r="M308" s="145"/>
      <c r="N308" s="139"/>
      <c r="O308" s="139"/>
      <c r="P308" s="139"/>
      <c r="Q308" s="139"/>
      <c r="R308" s="139"/>
      <c r="S308" s="139"/>
      <c r="T308" s="146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39"/>
      <c r="AM308" s="139"/>
      <c r="AN308" s="139"/>
      <c r="AO308" s="139"/>
      <c r="AP308" s="139"/>
      <c r="AQ308" s="139"/>
      <c r="AR308" s="139"/>
      <c r="AS308" s="139"/>
      <c r="AT308" s="142" t="s">
        <v>221</v>
      </c>
      <c r="AU308" s="142" t="s">
        <v>153</v>
      </c>
      <c r="AV308" s="139" t="s">
        <v>153</v>
      </c>
      <c r="AW308" s="139" t="s">
        <v>44</v>
      </c>
      <c r="AX308" s="139" t="s">
        <v>107</v>
      </c>
      <c r="AY308" s="142" t="s">
        <v>145</v>
      </c>
      <c r="AZ308" s="139"/>
      <c r="BA308" s="139"/>
      <c r="BB308" s="139"/>
      <c r="BC308" s="139"/>
      <c r="BD308" s="139"/>
      <c r="BE308" s="139"/>
      <c r="BF308" s="139"/>
      <c r="BG308" s="139"/>
      <c r="BH308" s="139"/>
      <c r="BI308" s="139"/>
      <c r="BJ308" s="139"/>
      <c r="BK308" s="139"/>
      <c r="BL308" s="139"/>
      <c r="BM308" s="139"/>
    </row>
    <row r="309" spans="1:65" ht="15.75" customHeight="1">
      <c r="A309" s="154"/>
      <c r="B309" s="155"/>
      <c r="C309" s="154"/>
      <c r="D309" s="141" t="s">
        <v>221</v>
      </c>
      <c r="E309" s="156" t="s">
        <v>25</v>
      </c>
      <c r="F309" s="157" t="s">
        <v>646</v>
      </c>
      <c r="G309" s="154"/>
      <c r="H309" s="156" t="s">
        <v>25</v>
      </c>
      <c r="I309" s="154"/>
      <c r="J309" s="154"/>
      <c r="K309" s="154"/>
      <c r="L309" s="155"/>
      <c r="M309" s="158"/>
      <c r="N309" s="154"/>
      <c r="O309" s="154"/>
      <c r="P309" s="154"/>
      <c r="Q309" s="154"/>
      <c r="R309" s="154"/>
      <c r="S309" s="154"/>
      <c r="T309" s="159"/>
      <c r="U309" s="154"/>
      <c r="V309" s="154"/>
      <c r="W309" s="154"/>
      <c r="X309" s="154"/>
      <c r="Y309" s="154"/>
      <c r="Z309" s="154"/>
      <c r="AA309" s="154"/>
      <c r="AB309" s="154"/>
      <c r="AC309" s="154"/>
      <c r="AD309" s="154"/>
      <c r="AE309" s="154"/>
      <c r="AF309" s="154"/>
      <c r="AG309" s="154"/>
      <c r="AH309" s="154"/>
      <c r="AI309" s="154"/>
      <c r="AJ309" s="154"/>
      <c r="AK309" s="154"/>
      <c r="AL309" s="154"/>
      <c r="AM309" s="154"/>
      <c r="AN309" s="154"/>
      <c r="AO309" s="154"/>
      <c r="AP309" s="154"/>
      <c r="AQ309" s="154"/>
      <c r="AR309" s="154"/>
      <c r="AS309" s="154"/>
      <c r="AT309" s="156" t="s">
        <v>221</v>
      </c>
      <c r="AU309" s="156" t="s">
        <v>153</v>
      </c>
      <c r="AV309" s="154" t="s">
        <v>9</v>
      </c>
      <c r="AW309" s="154" t="s">
        <v>44</v>
      </c>
      <c r="AX309" s="154" t="s">
        <v>107</v>
      </c>
      <c r="AY309" s="156" t="s">
        <v>145</v>
      </c>
      <c r="AZ309" s="154"/>
      <c r="BA309" s="154"/>
      <c r="BB309" s="154"/>
      <c r="BC309" s="154"/>
      <c r="BD309" s="154"/>
      <c r="BE309" s="154"/>
      <c r="BF309" s="154"/>
      <c r="BG309" s="154"/>
      <c r="BH309" s="154"/>
      <c r="BI309" s="154"/>
      <c r="BJ309" s="154"/>
      <c r="BK309" s="154"/>
      <c r="BL309" s="154"/>
      <c r="BM309" s="154"/>
    </row>
    <row r="310" spans="1:65" ht="15.75" customHeight="1">
      <c r="A310" s="139"/>
      <c r="B310" s="140"/>
      <c r="C310" s="139"/>
      <c r="D310" s="141" t="s">
        <v>221</v>
      </c>
      <c r="E310" s="142" t="s">
        <v>25</v>
      </c>
      <c r="F310" s="143" t="s">
        <v>342</v>
      </c>
      <c r="G310" s="139"/>
      <c r="H310" s="144">
        <v>1.1799999999999997</v>
      </c>
      <c r="I310" s="139"/>
      <c r="J310" s="139"/>
      <c r="K310" s="139"/>
      <c r="L310" s="140"/>
      <c r="M310" s="145"/>
      <c r="N310" s="139"/>
      <c r="O310" s="139"/>
      <c r="P310" s="139"/>
      <c r="Q310" s="139"/>
      <c r="R310" s="139"/>
      <c r="S310" s="139"/>
      <c r="T310" s="146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39"/>
      <c r="AM310" s="139"/>
      <c r="AN310" s="139"/>
      <c r="AO310" s="139"/>
      <c r="AP310" s="139"/>
      <c r="AQ310" s="139"/>
      <c r="AR310" s="139"/>
      <c r="AS310" s="139"/>
      <c r="AT310" s="142" t="s">
        <v>221</v>
      </c>
      <c r="AU310" s="142" t="s">
        <v>153</v>
      </c>
      <c r="AV310" s="139" t="s">
        <v>153</v>
      </c>
      <c r="AW310" s="139" t="s">
        <v>44</v>
      </c>
      <c r="AX310" s="139" t="s">
        <v>107</v>
      </c>
      <c r="AY310" s="142" t="s">
        <v>145</v>
      </c>
      <c r="AZ310" s="139"/>
      <c r="BA310" s="139"/>
      <c r="BB310" s="139"/>
      <c r="BC310" s="139"/>
      <c r="BD310" s="139"/>
      <c r="BE310" s="139"/>
      <c r="BF310" s="139"/>
      <c r="BG310" s="139"/>
      <c r="BH310" s="139"/>
      <c r="BI310" s="139"/>
      <c r="BJ310" s="139"/>
      <c r="BK310" s="139"/>
      <c r="BL310" s="139"/>
      <c r="BM310" s="139"/>
    </row>
    <row r="311" spans="1:65" ht="15.75" customHeight="1">
      <c r="A311" s="154"/>
      <c r="B311" s="155"/>
      <c r="C311" s="154"/>
      <c r="D311" s="141" t="s">
        <v>221</v>
      </c>
      <c r="E311" s="156" t="s">
        <v>25</v>
      </c>
      <c r="F311" s="157" t="s">
        <v>648</v>
      </c>
      <c r="G311" s="154"/>
      <c r="H311" s="156" t="s">
        <v>25</v>
      </c>
      <c r="I311" s="154"/>
      <c r="J311" s="154"/>
      <c r="K311" s="154"/>
      <c r="L311" s="155"/>
      <c r="M311" s="158"/>
      <c r="N311" s="154"/>
      <c r="O311" s="154"/>
      <c r="P311" s="154"/>
      <c r="Q311" s="154"/>
      <c r="R311" s="154"/>
      <c r="S311" s="154"/>
      <c r="T311" s="159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154"/>
      <c r="AE311" s="154"/>
      <c r="AF311" s="154"/>
      <c r="AG311" s="154"/>
      <c r="AH311" s="154"/>
      <c r="AI311" s="154"/>
      <c r="AJ311" s="154"/>
      <c r="AK311" s="154"/>
      <c r="AL311" s="154"/>
      <c r="AM311" s="154"/>
      <c r="AN311" s="154"/>
      <c r="AO311" s="154"/>
      <c r="AP311" s="154"/>
      <c r="AQ311" s="154"/>
      <c r="AR311" s="154"/>
      <c r="AS311" s="154"/>
      <c r="AT311" s="156" t="s">
        <v>221</v>
      </c>
      <c r="AU311" s="156" t="s">
        <v>153</v>
      </c>
      <c r="AV311" s="154" t="s">
        <v>9</v>
      </c>
      <c r="AW311" s="154" t="s">
        <v>44</v>
      </c>
      <c r="AX311" s="154" t="s">
        <v>107</v>
      </c>
      <c r="AY311" s="156" t="s">
        <v>145</v>
      </c>
      <c r="AZ311" s="154"/>
      <c r="BA311" s="154"/>
      <c r="BB311" s="154"/>
      <c r="BC311" s="154"/>
      <c r="BD311" s="154"/>
      <c r="BE311" s="154"/>
      <c r="BF311" s="154"/>
      <c r="BG311" s="154"/>
      <c r="BH311" s="154"/>
      <c r="BI311" s="154"/>
      <c r="BJ311" s="154"/>
      <c r="BK311" s="154"/>
      <c r="BL311" s="154"/>
      <c r="BM311" s="154"/>
    </row>
    <row r="312" spans="1:65" ht="15.75" customHeight="1">
      <c r="A312" s="139"/>
      <c r="B312" s="140"/>
      <c r="C312" s="139"/>
      <c r="D312" s="141" t="s">
        <v>221</v>
      </c>
      <c r="E312" s="142" t="s">
        <v>25</v>
      </c>
      <c r="F312" s="143" t="s">
        <v>650</v>
      </c>
      <c r="G312" s="139"/>
      <c r="H312" s="144">
        <v>4.6100000000000003</v>
      </c>
      <c r="I312" s="139"/>
      <c r="J312" s="139"/>
      <c r="K312" s="139"/>
      <c r="L312" s="140"/>
      <c r="M312" s="145"/>
      <c r="N312" s="139"/>
      <c r="O312" s="139"/>
      <c r="P312" s="139"/>
      <c r="Q312" s="139"/>
      <c r="R312" s="139"/>
      <c r="S312" s="139"/>
      <c r="T312" s="146"/>
      <c r="U312" s="139"/>
      <c r="V312" s="139"/>
      <c r="W312" s="139"/>
      <c r="X312" s="139"/>
      <c r="Y312" s="139"/>
      <c r="Z312" s="139"/>
      <c r="AA312" s="139"/>
      <c r="AB312" s="139"/>
      <c r="AC312" s="139"/>
      <c r="AD312" s="139"/>
      <c r="AE312" s="139"/>
      <c r="AF312" s="139"/>
      <c r="AG312" s="139"/>
      <c r="AH312" s="139"/>
      <c r="AI312" s="139"/>
      <c r="AJ312" s="139"/>
      <c r="AK312" s="139"/>
      <c r="AL312" s="139"/>
      <c r="AM312" s="139"/>
      <c r="AN312" s="139"/>
      <c r="AO312" s="139"/>
      <c r="AP312" s="139"/>
      <c r="AQ312" s="139"/>
      <c r="AR312" s="139"/>
      <c r="AS312" s="139"/>
      <c r="AT312" s="142" t="s">
        <v>221</v>
      </c>
      <c r="AU312" s="142" t="s">
        <v>153</v>
      </c>
      <c r="AV312" s="139" t="s">
        <v>153</v>
      </c>
      <c r="AW312" s="139" t="s">
        <v>44</v>
      </c>
      <c r="AX312" s="139" t="s">
        <v>107</v>
      </c>
      <c r="AY312" s="142" t="s">
        <v>145</v>
      </c>
      <c r="AZ312" s="139"/>
      <c r="BA312" s="139"/>
      <c r="BB312" s="139"/>
      <c r="BC312" s="139"/>
      <c r="BD312" s="139"/>
      <c r="BE312" s="139"/>
      <c r="BF312" s="139"/>
      <c r="BG312" s="139"/>
      <c r="BH312" s="139"/>
      <c r="BI312" s="139"/>
      <c r="BJ312" s="139"/>
      <c r="BK312" s="139"/>
      <c r="BL312" s="139"/>
      <c r="BM312" s="139"/>
    </row>
    <row r="313" spans="1:65" ht="15.75" customHeight="1">
      <c r="A313" s="154"/>
      <c r="B313" s="155"/>
      <c r="C313" s="154"/>
      <c r="D313" s="141" t="s">
        <v>221</v>
      </c>
      <c r="E313" s="156" t="s">
        <v>25</v>
      </c>
      <c r="F313" s="157" t="s">
        <v>618</v>
      </c>
      <c r="G313" s="154"/>
      <c r="H313" s="156" t="s">
        <v>25</v>
      </c>
      <c r="I313" s="154"/>
      <c r="J313" s="154"/>
      <c r="K313" s="154"/>
      <c r="L313" s="155"/>
      <c r="M313" s="158"/>
      <c r="N313" s="154"/>
      <c r="O313" s="154"/>
      <c r="P313" s="154"/>
      <c r="Q313" s="154"/>
      <c r="R313" s="154"/>
      <c r="S313" s="154"/>
      <c r="T313" s="159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  <c r="AF313" s="154"/>
      <c r="AG313" s="154"/>
      <c r="AH313" s="154"/>
      <c r="AI313" s="154"/>
      <c r="AJ313" s="154"/>
      <c r="AK313" s="154"/>
      <c r="AL313" s="154"/>
      <c r="AM313" s="154"/>
      <c r="AN313" s="154"/>
      <c r="AO313" s="154"/>
      <c r="AP313" s="154"/>
      <c r="AQ313" s="154"/>
      <c r="AR313" s="154"/>
      <c r="AS313" s="154"/>
      <c r="AT313" s="156" t="s">
        <v>221</v>
      </c>
      <c r="AU313" s="156" t="s">
        <v>153</v>
      </c>
      <c r="AV313" s="154" t="s">
        <v>9</v>
      </c>
      <c r="AW313" s="154" t="s">
        <v>44</v>
      </c>
      <c r="AX313" s="154" t="s">
        <v>107</v>
      </c>
      <c r="AY313" s="156" t="s">
        <v>145</v>
      </c>
      <c r="AZ313" s="154"/>
      <c r="BA313" s="154"/>
      <c r="BB313" s="154"/>
      <c r="BC313" s="154"/>
      <c r="BD313" s="154"/>
      <c r="BE313" s="154"/>
      <c r="BF313" s="154"/>
      <c r="BG313" s="154"/>
      <c r="BH313" s="154"/>
      <c r="BI313" s="154"/>
      <c r="BJ313" s="154"/>
      <c r="BK313" s="154"/>
      <c r="BL313" s="154"/>
      <c r="BM313" s="154"/>
    </row>
    <row r="314" spans="1:65" ht="15.75" customHeight="1">
      <c r="A314" s="139"/>
      <c r="B314" s="140"/>
      <c r="C314" s="139"/>
      <c r="D314" s="141" t="s">
        <v>221</v>
      </c>
      <c r="E314" s="142" t="s">
        <v>25</v>
      </c>
      <c r="F314" s="143" t="s">
        <v>620</v>
      </c>
      <c r="G314" s="139"/>
      <c r="H314" s="144">
        <v>7.09</v>
      </c>
      <c r="I314" s="139"/>
      <c r="J314" s="139"/>
      <c r="K314" s="139"/>
      <c r="L314" s="140"/>
      <c r="M314" s="145"/>
      <c r="N314" s="139"/>
      <c r="O314" s="139"/>
      <c r="P314" s="139"/>
      <c r="Q314" s="139"/>
      <c r="R314" s="139"/>
      <c r="S314" s="139"/>
      <c r="T314" s="146"/>
      <c r="U314" s="139"/>
      <c r="V314" s="139"/>
      <c r="W314" s="139"/>
      <c r="X314" s="139"/>
      <c r="Y314" s="139"/>
      <c r="Z314" s="139"/>
      <c r="AA314" s="139"/>
      <c r="AB314" s="139"/>
      <c r="AC314" s="139"/>
      <c r="AD314" s="139"/>
      <c r="AE314" s="139"/>
      <c r="AF314" s="139"/>
      <c r="AG314" s="139"/>
      <c r="AH314" s="139"/>
      <c r="AI314" s="139"/>
      <c r="AJ314" s="139"/>
      <c r="AK314" s="139"/>
      <c r="AL314" s="139"/>
      <c r="AM314" s="139"/>
      <c r="AN314" s="139"/>
      <c r="AO314" s="139"/>
      <c r="AP314" s="139"/>
      <c r="AQ314" s="139"/>
      <c r="AR314" s="139"/>
      <c r="AS314" s="139"/>
      <c r="AT314" s="142" t="s">
        <v>221</v>
      </c>
      <c r="AU314" s="142" t="s">
        <v>153</v>
      </c>
      <c r="AV314" s="139" t="s">
        <v>153</v>
      </c>
      <c r="AW314" s="139" t="s">
        <v>44</v>
      </c>
      <c r="AX314" s="139" t="s">
        <v>107</v>
      </c>
      <c r="AY314" s="142" t="s">
        <v>145</v>
      </c>
      <c r="AZ314" s="139"/>
      <c r="BA314" s="139"/>
      <c r="BB314" s="139"/>
      <c r="BC314" s="139"/>
      <c r="BD314" s="139"/>
      <c r="BE314" s="139"/>
      <c r="BF314" s="139"/>
      <c r="BG314" s="139"/>
      <c r="BH314" s="139"/>
      <c r="BI314" s="139"/>
      <c r="BJ314" s="139"/>
      <c r="BK314" s="139"/>
      <c r="BL314" s="139"/>
      <c r="BM314" s="139"/>
    </row>
    <row r="315" spans="1:65" ht="15.75" customHeight="1">
      <c r="A315" s="154"/>
      <c r="B315" s="155"/>
      <c r="C315" s="154"/>
      <c r="D315" s="141" t="s">
        <v>221</v>
      </c>
      <c r="E315" s="156" t="s">
        <v>25</v>
      </c>
      <c r="F315" s="157" t="s">
        <v>651</v>
      </c>
      <c r="G315" s="154"/>
      <c r="H315" s="156" t="s">
        <v>25</v>
      </c>
      <c r="I315" s="154"/>
      <c r="J315" s="154"/>
      <c r="K315" s="154"/>
      <c r="L315" s="155"/>
      <c r="M315" s="158"/>
      <c r="N315" s="154"/>
      <c r="O315" s="154"/>
      <c r="P315" s="154"/>
      <c r="Q315" s="154"/>
      <c r="R315" s="154"/>
      <c r="S315" s="154"/>
      <c r="T315" s="159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54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6" t="s">
        <v>221</v>
      </c>
      <c r="AU315" s="156" t="s">
        <v>153</v>
      </c>
      <c r="AV315" s="154" t="s">
        <v>9</v>
      </c>
      <c r="AW315" s="154" t="s">
        <v>44</v>
      </c>
      <c r="AX315" s="154" t="s">
        <v>107</v>
      </c>
      <c r="AY315" s="156" t="s">
        <v>145</v>
      </c>
      <c r="AZ315" s="154"/>
      <c r="BA315" s="154"/>
      <c r="BB315" s="154"/>
      <c r="BC315" s="154"/>
      <c r="BD315" s="154"/>
      <c r="BE315" s="154"/>
      <c r="BF315" s="154"/>
      <c r="BG315" s="154"/>
      <c r="BH315" s="154"/>
      <c r="BI315" s="154"/>
      <c r="BJ315" s="154"/>
      <c r="BK315" s="154"/>
      <c r="BL315" s="154"/>
      <c r="BM315" s="154"/>
    </row>
    <row r="316" spans="1:65" ht="15.75" customHeight="1">
      <c r="A316" s="139"/>
      <c r="B316" s="140"/>
      <c r="C316" s="139"/>
      <c r="D316" s="141" t="s">
        <v>221</v>
      </c>
      <c r="E316" s="142" t="s">
        <v>25</v>
      </c>
      <c r="F316" s="143" t="s">
        <v>652</v>
      </c>
      <c r="G316" s="139"/>
      <c r="H316" s="144">
        <v>4.0999999999999996</v>
      </c>
      <c r="I316" s="139"/>
      <c r="J316" s="139"/>
      <c r="K316" s="139"/>
      <c r="L316" s="140"/>
      <c r="M316" s="145"/>
      <c r="N316" s="139"/>
      <c r="O316" s="139"/>
      <c r="P316" s="139"/>
      <c r="Q316" s="139"/>
      <c r="R316" s="139"/>
      <c r="S316" s="139"/>
      <c r="T316" s="146"/>
      <c r="U316" s="139"/>
      <c r="V316" s="139"/>
      <c r="W316" s="139"/>
      <c r="X316" s="139"/>
      <c r="Y316" s="139"/>
      <c r="Z316" s="139"/>
      <c r="AA316" s="139"/>
      <c r="AB316" s="139"/>
      <c r="AC316" s="139"/>
      <c r="AD316" s="139"/>
      <c r="AE316" s="139"/>
      <c r="AF316" s="139"/>
      <c r="AG316" s="139"/>
      <c r="AH316" s="139"/>
      <c r="AI316" s="139"/>
      <c r="AJ316" s="139"/>
      <c r="AK316" s="139"/>
      <c r="AL316" s="139"/>
      <c r="AM316" s="139"/>
      <c r="AN316" s="139"/>
      <c r="AO316" s="139"/>
      <c r="AP316" s="139"/>
      <c r="AQ316" s="139"/>
      <c r="AR316" s="139"/>
      <c r="AS316" s="139"/>
      <c r="AT316" s="142" t="s">
        <v>221</v>
      </c>
      <c r="AU316" s="142" t="s">
        <v>153</v>
      </c>
      <c r="AV316" s="139" t="s">
        <v>153</v>
      </c>
      <c r="AW316" s="139" t="s">
        <v>44</v>
      </c>
      <c r="AX316" s="139" t="s">
        <v>107</v>
      </c>
      <c r="AY316" s="142" t="s">
        <v>145</v>
      </c>
      <c r="AZ316" s="139"/>
      <c r="BA316" s="139"/>
      <c r="BB316" s="139"/>
      <c r="BC316" s="139"/>
      <c r="BD316" s="139"/>
      <c r="BE316" s="139"/>
      <c r="BF316" s="139"/>
      <c r="BG316" s="139"/>
      <c r="BH316" s="139"/>
      <c r="BI316" s="139"/>
      <c r="BJ316" s="139"/>
      <c r="BK316" s="139"/>
      <c r="BL316" s="139"/>
      <c r="BM316" s="139"/>
    </row>
    <row r="317" spans="1:65" ht="15.75" customHeight="1">
      <c r="A317" s="154"/>
      <c r="B317" s="155"/>
      <c r="C317" s="154"/>
      <c r="D317" s="141" t="s">
        <v>221</v>
      </c>
      <c r="E317" s="156" t="s">
        <v>25</v>
      </c>
      <c r="F317" s="157" t="s">
        <v>653</v>
      </c>
      <c r="G317" s="154"/>
      <c r="H317" s="156" t="s">
        <v>25</v>
      </c>
      <c r="I317" s="154"/>
      <c r="J317" s="154"/>
      <c r="K317" s="154"/>
      <c r="L317" s="155"/>
      <c r="M317" s="158"/>
      <c r="N317" s="154"/>
      <c r="O317" s="154"/>
      <c r="P317" s="154"/>
      <c r="Q317" s="154"/>
      <c r="R317" s="154"/>
      <c r="S317" s="154"/>
      <c r="T317" s="159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6" t="s">
        <v>221</v>
      </c>
      <c r="AU317" s="156" t="s">
        <v>153</v>
      </c>
      <c r="AV317" s="154" t="s">
        <v>9</v>
      </c>
      <c r="AW317" s="154" t="s">
        <v>44</v>
      </c>
      <c r="AX317" s="154" t="s">
        <v>107</v>
      </c>
      <c r="AY317" s="156" t="s">
        <v>145</v>
      </c>
      <c r="AZ317" s="154"/>
      <c r="BA317" s="154"/>
      <c r="BB317" s="154"/>
      <c r="BC317" s="154"/>
      <c r="BD317" s="154"/>
      <c r="BE317" s="154"/>
      <c r="BF317" s="154"/>
      <c r="BG317" s="154"/>
      <c r="BH317" s="154"/>
      <c r="BI317" s="154"/>
      <c r="BJ317" s="154"/>
      <c r="BK317" s="154"/>
      <c r="BL317" s="154"/>
      <c r="BM317" s="154"/>
    </row>
    <row r="318" spans="1:65" ht="15.75" customHeight="1">
      <c r="A318" s="139"/>
      <c r="B318" s="140"/>
      <c r="C318" s="139"/>
      <c r="D318" s="141" t="s">
        <v>221</v>
      </c>
      <c r="E318" s="142" t="s">
        <v>25</v>
      </c>
      <c r="F318" s="143" t="s">
        <v>654</v>
      </c>
      <c r="G318" s="139"/>
      <c r="H318" s="144">
        <v>1.3</v>
      </c>
      <c r="I318" s="139"/>
      <c r="J318" s="139"/>
      <c r="K318" s="139"/>
      <c r="L318" s="140"/>
      <c r="M318" s="145"/>
      <c r="N318" s="139"/>
      <c r="O318" s="139"/>
      <c r="P318" s="139"/>
      <c r="Q318" s="139"/>
      <c r="R318" s="139"/>
      <c r="S318" s="139"/>
      <c r="T318" s="146"/>
      <c r="U318" s="139"/>
      <c r="V318" s="139"/>
      <c r="W318" s="139"/>
      <c r="X318" s="139"/>
      <c r="Y318" s="139"/>
      <c r="Z318" s="139"/>
      <c r="AA318" s="139"/>
      <c r="AB318" s="139"/>
      <c r="AC318" s="139"/>
      <c r="AD318" s="139"/>
      <c r="AE318" s="139"/>
      <c r="AF318" s="139"/>
      <c r="AG318" s="139"/>
      <c r="AH318" s="139"/>
      <c r="AI318" s="139"/>
      <c r="AJ318" s="139"/>
      <c r="AK318" s="139"/>
      <c r="AL318" s="139"/>
      <c r="AM318" s="139"/>
      <c r="AN318" s="139"/>
      <c r="AO318" s="139"/>
      <c r="AP318" s="139"/>
      <c r="AQ318" s="139"/>
      <c r="AR318" s="139"/>
      <c r="AS318" s="139"/>
      <c r="AT318" s="142" t="s">
        <v>221</v>
      </c>
      <c r="AU318" s="142" t="s">
        <v>153</v>
      </c>
      <c r="AV318" s="139" t="s">
        <v>153</v>
      </c>
      <c r="AW318" s="139" t="s">
        <v>44</v>
      </c>
      <c r="AX318" s="139" t="s">
        <v>107</v>
      </c>
      <c r="AY318" s="142" t="s">
        <v>145</v>
      </c>
      <c r="AZ318" s="139"/>
      <c r="BA318" s="139"/>
      <c r="BB318" s="139"/>
      <c r="BC318" s="139"/>
      <c r="BD318" s="139"/>
      <c r="BE318" s="139"/>
      <c r="BF318" s="139"/>
      <c r="BG318" s="139"/>
      <c r="BH318" s="139"/>
      <c r="BI318" s="139"/>
      <c r="BJ318" s="139"/>
      <c r="BK318" s="139"/>
      <c r="BL318" s="139"/>
      <c r="BM318" s="139"/>
    </row>
    <row r="319" spans="1:65" ht="15.75" customHeight="1">
      <c r="A319" s="154"/>
      <c r="B319" s="155"/>
      <c r="C319" s="154"/>
      <c r="D319" s="141" t="s">
        <v>221</v>
      </c>
      <c r="E319" s="156" t="s">
        <v>25</v>
      </c>
      <c r="F319" s="157" t="s">
        <v>623</v>
      </c>
      <c r="G319" s="154"/>
      <c r="H319" s="156" t="s">
        <v>25</v>
      </c>
      <c r="I319" s="154"/>
      <c r="J319" s="154"/>
      <c r="K319" s="154"/>
      <c r="L319" s="155"/>
      <c r="M319" s="158"/>
      <c r="N319" s="154"/>
      <c r="O319" s="154"/>
      <c r="P319" s="154"/>
      <c r="Q319" s="154"/>
      <c r="R319" s="154"/>
      <c r="S319" s="154"/>
      <c r="T319" s="159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154"/>
      <c r="AE319" s="154"/>
      <c r="AF319" s="154"/>
      <c r="AG319" s="154"/>
      <c r="AH319" s="154"/>
      <c r="AI319" s="154"/>
      <c r="AJ319" s="154"/>
      <c r="AK319" s="154"/>
      <c r="AL319" s="154"/>
      <c r="AM319" s="154"/>
      <c r="AN319" s="154"/>
      <c r="AO319" s="154"/>
      <c r="AP319" s="154"/>
      <c r="AQ319" s="154"/>
      <c r="AR319" s="154"/>
      <c r="AS319" s="154"/>
      <c r="AT319" s="156" t="s">
        <v>221</v>
      </c>
      <c r="AU319" s="156" t="s">
        <v>153</v>
      </c>
      <c r="AV319" s="154" t="s">
        <v>9</v>
      </c>
      <c r="AW319" s="154" t="s">
        <v>44</v>
      </c>
      <c r="AX319" s="154" t="s">
        <v>107</v>
      </c>
      <c r="AY319" s="156" t="s">
        <v>145</v>
      </c>
      <c r="AZ319" s="154"/>
      <c r="BA319" s="154"/>
      <c r="BB319" s="154"/>
      <c r="BC319" s="154"/>
      <c r="BD319" s="154"/>
      <c r="BE319" s="154"/>
      <c r="BF319" s="154"/>
      <c r="BG319" s="154"/>
      <c r="BH319" s="154"/>
      <c r="BI319" s="154"/>
      <c r="BJ319" s="154"/>
      <c r="BK319" s="154"/>
      <c r="BL319" s="154"/>
      <c r="BM319" s="154"/>
    </row>
    <row r="320" spans="1:65" ht="15.75" customHeight="1">
      <c r="A320" s="139"/>
      <c r="B320" s="140"/>
      <c r="C320" s="139"/>
      <c r="D320" s="141" t="s">
        <v>221</v>
      </c>
      <c r="E320" s="142" t="s">
        <v>25</v>
      </c>
      <c r="F320" s="143" t="s">
        <v>625</v>
      </c>
      <c r="G320" s="139"/>
      <c r="H320" s="144">
        <v>12.61</v>
      </c>
      <c r="I320" s="139"/>
      <c r="J320" s="139"/>
      <c r="K320" s="139"/>
      <c r="L320" s="140"/>
      <c r="M320" s="145"/>
      <c r="N320" s="139"/>
      <c r="O320" s="139"/>
      <c r="P320" s="139"/>
      <c r="Q320" s="139"/>
      <c r="R320" s="139"/>
      <c r="S320" s="139"/>
      <c r="T320" s="146"/>
      <c r="U320" s="139"/>
      <c r="V320" s="139"/>
      <c r="W320" s="139"/>
      <c r="X320" s="139"/>
      <c r="Y320" s="139"/>
      <c r="Z320" s="139"/>
      <c r="AA320" s="139"/>
      <c r="AB320" s="139"/>
      <c r="AC320" s="139"/>
      <c r="AD320" s="139"/>
      <c r="AE320" s="139"/>
      <c r="AF320" s="139"/>
      <c r="AG320" s="139"/>
      <c r="AH320" s="139"/>
      <c r="AI320" s="139"/>
      <c r="AJ320" s="139"/>
      <c r="AK320" s="139"/>
      <c r="AL320" s="139"/>
      <c r="AM320" s="139"/>
      <c r="AN320" s="139"/>
      <c r="AO320" s="139"/>
      <c r="AP320" s="139"/>
      <c r="AQ320" s="139"/>
      <c r="AR320" s="139"/>
      <c r="AS320" s="139"/>
      <c r="AT320" s="142" t="s">
        <v>221</v>
      </c>
      <c r="AU320" s="142" t="s">
        <v>153</v>
      </c>
      <c r="AV320" s="139" t="s">
        <v>153</v>
      </c>
      <c r="AW320" s="139" t="s">
        <v>44</v>
      </c>
      <c r="AX320" s="139" t="s">
        <v>107</v>
      </c>
      <c r="AY320" s="142" t="s">
        <v>145</v>
      </c>
      <c r="AZ320" s="139"/>
      <c r="BA320" s="139"/>
      <c r="BB320" s="139"/>
      <c r="BC320" s="139"/>
      <c r="BD320" s="139"/>
      <c r="BE320" s="139"/>
      <c r="BF320" s="139"/>
      <c r="BG320" s="139"/>
      <c r="BH320" s="139"/>
      <c r="BI320" s="139"/>
      <c r="BJ320" s="139"/>
      <c r="BK320" s="139"/>
      <c r="BL320" s="139"/>
      <c r="BM320" s="139"/>
    </row>
    <row r="321" spans="1:65" ht="15.75" customHeight="1">
      <c r="A321" s="154"/>
      <c r="B321" s="155"/>
      <c r="C321" s="154"/>
      <c r="D321" s="141" t="s">
        <v>221</v>
      </c>
      <c r="E321" s="156" t="s">
        <v>25</v>
      </c>
      <c r="F321" s="157" t="s">
        <v>633</v>
      </c>
      <c r="G321" s="154"/>
      <c r="H321" s="156" t="s">
        <v>25</v>
      </c>
      <c r="I321" s="154"/>
      <c r="J321" s="154"/>
      <c r="K321" s="154"/>
      <c r="L321" s="155"/>
      <c r="M321" s="158"/>
      <c r="N321" s="154"/>
      <c r="O321" s="154"/>
      <c r="P321" s="154"/>
      <c r="Q321" s="154"/>
      <c r="R321" s="154"/>
      <c r="S321" s="154"/>
      <c r="T321" s="159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54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6" t="s">
        <v>221</v>
      </c>
      <c r="AU321" s="156" t="s">
        <v>153</v>
      </c>
      <c r="AV321" s="154" t="s">
        <v>9</v>
      </c>
      <c r="AW321" s="154" t="s">
        <v>44</v>
      </c>
      <c r="AX321" s="154" t="s">
        <v>107</v>
      </c>
      <c r="AY321" s="156" t="s">
        <v>145</v>
      </c>
      <c r="AZ321" s="154"/>
      <c r="BA321" s="154"/>
      <c r="BB321" s="154"/>
      <c r="BC321" s="154"/>
      <c r="BD321" s="154"/>
      <c r="BE321" s="154"/>
      <c r="BF321" s="154"/>
      <c r="BG321" s="154"/>
      <c r="BH321" s="154"/>
      <c r="BI321" s="154"/>
      <c r="BJ321" s="154"/>
      <c r="BK321" s="154"/>
      <c r="BL321" s="154"/>
      <c r="BM321" s="154"/>
    </row>
    <row r="322" spans="1:65" ht="15.75" customHeight="1">
      <c r="A322" s="139"/>
      <c r="B322" s="140"/>
      <c r="C322" s="139"/>
      <c r="D322" s="141" t="s">
        <v>221</v>
      </c>
      <c r="E322" s="142" t="s">
        <v>25</v>
      </c>
      <c r="F322" s="143" t="s">
        <v>1022</v>
      </c>
      <c r="G322" s="139"/>
      <c r="H322" s="144">
        <v>3.0870000000000002</v>
      </c>
      <c r="I322" s="139"/>
      <c r="J322" s="139"/>
      <c r="K322" s="139"/>
      <c r="L322" s="140"/>
      <c r="M322" s="145"/>
      <c r="N322" s="139"/>
      <c r="O322" s="139"/>
      <c r="P322" s="139"/>
      <c r="Q322" s="139"/>
      <c r="R322" s="139"/>
      <c r="S322" s="139"/>
      <c r="T322" s="146"/>
      <c r="U322" s="139"/>
      <c r="V322" s="139"/>
      <c r="W322" s="139"/>
      <c r="X322" s="139"/>
      <c r="Y322" s="139"/>
      <c r="Z322" s="139"/>
      <c r="AA322" s="139"/>
      <c r="AB322" s="139"/>
      <c r="AC322" s="139"/>
      <c r="AD322" s="139"/>
      <c r="AE322" s="139"/>
      <c r="AF322" s="139"/>
      <c r="AG322" s="139"/>
      <c r="AH322" s="139"/>
      <c r="AI322" s="139"/>
      <c r="AJ322" s="139"/>
      <c r="AK322" s="139"/>
      <c r="AL322" s="139"/>
      <c r="AM322" s="139"/>
      <c r="AN322" s="139"/>
      <c r="AO322" s="139"/>
      <c r="AP322" s="139"/>
      <c r="AQ322" s="139"/>
      <c r="AR322" s="139"/>
      <c r="AS322" s="139"/>
      <c r="AT322" s="142" t="s">
        <v>221</v>
      </c>
      <c r="AU322" s="142" t="s">
        <v>153</v>
      </c>
      <c r="AV322" s="139" t="s">
        <v>153</v>
      </c>
      <c r="AW322" s="139" t="s">
        <v>44</v>
      </c>
      <c r="AX322" s="139" t="s">
        <v>107</v>
      </c>
      <c r="AY322" s="142" t="s">
        <v>145</v>
      </c>
      <c r="AZ322" s="139"/>
      <c r="BA322" s="139"/>
      <c r="BB322" s="139"/>
      <c r="BC322" s="139"/>
      <c r="BD322" s="139"/>
      <c r="BE322" s="139"/>
      <c r="BF322" s="139"/>
      <c r="BG322" s="139"/>
      <c r="BH322" s="139"/>
      <c r="BI322" s="139"/>
      <c r="BJ322" s="139"/>
      <c r="BK322" s="139"/>
      <c r="BL322" s="139"/>
      <c r="BM322" s="139"/>
    </row>
    <row r="323" spans="1:65" ht="15.75" customHeight="1">
      <c r="A323" s="147"/>
      <c r="B323" s="148"/>
      <c r="C323" s="147"/>
      <c r="D323" s="141" t="s">
        <v>221</v>
      </c>
      <c r="E323" s="149" t="s">
        <v>25</v>
      </c>
      <c r="F323" s="150" t="s">
        <v>226</v>
      </c>
      <c r="G323" s="147"/>
      <c r="H323" s="151">
        <v>57.076999999999998</v>
      </c>
      <c r="I323" s="147"/>
      <c r="J323" s="147"/>
      <c r="K323" s="147"/>
      <c r="L323" s="148"/>
      <c r="M323" s="152"/>
      <c r="N323" s="147"/>
      <c r="O323" s="147"/>
      <c r="P323" s="147"/>
      <c r="Q323" s="147"/>
      <c r="R323" s="147"/>
      <c r="S323" s="147"/>
      <c r="T323" s="153"/>
      <c r="U323" s="147"/>
      <c r="V323" s="147"/>
      <c r="W323" s="147"/>
      <c r="X323" s="147"/>
      <c r="Y323" s="147"/>
      <c r="Z323" s="147"/>
      <c r="AA323" s="147"/>
      <c r="AB323" s="147"/>
      <c r="AC323" s="147"/>
      <c r="AD323" s="147"/>
      <c r="AE323" s="147"/>
      <c r="AF323" s="147"/>
      <c r="AG323" s="147"/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9" t="s">
        <v>221</v>
      </c>
      <c r="AU323" s="149" t="s">
        <v>153</v>
      </c>
      <c r="AV323" s="147" t="s">
        <v>152</v>
      </c>
      <c r="AW323" s="147" t="s">
        <v>44</v>
      </c>
      <c r="AX323" s="147" t="s">
        <v>9</v>
      </c>
      <c r="AY323" s="149" t="s">
        <v>145</v>
      </c>
      <c r="AZ323" s="147"/>
      <c r="BA323" s="147"/>
      <c r="BB323" s="147"/>
      <c r="BC323" s="147"/>
      <c r="BD323" s="147"/>
      <c r="BE323" s="147"/>
      <c r="BF323" s="147"/>
      <c r="BG323" s="147"/>
      <c r="BH323" s="147"/>
      <c r="BI323" s="147"/>
      <c r="BJ323" s="147"/>
      <c r="BK323" s="147"/>
      <c r="BL323" s="147"/>
      <c r="BM323" s="147"/>
    </row>
    <row r="324" spans="1:65" ht="24" customHeight="1">
      <c r="A324" s="16"/>
      <c r="B324" s="17"/>
      <c r="C324" s="118" t="s">
        <v>1023</v>
      </c>
      <c r="D324" s="118" t="s">
        <v>146</v>
      </c>
      <c r="E324" s="119" t="s">
        <v>1024</v>
      </c>
      <c r="F324" s="120" t="s">
        <v>1025</v>
      </c>
      <c r="G324" s="121" t="s">
        <v>176</v>
      </c>
      <c r="H324" s="122">
        <v>57.076999999999998</v>
      </c>
      <c r="I324" s="259"/>
      <c r="J324" s="123">
        <f>ROUND(I324*H324,2)</f>
        <v>0</v>
      </c>
      <c r="K324" s="120" t="s">
        <v>183</v>
      </c>
      <c r="L324" s="17"/>
      <c r="M324" s="124" t="s">
        <v>25</v>
      </c>
      <c r="N324" s="125" t="s">
        <v>54</v>
      </c>
      <c r="O324" s="16"/>
      <c r="P324" s="126">
        <f>O324*H324</f>
        <v>0</v>
      </c>
      <c r="Q324" s="126">
        <v>2.9999999999999997E-4</v>
      </c>
      <c r="R324" s="126">
        <f>Q324*H324</f>
        <v>1.7123099999999999E-2</v>
      </c>
      <c r="S324" s="126">
        <v>0</v>
      </c>
      <c r="T324" s="127">
        <f>S324*H324</f>
        <v>0</v>
      </c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28" t="s">
        <v>193</v>
      </c>
      <c r="AS324" s="16"/>
      <c r="AT324" s="128" t="s">
        <v>146</v>
      </c>
      <c r="AU324" s="128" t="s">
        <v>153</v>
      </c>
      <c r="AV324" s="16"/>
      <c r="AW324" s="16"/>
      <c r="AX324" s="16"/>
      <c r="AY324" s="4" t="s">
        <v>145</v>
      </c>
      <c r="AZ324" s="16"/>
      <c r="BA324" s="16"/>
      <c r="BB324" s="16"/>
      <c r="BC324" s="16"/>
      <c r="BD324" s="16"/>
      <c r="BE324" s="129">
        <f>IF(N324="základní",J324,0)</f>
        <v>0</v>
      </c>
      <c r="BF324" s="129">
        <f>IF(N324="snížená",J324,0)</f>
        <v>0</v>
      </c>
      <c r="BG324" s="129">
        <f>IF(N324="zákl. přenesená",J324,0)</f>
        <v>0</v>
      </c>
      <c r="BH324" s="129">
        <f>IF(N324="sníž. přenesená",J324,0)</f>
        <v>0</v>
      </c>
      <c r="BI324" s="129">
        <f>IF(N324="nulová",J324,0)</f>
        <v>0</v>
      </c>
      <c r="BJ324" s="4" t="s">
        <v>153</v>
      </c>
      <c r="BK324" s="129">
        <f>ROUND(I324*H324,2)</f>
        <v>0</v>
      </c>
      <c r="BL324" s="4" t="s">
        <v>193</v>
      </c>
      <c r="BM324" s="128" t="s">
        <v>1026</v>
      </c>
    </row>
    <row r="325" spans="1:65" ht="15.75" customHeight="1">
      <c r="A325" s="16"/>
      <c r="B325" s="17"/>
      <c r="C325" s="16"/>
      <c r="D325" s="136" t="s">
        <v>201</v>
      </c>
      <c r="E325" s="16"/>
      <c r="F325" s="137" t="s">
        <v>1027</v>
      </c>
      <c r="G325" s="16"/>
      <c r="H325" s="16"/>
      <c r="I325" s="16"/>
      <c r="J325" s="16"/>
      <c r="K325" s="16"/>
      <c r="L325" s="17"/>
      <c r="M325" s="138"/>
      <c r="N325" s="16"/>
      <c r="O325" s="16"/>
      <c r="P325" s="16"/>
      <c r="Q325" s="16"/>
      <c r="R325" s="16"/>
      <c r="S325" s="16"/>
      <c r="T325" s="59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4" t="s">
        <v>201</v>
      </c>
      <c r="AU325" s="4" t="s">
        <v>153</v>
      </c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</row>
    <row r="326" spans="1:65" ht="37.5" customHeight="1">
      <c r="A326" s="16"/>
      <c r="B326" s="17"/>
      <c r="C326" s="118" t="s">
        <v>335</v>
      </c>
      <c r="D326" s="118" t="s">
        <v>146</v>
      </c>
      <c r="E326" s="119" t="s">
        <v>1028</v>
      </c>
      <c r="F326" s="120" t="s">
        <v>1029</v>
      </c>
      <c r="G326" s="121" t="s">
        <v>176</v>
      </c>
      <c r="H326" s="122">
        <v>57.076999999999998</v>
      </c>
      <c r="I326" s="259"/>
      <c r="J326" s="123">
        <f>ROUND(I326*H326,2)</f>
        <v>0</v>
      </c>
      <c r="K326" s="120" t="s">
        <v>183</v>
      </c>
      <c r="L326" s="17"/>
      <c r="M326" s="124" t="s">
        <v>25</v>
      </c>
      <c r="N326" s="125" t="s">
        <v>54</v>
      </c>
      <c r="O326" s="16"/>
      <c r="P326" s="126">
        <f>O326*H326</f>
        <v>0</v>
      </c>
      <c r="Q326" s="126">
        <v>2.0400000000000001E-2</v>
      </c>
      <c r="R326" s="126">
        <f>Q326*H326</f>
        <v>1.1643708000000002</v>
      </c>
      <c r="S326" s="126">
        <v>0</v>
      </c>
      <c r="T326" s="127">
        <f>S326*H326</f>
        <v>0</v>
      </c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28" t="s">
        <v>193</v>
      </c>
      <c r="AS326" s="16"/>
      <c r="AT326" s="128" t="s">
        <v>146</v>
      </c>
      <c r="AU326" s="128" t="s">
        <v>153</v>
      </c>
      <c r="AV326" s="16"/>
      <c r="AW326" s="16"/>
      <c r="AX326" s="16"/>
      <c r="AY326" s="4" t="s">
        <v>145</v>
      </c>
      <c r="AZ326" s="16"/>
      <c r="BA326" s="16"/>
      <c r="BB326" s="16"/>
      <c r="BC326" s="16"/>
      <c r="BD326" s="16"/>
      <c r="BE326" s="129">
        <f>IF(N326="základní",J326,0)</f>
        <v>0</v>
      </c>
      <c r="BF326" s="129">
        <f>IF(N326="snížená",J326,0)</f>
        <v>0</v>
      </c>
      <c r="BG326" s="129">
        <f>IF(N326="zákl. přenesená",J326,0)</f>
        <v>0</v>
      </c>
      <c r="BH326" s="129">
        <f>IF(N326="sníž. přenesená",J326,0)</f>
        <v>0</v>
      </c>
      <c r="BI326" s="129">
        <f>IF(N326="nulová",J326,0)</f>
        <v>0</v>
      </c>
      <c r="BJ326" s="4" t="s">
        <v>153</v>
      </c>
      <c r="BK326" s="129">
        <f>ROUND(I326*H326,2)</f>
        <v>0</v>
      </c>
      <c r="BL326" s="4" t="s">
        <v>193</v>
      </c>
      <c r="BM326" s="128" t="s">
        <v>1030</v>
      </c>
    </row>
    <row r="327" spans="1:65" ht="15.75" customHeight="1">
      <c r="A327" s="16"/>
      <c r="B327" s="17"/>
      <c r="C327" s="16"/>
      <c r="D327" s="136" t="s">
        <v>201</v>
      </c>
      <c r="E327" s="16"/>
      <c r="F327" s="137" t="s">
        <v>1031</v>
      </c>
      <c r="G327" s="16"/>
      <c r="H327" s="16"/>
      <c r="I327" s="16"/>
      <c r="J327" s="16"/>
      <c r="K327" s="16"/>
      <c r="L327" s="17"/>
      <c r="M327" s="138"/>
      <c r="N327" s="16"/>
      <c r="O327" s="16"/>
      <c r="P327" s="16"/>
      <c r="Q327" s="16"/>
      <c r="R327" s="16"/>
      <c r="S327" s="16"/>
      <c r="T327" s="59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4" t="s">
        <v>201</v>
      </c>
      <c r="AU327" s="4" t="s">
        <v>153</v>
      </c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</row>
    <row r="328" spans="1:65" ht="37.5" customHeight="1">
      <c r="A328" s="16"/>
      <c r="B328" s="17"/>
      <c r="C328" s="118" t="s">
        <v>384</v>
      </c>
      <c r="D328" s="118" t="s">
        <v>146</v>
      </c>
      <c r="E328" s="119" t="s">
        <v>1032</v>
      </c>
      <c r="F328" s="120" t="s">
        <v>1033</v>
      </c>
      <c r="G328" s="121" t="s">
        <v>524</v>
      </c>
      <c r="H328" s="122">
        <v>64.56</v>
      </c>
      <c r="I328" s="259"/>
      <c r="J328" s="123">
        <f>ROUND(I328*H328,2)</f>
        <v>0</v>
      </c>
      <c r="K328" s="120" t="s">
        <v>183</v>
      </c>
      <c r="L328" s="17"/>
      <c r="M328" s="124" t="s">
        <v>25</v>
      </c>
      <c r="N328" s="125" t="s">
        <v>54</v>
      </c>
      <c r="O328" s="16"/>
      <c r="P328" s="126">
        <f>O328*H328</f>
        <v>0</v>
      </c>
      <c r="Q328" s="126">
        <v>4.28E-4</v>
      </c>
      <c r="R328" s="126">
        <f>Q328*H328</f>
        <v>2.7631680000000002E-2</v>
      </c>
      <c r="S328" s="126">
        <v>0</v>
      </c>
      <c r="T328" s="127">
        <f>S328*H328</f>
        <v>0</v>
      </c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28" t="s">
        <v>193</v>
      </c>
      <c r="AS328" s="16"/>
      <c r="AT328" s="128" t="s">
        <v>146</v>
      </c>
      <c r="AU328" s="128" t="s">
        <v>153</v>
      </c>
      <c r="AV328" s="16"/>
      <c r="AW328" s="16"/>
      <c r="AX328" s="16"/>
      <c r="AY328" s="4" t="s">
        <v>145</v>
      </c>
      <c r="AZ328" s="16"/>
      <c r="BA328" s="16"/>
      <c r="BB328" s="16"/>
      <c r="BC328" s="16"/>
      <c r="BD328" s="16"/>
      <c r="BE328" s="129">
        <f>IF(N328="základní",J328,0)</f>
        <v>0</v>
      </c>
      <c r="BF328" s="129">
        <f>IF(N328="snížená",J328,0)</f>
        <v>0</v>
      </c>
      <c r="BG328" s="129">
        <f>IF(N328="zákl. přenesená",J328,0)</f>
        <v>0</v>
      </c>
      <c r="BH328" s="129">
        <f>IF(N328="sníž. přenesená",J328,0)</f>
        <v>0</v>
      </c>
      <c r="BI328" s="129">
        <f>IF(N328="nulová",J328,0)</f>
        <v>0</v>
      </c>
      <c r="BJ328" s="4" t="s">
        <v>153</v>
      </c>
      <c r="BK328" s="129">
        <f>ROUND(I328*H328,2)</f>
        <v>0</v>
      </c>
      <c r="BL328" s="4" t="s">
        <v>193</v>
      </c>
      <c r="BM328" s="128" t="s">
        <v>1034</v>
      </c>
    </row>
    <row r="329" spans="1:65" ht="15.75" customHeight="1">
      <c r="A329" s="16"/>
      <c r="B329" s="17"/>
      <c r="C329" s="16"/>
      <c r="D329" s="136" t="s">
        <v>201</v>
      </c>
      <c r="E329" s="16"/>
      <c r="F329" s="137" t="s">
        <v>1035</v>
      </c>
      <c r="G329" s="16"/>
      <c r="H329" s="16"/>
      <c r="I329" s="16"/>
      <c r="J329" s="16"/>
      <c r="K329" s="16"/>
      <c r="L329" s="17"/>
      <c r="M329" s="138"/>
      <c r="N329" s="16"/>
      <c r="O329" s="16"/>
      <c r="P329" s="16"/>
      <c r="Q329" s="16"/>
      <c r="R329" s="16"/>
      <c r="S329" s="16"/>
      <c r="T329" s="59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4" t="s">
        <v>201</v>
      </c>
      <c r="AU329" s="4" t="s">
        <v>153</v>
      </c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</row>
    <row r="330" spans="1:65" ht="15.75" customHeight="1">
      <c r="A330" s="154"/>
      <c r="B330" s="155"/>
      <c r="C330" s="154"/>
      <c r="D330" s="141" t="s">
        <v>221</v>
      </c>
      <c r="E330" s="156" t="s">
        <v>25</v>
      </c>
      <c r="F330" s="157" t="s">
        <v>320</v>
      </c>
      <c r="G330" s="154"/>
      <c r="H330" s="156" t="s">
        <v>25</v>
      </c>
      <c r="I330" s="154"/>
      <c r="J330" s="154"/>
      <c r="K330" s="154"/>
      <c r="L330" s="155"/>
      <c r="M330" s="158"/>
      <c r="N330" s="154"/>
      <c r="O330" s="154"/>
      <c r="P330" s="154"/>
      <c r="Q330" s="154"/>
      <c r="R330" s="154"/>
      <c r="S330" s="154"/>
      <c r="T330" s="159"/>
      <c r="U330" s="154"/>
      <c r="V330" s="154"/>
      <c r="W330" s="154"/>
      <c r="X330" s="154"/>
      <c r="Y330" s="154"/>
      <c r="Z330" s="154"/>
      <c r="AA330" s="154"/>
      <c r="AB330" s="154"/>
      <c r="AC330" s="154"/>
      <c r="AD330" s="154"/>
      <c r="AE330" s="154"/>
      <c r="AF330" s="154"/>
      <c r="AG330" s="154"/>
      <c r="AH330" s="154"/>
      <c r="AI330" s="154"/>
      <c r="AJ330" s="154"/>
      <c r="AK330" s="154"/>
      <c r="AL330" s="154"/>
      <c r="AM330" s="154"/>
      <c r="AN330" s="154"/>
      <c r="AO330" s="154"/>
      <c r="AP330" s="154"/>
      <c r="AQ330" s="154"/>
      <c r="AR330" s="154"/>
      <c r="AS330" s="154"/>
      <c r="AT330" s="156" t="s">
        <v>221</v>
      </c>
      <c r="AU330" s="156" t="s">
        <v>153</v>
      </c>
      <c r="AV330" s="154" t="s">
        <v>9</v>
      </c>
      <c r="AW330" s="154" t="s">
        <v>44</v>
      </c>
      <c r="AX330" s="154" t="s">
        <v>107</v>
      </c>
      <c r="AY330" s="156" t="s">
        <v>145</v>
      </c>
      <c r="AZ330" s="154"/>
      <c r="BA330" s="154"/>
      <c r="BB330" s="154"/>
      <c r="BC330" s="154"/>
      <c r="BD330" s="154"/>
      <c r="BE330" s="154"/>
      <c r="BF330" s="154"/>
      <c r="BG330" s="154"/>
      <c r="BH330" s="154"/>
      <c r="BI330" s="154"/>
      <c r="BJ330" s="154"/>
      <c r="BK330" s="154"/>
      <c r="BL330" s="154"/>
      <c r="BM330" s="154"/>
    </row>
    <row r="331" spans="1:65" ht="15.75" customHeight="1">
      <c r="A331" s="139"/>
      <c r="B331" s="140"/>
      <c r="C331" s="139"/>
      <c r="D331" s="141" t="s">
        <v>221</v>
      </c>
      <c r="E331" s="142" t="s">
        <v>25</v>
      </c>
      <c r="F331" s="143" t="s">
        <v>385</v>
      </c>
      <c r="G331" s="139"/>
      <c r="H331" s="144">
        <v>12.6</v>
      </c>
      <c r="I331" s="139"/>
      <c r="J331" s="139"/>
      <c r="K331" s="139"/>
      <c r="L331" s="140"/>
      <c r="M331" s="145"/>
      <c r="N331" s="139"/>
      <c r="O331" s="139"/>
      <c r="P331" s="139"/>
      <c r="Q331" s="139"/>
      <c r="R331" s="139"/>
      <c r="S331" s="139"/>
      <c r="T331" s="146"/>
      <c r="U331" s="139"/>
      <c r="V331" s="139"/>
      <c r="W331" s="139"/>
      <c r="X331" s="139"/>
      <c r="Y331" s="139"/>
      <c r="Z331" s="139"/>
      <c r="AA331" s="139"/>
      <c r="AB331" s="139"/>
      <c r="AC331" s="139"/>
      <c r="AD331" s="139"/>
      <c r="AE331" s="139"/>
      <c r="AF331" s="139"/>
      <c r="AG331" s="139"/>
      <c r="AH331" s="139"/>
      <c r="AI331" s="139"/>
      <c r="AJ331" s="139"/>
      <c r="AK331" s="139"/>
      <c r="AL331" s="139"/>
      <c r="AM331" s="139"/>
      <c r="AN331" s="139"/>
      <c r="AO331" s="139"/>
      <c r="AP331" s="139"/>
      <c r="AQ331" s="139"/>
      <c r="AR331" s="139"/>
      <c r="AS331" s="139"/>
      <c r="AT331" s="142" t="s">
        <v>221</v>
      </c>
      <c r="AU331" s="142" t="s">
        <v>153</v>
      </c>
      <c r="AV331" s="139" t="s">
        <v>153</v>
      </c>
      <c r="AW331" s="139" t="s">
        <v>44</v>
      </c>
      <c r="AX331" s="139" t="s">
        <v>107</v>
      </c>
      <c r="AY331" s="142" t="s">
        <v>145</v>
      </c>
      <c r="AZ331" s="139"/>
      <c r="BA331" s="139"/>
      <c r="BB331" s="139"/>
      <c r="BC331" s="139"/>
      <c r="BD331" s="139"/>
      <c r="BE331" s="139"/>
      <c r="BF331" s="139"/>
      <c r="BG331" s="139"/>
      <c r="BH331" s="139"/>
      <c r="BI331" s="139"/>
      <c r="BJ331" s="139"/>
      <c r="BK331" s="139"/>
      <c r="BL331" s="139"/>
      <c r="BM331" s="139"/>
    </row>
    <row r="332" spans="1:65" ht="15.75" customHeight="1">
      <c r="A332" s="154"/>
      <c r="B332" s="155"/>
      <c r="C332" s="154"/>
      <c r="D332" s="141" t="s">
        <v>221</v>
      </c>
      <c r="E332" s="156" t="s">
        <v>25</v>
      </c>
      <c r="F332" s="157" t="s">
        <v>325</v>
      </c>
      <c r="G332" s="154"/>
      <c r="H332" s="156" t="s">
        <v>25</v>
      </c>
      <c r="I332" s="154"/>
      <c r="J332" s="154"/>
      <c r="K332" s="154"/>
      <c r="L332" s="155"/>
      <c r="M332" s="158"/>
      <c r="N332" s="154"/>
      <c r="O332" s="154"/>
      <c r="P332" s="154"/>
      <c r="Q332" s="154"/>
      <c r="R332" s="154"/>
      <c r="S332" s="154"/>
      <c r="T332" s="159"/>
      <c r="U332" s="154"/>
      <c r="V332" s="154"/>
      <c r="W332" s="154"/>
      <c r="X332" s="154"/>
      <c r="Y332" s="154"/>
      <c r="Z332" s="154"/>
      <c r="AA332" s="154"/>
      <c r="AB332" s="154"/>
      <c r="AC332" s="154"/>
      <c r="AD332" s="154"/>
      <c r="AE332" s="154"/>
      <c r="AF332" s="154"/>
      <c r="AG332" s="154"/>
      <c r="AH332" s="154"/>
      <c r="AI332" s="154"/>
      <c r="AJ332" s="154"/>
      <c r="AK332" s="154"/>
      <c r="AL332" s="154"/>
      <c r="AM332" s="154"/>
      <c r="AN332" s="154"/>
      <c r="AO332" s="154"/>
      <c r="AP332" s="154"/>
      <c r="AQ332" s="154"/>
      <c r="AR332" s="154"/>
      <c r="AS332" s="154"/>
      <c r="AT332" s="156" t="s">
        <v>221</v>
      </c>
      <c r="AU332" s="156" t="s">
        <v>153</v>
      </c>
      <c r="AV332" s="154" t="s">
        <v>9</v>
      </c>
      <c r="AW332" s="154" t="s">
        <v>44</v>
      </c>
      <c r="AX332" s="154" t="s">
        <v>107</v>
      </c>
      <c r="AY332" s="156" t="s">
        <v>145</v>
      </c>
      <c r="AZ332" s="154"/>
      <c r="BA332" s="154"/>
      <c r="BB332" s="154"/>
      <c r="BC332" s="154"/>
      <c r="BD332" s="154"/>
      <c r="BE332" s="154"/>
      <c r="BF332" s="154"/>
      <c r="BG332" s="154"/>
      <c r="BH332" s="154"/>
      <c r="BI332" s="154"/>
      <c r="BJ332" s="154"/>
      <c r="BK332" s="154"/>
      <c r="BL332" s="154"/>
      <c r="BM332" s="154"/>
    </row>
    <row r="333" spans="1:65" ht="15.75" customHeight="1">
      <c r="A333" s="139"/>
      <c r="B333" s="140"/>
      <c r="C333" s="139"/>
      <c r="D333" s="141" t="s">
        <v>221</v>
      </c>
      <c r="E333" s="142" t="s">
        <v>25</v>
      </c>
      <c r="F333" s="143" t="s">
        <v>1037</v>
      </c>
      <c r="G333" s="139"/>
      <c r="H333" s="144">
        <v>8.6999999999999993</v>
      </c>
      <c r="I333" s="139"/>
      <c r="J333" s="139"/>
      <c r="K333" s="139"/>
      <c r="L333" s="140"/>
      <c r="M333" s="145"/>
      <c r="N333" s="139"/>
      <c r="O333" s="139"/>
      <c r="P333" s="139"/>
      <c r="Q333" s="139"/>
      <c r="R333" s="139"/>
      <c r="S333" s="139"/>
      <c r="T333" s="146"/>
      <c r="U333" s="139"/>
      <c r="V333" s="139"/>
      <c r="W333" s="139"/>
      <c r="X333" s="139"/>
      <c r="Y333" s="139"/>
      <c r="Z333" s="139"/>
      <c r="AA333" s="139"/>
      <c r="AB333" s="139"/>
      <c r="AC333" s="139"/>
      <c r="AD333" s="139"/>
      <c r="AE333" s="139"/>
      <c r="AF333" s="139"/>
      <c r="AG333" s="139"/>
      <c r="AH333" s="139"/>
      <c r="AI333" s="139"/>
      <c r="AJ333" s="139"/>
      <c r="AK333" s="139"/>
      <c r="AL333" s="139"/>
      <c r="AM333" s="139"/>
      <c r="AN333" s="139"/>
      <c r="AO333" s="139"/>
      <c r="AP333" s="139"/>
      <c r="AQ333" s="139"/>
      <c r="AR333" s="139"/>
      <c r="AS333" s="139"/>
      <c r="AT333" s="142" t="s">
        <v>221</v>
      </c>
      <c r="AU333" s="142" t="s">
        <v>153</v>
      </c>
      <c r="AV333" s="139" t="s">
        <v>153</v>
      </c>
      <c r="AW333" s="139" t="s">
        <v>44</v>
      </c>
      <c r="AX333" s="139" t="s">
        <v>107</v>
      </c>
      <c r="AY333" s="142" t="s">
        <v>145</v>
      </c>
      <c r="AZ333" s="139"/>
      <c r="BA333" s="139"/>
      <c r="BB333" s="139"/>
      <c r="BC333" s="139"/>
      <c r="BD333" s="139"/>
      <c r="BE333" s="139"/>
      <c r="BF333" s="139"/>
      <c r="BG333" s="139"/>
      <c r="BH333" s="139"/>
      <c r="BI333" s="139"/>
      <c r="BJ333" s="139"/>
      <c r="BK333" s="139"/>
      <c r="BL333" s="139"/>
      <c r="BM333" s="139"/>
    </row>
    <row r="334" spans="1:65" ht="15.75" customHeight="1">
      <c r="A334" s="154"/>
      <c r="B334" s="155"/>
      <c r="C334" s="154"/>
      <c r="D334" s="141" t="s">
        <v>221</v>
      </c>
      <c r="E334" s="156" t="s">
        <v>25</v>
      </c>
      <c r="F334" s="157" t="s">
        <v>602</v>
      </c>
      <c r="G334" s="154"/>
      <c r="H334" s="156" t="s">
        <v>25</v>
      </c>
      <c r="I334" s="154"/>
      <c r="J334" s="154"/>
      <c r="K334" s="154"/>
      <c r="L334" s="155"/>
      <c r="M334" s="158"/>
      <c r="N334" s="154"/>
      <c r="O334" s="154"/>
      <c r="P334" s="154"/>
      <c r="Q334" s="154"/>
      <c r="R334" s="154"/>
      <c r="S334" s="154"/>
      <c r="T334" s="159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154"/>
      <c r="AE334" s="154"/>
      <c r="AF334" s="154"/>
      <c r="AG334" s="154"/>
      <c r="AH334" s="154"/>
      <c r="AI334" s="154"/>
      <c r="AJ334" s="154"/>
      <c r="AK334" s="154"/>
      <c r="AL334" s="154"/>
      <c r="AM334" s="154"/>
      <c r="AN334" s="154"/>
      <c r="AO334" s="154"/>
      <c r="AP334" s="154"/>
      <c r="AQ334" s="154"/>
      <c r="AR334" s="154"/>
      <c r="AS334" s="154"/>
      <c r="AT334" s="156" t="s">
        <v>221</v>
      </c>
      <c r="AU334" s="156" t="s">
        <v>153</v>
      </c>
      <c r="AV334" s="154" t="s">
        <v>9</v>
      </c>
      <c r="AW334" s="154" t="s">
        <v>44</v>
      </c>
      <c r="AX334" s="154" t="s">
        <v>107</v>
      </c>
      <c r="AY334" s="156" t="s">
        <v>145</v>
      </c>
      <c r="AZ334" s="154"/>
      <c r="BA334" s="154"/>
      <c r="BB334" s="154"/>
      <c r="BC334" s="154"/>
      <c r="BD334" s="154"/>
      <c r="BE334" s="154"/>
      <c r="BF334" s="154"/>
      <c r="BG334" s="154"/>
      <c r="BH334" s="154"/>
      <c r="BI334" s="154"/>
      <c r="BJ334" s="154"/>
      <c r="BK334" s="154"/>
      <c r="BL334" s="154"/>
      <c r="BM334" s="154"/>
    </row>
    <row r="335" spans="1:65" ht="15.75" customHeight="1">
      <c r="A335" s="139"/>
      <c r="B335" s="140"/>
      <c r="C335" s="139"/>
      <c r="D335" s="141" t="s">
        <v>221</v>
      </c>
      <c r="E335" s="142" t="s">
        <v>25</v>
      </c>
      <c r="F335" s="143" t="s">
        <v>1038</v>
      </c>
      <c r="G335" s="139"/>
      <c r="H335" s="144">
        <v>13.7</v>
      </c>
      <c r="I335" s="139"/>
      <c r="J335" s="139"/>
      <c r="K335" s="139"/>
      <c r="L335" s="140"/>
      <c r="M335" s="145"/>
      <c r="N335" s="139"/>
      <c r="O335" s="139"/>
      <c r="P335" s="139"/>
      <c r="Q335" s="139"/>
      <c r="R335" s="139"/>
      <c r="S335" s="139"/>
      <c r="T335" s="146"/>
      <c r="U335" s="139"/>
      <c r="V335" s="139"/>
      <c r="W335" s="139"/>
      <c r="X335" s="139"/>
      <c r="Y335" s="139"/>
      <c r="Z335" s="139"/>
      <c r="AA335" s="139"/>
      <c r="AB335" s="139"/>
      <c r="AC335" s="139"/>
      <c r="AD335" s="139"/>
      <c r="AE335" s="139"/>
      <c r="AF335" s="139"/>
      <c r="AG335" s="139"/>
      <c r="AH335" s="139"/>
      <c r="AI335" s="139"/>
      <c r="AJ335" s="139"/>
      <c r="AK335" s="139"/>
      <c r="AL335" s="139"/>
      <c r="AM335" s="139"/>
      <c r="AN335" s="139"/>
      <c r="AO335" s="139"/>
      <c r="AP335" s="139"/>
      <c r="AQ335" s="139"/>
      <c r="AR335" s="139"/>
      <c r="AS335" s="139"/>
      <c r="AT335" s="142" t="s">
        <v>221</v>
      </c>
      <c r="AU335" s="142" t="s">
        <v>153</v>
      </c>
      <c r="AV335" s="139" t="s">
        <v>153</v>
      </c>
      <c r="AW335" s="139" t="s">
        <v>44</v>
      </c>
      <c r="AX335" s="139" t="s">
        <v>107</v>
      </c>
      <c r="AY335" s="142" t="s">
        <v>145</v>
      </c>
      <c r="AZ335" s="139"/>
      <c r="BA335" s="139"/>
      <c r="BB335" s="139"/>
      <c r="BC335" s="139"/>
      <c r="BD335" s="139"/>
      <c r="BE335" s="139"/>
      <c r="BF335" s="139"/>
      <c r="BG335" s="139"/>
      <c r="BH335" s="139"/>
      <c r="BI335" s="139"/>
      <c r="BJ335" s="139"/>
      <c r="BK335" s="139"/>
      <c r="BL335" s="139"/>
      <c r="BM335" s="139"/>
    </row>
    <row r="336" spans="1:65" ht="15.75" customHeight="1">
      <c r="A336" s="154"/>
      <c r="B336" s="155"/>
      <c r="C336" s="154"/>
      <c r="D336" s="141" t="s">
        <v>221</v>
      </c>
      <c r="E336" s="156" t="s">
        <v>25</v>
      </c>
      <c r="F336" s="157" t="s">
        <v>646</v>
      </c>
      <c r="G336" s="154"/>
      <c r="H336" s="156" t="s">
        <v>25</v>
      </c>
      <c r="I336" s="154"/>
      <c r="J336" s="154"/>
      <c r="K336" s="154"/>
      <c r="L336" s="155"/>
      <c r="M336" s="158"/>
      <c r="N336" s="154"/>
      <c r="O336" s="154"/>
      <c r="P336" s="154"/>
      <c r="Q336" s="154"/>
      <c r="R336" s="154"/>
      <c r="S336" s="154"/>
      <c r="T336" s="159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154"/>
      <c r="AE336" s="154"/>
      <c r="AF336" s="154"/>
      <c r="AG336" s="154"/>
      <c r="AH336" s="154"/>
      <c r="AI336" s="154"/>
      <c r="AJ336" s="154"/>
      <c r="AK336" s="154"/>
      <c r="AL336" s="154"/>
      <c r="AM336" s="154"/>
      <c r="AN336" s="154"/>
      <c r="AO336" s="154"/>
      <c r="AP336" s="154"/>
      <c r="AQ336" s="154"/>
      <c r="AR336" s="154"/>
      <c r="AS336" s="154"/>
      <c r="AT336" s="156" t="s">
        <v>221</v>
      </c>
      <c r="AU336" s="156" t="s">
        <v>153</v>
      </c>
      <c r="AV336" s="154" t="s">
        <v>9</v>
      </c>
      <c r="AW336" s="154" t="s">
        <v>44</v>
      </c>
      <c r="AX336" s="154" t="s">
        <v>107</v>
      </c>
      <c r="AY336" s="156" t="s">
        <v>145</v>
      </c>
      <c r="AZ336" s="154"/>
      <c r="BA336" s="154"/>
      <c r="BB336" s="154"/>
      <c r="BC336" s="154"/>
      <c r="BD336" s="154"/>
      <c r="BE336" s="154"/>
      <c r="BF336" s="154"/>
      <c r="BG336" s="154"/>
      <c r="BH336" s="154"/>
      <c r="BI336" s="154"/>
      <c r="BJ336" s="154"/>
      <c r="BK336" s="154"/>
      <c r="BL336" s="154"/>
      <c r="BM336" s="154"/>
    </row>
    <row r="337" spans="1:65" ht="15.75" customHeight="1">
      <c r="A337" s="139"/>
      <c r="B337" s="140"/>
      <c r="C337" s="139"/>
      <c r="D337" s="141" t="s">
        <v>221</v>
      </c>
      <c r="E337" s="142" t="s">
        <v>25</v>
      </c>
      <c r="F337" s="143" t="s">
        <v>1039</v>
      </c>
      <c r="G337" s="139"/>
      <c r="H337" s="144">
        <v>4.8</v>
      </c>
      <c r="I337" s="139"/>
      <c r="J337" s="139"/>
      <c r="K337" s="139"/>
      <c r="L337" s="140"/>
      <c r="M337" s="145"/>
      <c r="N337" s="139"/>
      <c r="O337" s="139"/>
      <c r="P337" s="139"/>
      <c r="Q337" s="139"/>
      <c r="R337" s="139"/>
      <c r="S337" s="139"/>
      <c r="T337" s="146"/>
      <c r="U337" s="139"/>
      <c r="V337" s="139"/>
      <c r="W337" s="139"/>
      <c r="X337" s="139"/>
      <c r="Y337" s="139"/>
      <c r="Z337" s="139"/>
      <c r="AA337" s="139"/>
      <c r="AB337" s="139"/>
      <c r="AC337" s="139"/>
      <c r="AD337" s="139"/>
      <c r="AE337" s="139"/>
      <c r="AF337" s="139"/>
      <c r="AG337" s="139"/>
      <c r="AH337" s="139"/>
      <c r="AI337" s="139"/>
      <c r="AJ337" s="139"/>
      <c r="AK337" s="139"/>
      <c r="AL337" s="139"/>
      <c r="AM337" s="139"/>
      <c r="AN337" s="139"/>
      <c r="AO337" s="139"/>
      <c r="AP337" s="139"/>
      <c r="AQ337" s="139"/>
      <c r="AR337" s="139"/>
      <c r="AS337" s="139"/>
      <c r="AT337" s="142" t="s">
        <v>221</v>
      </c>
      <c r="AU337" s="142" t="s">
        <v>153</v>
      </c>
      <c r="AV337" s="139" t="s">
        <v>153</v>
      </c>
      <c r="AW337" s="139" t="s">
        <v>44</v>
      </c>
      <c r="AX337" s="139" t="s">
        <v>107</v>
      </c>
      <c r="AY337" s="142" t="s">
        <v>145</v>
      </c>
      <c r="AZ337" s="139"/>
      <c r="BA337" s="139"/>
      <c r="BB337" s="139"/>
      <c r="BC337" s="139"/>
      <c r="BD337" s="139"/>
      <c r="BE337" s="139"/>
      <c r="BF337" s="139"/>
      <c r="BG337" s="139"/>
      <c r="BH337" s="139"/>
      <c r="BI337" s="139"/>
      <c r="BJ337" s="139"/>
      <c r="BK337" s="139"/>
      <c r="BL337" s="139"/>
      <c r="BM337" s="139"/>
    </row>
    <row r="338" spans="1:65" ht="15.75" customHeight="1">
      <c r="A338" s="154"/>
      <c r="B338" s="155"/>
      <c r="C338" s="154"/>
      <c r="D338" s="141" t="s">
        <v>221</v>
      </c>
      <c r="E338" s="156" t="s">
        <v>25</v>
      </c>
      <c r="F338" s="157" t="s">
        <v>618</v>
      </c>
      <c r="G338" s="154"/>
      <c r="H338" s="156" t="s">
        <v>25</v>
      </c>
      <c r="I338" s="154"/>
      <c r="J338" s="154"/>
      <c r="K338" s="154"/>
      <c r="L338" s="155"/>
      <c r="M338" s="158"/>
      <c r="N338" s="154"/>
      <c r="O338" s="154"/>
      <c r="P338" s="154"/>
      <c r="Q338" s="154"/>
      <c r="R338" s="154"/>
      <c r="S338" s="154"/>
      <c r="T338" s="159"/>
      <c r="U338" s="154"/>
      <c r="V338" s="154"/>
      <c r="W338" s="154"/>
      <c r="X338" s="154"/>
      <c r="Y338" s="154"/>
      <c r="Z338" s="154"/>
      <c r="AA338" s="154"/>
      <c r="AB338" s="154"/>
      <c r="AC338" s="154"/>
      <c r="AD338" s="154"/>
      <c r="AE338" s="154"/>
      <c r="AF338" s="154"/>
      <c r="AG338" s="154"/>
      <c r="AH338" s="154"/>
      <c r="AI338" s="154"/>
      <c r="AJ338" s="154"/>
      <c r="AK338" s="154"/>
      <c r="AL338" s="154"/>
      <c r="AM338" s="154"/>
      <c r="AN338" s="154"/>
      <c r="AO338" s="154"/>
      <c r="AP338" s="154"/>
      <c r="AQ338" s="154"/>
      <c r="AR338" s="154"/>
      <c r="AS338" s="154"/>
      <c r="AT338" s="156" t="s">
        <v>221</v>
      </c>
      <c r="AU338" s="156" t="s">
        <v>153</v>
      </c>
      <c r="AV338" s="154" t="s">
        <v>9</v>
      </c>
      <c r="AW338" s="154" t="s">
        <v>44</v>
      </c>
      <c r="AX338" s="154" t="s">
        <v>107</v>
      </c>
      <c r="AY338" s="156" t="s">
        <v>145</v>
      </c>
      <c r="AZ338" s="154"/>
      <c r="BA338" s="154"/>
      <c r="BB338" s="154"/>
      <c r="BC338" s="154"/>
      <c r="BD338" s="154"/>
      <c r="BE338" s="154"/>
      <c r="BF338" s="154"/>
      <c r="BG338" s="154"/>
      <c r="BH338" s="154"/>
      <c r="BI338" s="154"/>
      <c r="BJ338" s="154"/>
      <c r="BK338" s="154"/>
      <c r="BL338" s="154"/>
      <c r="BM338" s="154"/>
    </row>
    <row r="339" spans="1:65" ht="15.75" customHeight="1">
      <c r="A339" s="139"/>
      <c r="B339" s="140"/>
      <c r="C339" s="139"/>
      <c r="D339" s="141" t="s">
        <v>221</v>
      </c>
      <c r="E339" s="142" t="s">
        <v>25</v>
      </c>
      <c r="F339" s="143" t="s">
        <v>1040</v>
      </c>
      <c r="G339" s="139"/>
      <c r="H339" s="144">
        <v>11.9</v>
      </c>
      <c r="I339" s="139"/>
      <c r="J339" s="139"/>
      <c r="K339" s="139"/>
      <c r="L339" s="140"/>
      <c r="M339" s="145"/>
      <c r="N339" s="139"/>
      <c r="O339" s="139"/>
      <c r="P339" s="139"/>
      <c r="Q339" s="139"/>
      <c r="R339" s="139"/>
      <c r="S339" s="139"/>
      <c r="T339" s="146"/>
      <c r="U339" s="139"/>
      <c r="V339" s="139"/>
      <c r="W339" s="139"/>
      <c r="X339" s="139"/>
      <c r="Y339" s="139"/>
      <c r="Z339" s="139"/>
      <c r="AA339" s="139"/>
      <c r="AB339" s="139"/>
      <c r="AC339" s="139"/>
      <c r="AD339" s="139"/>
      <c r="AE339" s="139"/>
      <c r="AF339" s="139"/>
      <c r="AG339" s="139"/>
      <c r="AH339" s="139"/>
      <c r="AI339" s="139"/>
      <c r="AJ339" s="139"/>
      <c r="AK339" s="139"/>
      <c r="AL339" s="139"/>
      <c r="AM339" s="139"/>
      <c r="AN339" s="139"/>
      <c r="AO339" s="139"/>
      <c r="AP339" s="139"/>
      <c r="AQ339" s="139"/>
      <c r="AR339" s="139"/>
      <c r="AS339" s="139"/>
      <c r="AT339" s="142" t="s">
        <v>221</v>
      </c>
      <c r="AU339" s="142" t="s">
        <v>153</v>
      </c>
      <c r="AV339" s="139" t="s">
        <v>153</v>
      </c>
      <c r="AW339" s="139" t="s">
        <v>44</v>
      </c>
      <c r="AX339" s="139" t="s">
        <v>107</v>
      </c>
      <c r="AY339" s="142" t="s">
        <v>145</v>
      </c>
      <c r="AZ339" s="139"/>
      <c r="BA339" s="139"/>
      <c r="BB339" s="139"/>
      <c r="BC339" s="139"/>
      <c r="BD339" s="139"/>
      <c r="BE339" s="139"/>
      <c r="BF339" s="139"/>
      <c r="BG339" s="139"/>
      <c r="BH339" s="139"/>
      <c r="BI339" s="139"/>
      <c r="BJ339" s="139"/>
      <c r="BK339" s="139"/>
      <c r="BL339" s="139"/>
      <c r="BM339" s="139"/>
    </row>
    <row r="340" spans="1:65" ht="15.75" customHeight="1">
      <c r="A340" s="154"/>
      <c r="B340" s="155"/>
      <c r="C340" s="154"/>
      <c r="D340" s="141" t="s">
        <v>221</v>
      </c>
      <c r="E340" s="156" t="s">
        <v>25</v>
      </c>
      <c r="F340" s="157" t="s">
        <v>633</v>
      </c>
      <c r="G340" s="154"/>
      <c r="H340" s="156" t="s">
        <v>25</v>
      </c>
      <c r="I340" s="154"/>
      <c r="J340" s="154"/>
      <c r="K340" s="154"/>
      <c r="L340" s="155"/>
      <c r="M340" s="158"/>
      <c r="N340" s="154"/>
      <c r="O340" s="154"/>
      <c r="P340" s="154"/>
      <c r="Q340" s="154"/>
      <c r="R340" s="154"/>
      <c r="S340" s="154"/>
      <c r="T340" s="159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154"/>
      <c r="AE340" s="154"/>
      <c r="AF340" s="154"/>
      <c r="AG340" s="154"/>
      <c r="AH340" s="154"/>
      <c r="AI340" s="154"/>
      <c r="AJ340" s="154"/>
      <c r="AK340" s="154"/>
      <c r="AL340" s="154"/>
      <c r="AM340" s="154"/>
      <c r="AN340" s="154"/>
      <c r="AO340" s="154"/>
      <c r="AP340" s="154"/>
      <c r="AQ340" s="154"/>
      <c r="AR340" s="154"/>
      <c r="AS340" s="154"/>
      <c r="AT340" s="156" t="s">
        <v>221</v>
      </c>
      <c r="AU340" s="156" t="s">
        <v>153</v>
      </c>
      <c r="AV340" s="154" t="s">
        <v>9</v>
      </c>
      <c r="AW340" s="154" t="s">
        <v>44</v>
      </c>
      <c r="AX340" s="154" t="s">
        <v>107</v>
      </c>
      <c r="AY340" s="156" t="s">
        <v>145</v>
      </c>
      <c r="AZ340" s="154"/>
      <c r="BA340" s="154"/>
      <c r="BB340" s="154"/>
      <c r="BC340" s="154"/>
      <c r="BD340" s="154"/>
      <c r="BE340" s="154"/>
      <c r="BF340" s="154"/>
      <c r="BG340" s="154"/>
      <c r="BH340" s="154"/>
      <c r="BI340" s="154"/>
      <c r="BJ340" s="154"/>
      <c r="BK340" s="154"/>
      <c r="BL340" s="154"/>
      <c r="BM340" s="154"/>
    </row>
    <row r="341" spans="1:65" ht="15.75" customHeight="1">
      <c r="A341" s="139"/>
      <c r="B341" s="140"/>
      <c r="C341" s="139"/>
      <c r="D341" s="141" t="s">
        <v>221</v>
      </c>
      <c r="E341" s="142" t="s">
        <v>25</v>
      </c>
      <c r="F341" s="143" t="s">
        <v>1041</v>
      </c>
      <c r="G341" s="139"/>
      <c r="H341" s="144">
        <v>12.86</v>
      </c>
      <c r="I341" s="139"/>
      <c r="J341" s="139"/>
      <c r="K341" s="139"/>
      <c r="L341" s="140"/>
      <c r="M341" s="145"/>
      <c r="N341" s="139"/>
      <c r="O341" s="139"/>
      <c r="P341" s="139"/>
      <c r="Q341" s="139"/>
      <c r="R341" s="139"/>
      <c r="S341" s="139"/>
      <c r="T341" s="146"/>
      <c r="U341" s="139"/>
      <c r="V341" s="139"/>
      <c r="W341" s="139"/>
      <c r="X341" s="139"/>
      <c r="Y341" s="139"/>
      <c r="Z341" s="139"/>
      <c r="AA341" s="139"/>
      <c r="AB341" s="139"/>
      <c r="AC341" s="139"/>
      <c r="AD341" s="139"/>
      <c r="AE341" s="139"/>
      <c r="AF341" s="139"/>
      <c r="AG341" s="139"/>
      <c r="AH341" s="139"/>
      <c r="AI341" s="139"/>
      <c r="AJ341" s="139"/>
      <c r="AK341" s="139"/>
      <c r="AL341" s="139"/>
      <c r="AM341" s="139"/>
      <c r="AN341" s="139"/>
      <c r="AO341" s="139"/>
      <c r="AP341" s="139"/>
      <c r="AQ341" s="139"/>
      <c r="AR341" s="139"/>
      <c r="AS341" s="139"/>
      <c r="AT341" s="142" t="s">
        <v>221</v>
      </c>
      <c r="AU341" s="142" t="s">
        <v>153</v>
      </c>
      <c r="AV341" s="139" t="s">
        <v>153</v>
      </c>
      <c r="AW341" s="139" t="s">
        <v>44</v>
      </c>
      <c r="AX341" s="139" t="s">
        <v>107</v>
      </c>
      <c r="AY341" s="142" t="s">
        <v>145</v>
      </c>
      <c r="AZ341" s="139"/>
      <c r="BA341" s="139"/>
      <c r="BB341" s="139"/>
      <c r="BC341" s="139"/>
      <c r="BD341" s="139"/>
      <c r="BE341" s="139"/>
      <c r="BF341" s="139"/>
      <c r="BG341" s="139"/>
      <c r="BH341" s="139"/>
      <c r="BI341" s="139"/>
      <c r="BJ341" s="139"/>
      <c r="BK341" s="139"/>
      <c r="BL341" s="139"/>
      <c r="BM341" s="139"/>
    </row>
    <row r="342" spans="1:65" ht="15.75" customHeight="1">
      <c r="A342" s="147"/>
      <c r="B342" s="148"/>
      <c r="C342" s="147"/>
      <c r="D342" s="141" t="s">
        <v>221</v>
      </c>
      <c r="E342" s="149" t="s">
        <v>25</v>
      </c>
      <c r="F342" s="150" t="s">
        <v>226</v>
      </c>
      <c r="G342" s="147"/>
      <c r="H342" s="151">
        <v>64.56</v>
      </c>
      <c r="I342" s="147"/>
      <c r="J342" s="147"/>
      <c r="K342" s="147"/>
      <c r="L342" s="148"/>
      <c r="M342" s="152"/>
      <c r="N342" s="147"/>
      <c r="O342" s="147"/>
      <c r="P342" s="147"/>
      <c r="Q342" s="147"/>
      <c r="R342" s="147"/>
      <c r="S342" s="147"/>
      <c r="T342" s="153"/>
      <c r="U342" s="147"/>
      <c r="V342" s="147"/>
      <c r="W342" s="147"/>
      <c r="X342" s="147"/>
      <c r="Y342" s="147"/>
      <c r="Z342" s="147"/>
      <c r="AA342" s="147"/>
      <c r="AB342" s="147"/>
      <c r="AC342" s="147"/>
      <c r="AD342" s="147"/>
      <c r="AE342" s="147"/>
      <c r="AF342" s="147"/>
      <c r="AG342" s="147"/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9" t="s">
        <v>221</v>
      </c>
      <c r="AU342" s="149" t="s">
        <v>153</v>
      </c>
      <c r="AV342" s="147" t="s">
        <v>152</v>
      </c>
      <c r="AW342" s="147" t="s">
        <v>44</v>
      </c>
      <c r="AX342" s="147" t="s">
        <v>9</v>
      </c>
      <c r="AY342" s="149" t="s">
        <v>145</v>
      </c>
      <c r="AZ342" s="147"/>
      <c r="BA342" s="147"/>
      <c r="BB342" s="147"/>
      <c r="BC342" s="147"/>
      <c r="BD342" s="147"/>
      <c r="BE342" s="147"/>
      <c r="BF342" s="147"/>
      <c r="BG342" s="147"/>
      <c r="BH342" s="147"/>
      <c r="BI342" s="147"/>
      <c r="BJ342" s="147"/>
      <c r="BK342" s="147"/>
      <c r="BL342" s="147"/>
      <c r="BM342" s="147"/>
    </row>
    <row r="343" spans="1:65" ht="33" customHeight="1">
      <c r="A343" s="16"/>
      <c r="B343" s="17"/>
      <c r="C343" s="165" t="s">
        <v>341</v>
      </c>
      <c r="D343" s="165" t="s">
        <v>538</v>
      </c>
      <c r="E343" s="166" t="s">
        <v>1042</v>
      </c>
      <c r="F343" s="167" t="s">
        <v>1043</v>
      </c>
      <c r="G343" s="168" t="s">
        <v>524</v>
      </c>
      <c r="H343" s="169">
        <v>71.016000000000005</v>
      </c>
      <c r="I343" s="260"/>
      <c r="J343" s="170">
        <f>ROUND(I343*H343,2)</f>
        <v>0</v>
      </c>
      <c r="K343" s="167" t="s">
        <v>183</v>
      </c>
      <c r="L343" s="171"/>
      <c r="M343" s="172" t="s">
        <v>25</v>
      </c>
      <c r="N343" s="173" t="s">
        <v>54</v>
      </c>
      <c r="O343" s="16"/>
      <c r="P343" s="126">
        <f>O343*H343</f>
        <v>0</v>
      </c>
      <c r="Q343" s="126">
        <v>1.98E-3</v>
      </c>
      <c r="R343" s="126">
        <f>Q343*H343</f>
        <v>0.14061168000000002</v>
      </c>
      <c r="S343" s="126">
        <v>0</v>
      </c>
      <c r="T343" s="127">
        <f>S343*H343</f>
        <v>0</v>
      </c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28" t="s">
        <v>247</v>
      </c>
      <c r="AS343" s="16"/>
      <c r="AT343" s="128" t="s">
        <v>538</v>
      </c>
      <c r="AU343" s="128" t="s">
        <v>153</v>
      </c>
      <c r="AV343" s="16"/>
      <c r="AW343" s="16"/>
      <c r="AX343" s="16"/>
      <c r="AY343" s="4" t="s">
        <v>145</v>
      </c>
      <c r="AZ343" s="16"/>
      <c r="BA343" s="16"/>
      <c r="BB343" s="16"/>
      <c r="BC343" s="16"/>
      <c r="BD343" s="16"/>
      <c r="BE343" s="129">
        <f>IF(N343="základní",J343,0)</f>
        <v>0</v>
      </c>
      <c r="BF343" s="129">
        <f>IF(N343="snížená",J343,0)</f>
        <v>0</v>
      </c>
      <c r="BG343" s="129">
        <f>IF(N343="zákl. přenesená",J343,0)</f>
        <v>0</v>
      </c>
      <c r="BH343" s="129">
        <f>IF(N343="sníž. přenesená",J343,0)</f>
        <v>0</v>
      </c>
      <c r="BI343" s="129">
        <f>IF(N343="nulová",J343,0)</f>
        <v>0</v>
      </c>
      <c r="BJ343" s="4" t="s">
        <v>153</v>
      </c>
      <c r="BK343" s="129">
        <f>ROUND(I343*H343,2)</f>
        <v>0</v>
      </c>
      <c r="BL343" s="4" t="s">
        <v>193</v>
      </c>
      <c r="BM343" s="128" t="s">
        <v>1044</v>
      </c>
    </row>
    <row r="344" spans="1:65" ht="15.75" customHeight="1">
      <c r="A344" s="139"/>
      <c r="B344" s="140"/>
      <c r="C344" s="139"/>
      <c r="D344" s="141" t="s">
        <v>221</v>
      </c>
      <c r="E344" s="139"/>
      <c r="F344" s="143" t="s">
        <v>1045</v>
      </c>
      <c r="G344" s="139"/>
      <c r="H344" s="144">
        <v>71.016000000000005</v>
      </c>
      <c r="I344" s="139"/>
      <c r="J344" s="139"/>
      <c r="K344" s="139"/>
      <c r="L344" s="140"/>
      <c r="M344" s="145"/>
      <c r="N344" s="139"/>
      <c r="O344" s="139"/>
      <c r="P344" s="139"/>
      <c r="Q344" s="139"/>
      <c r="R344" s="139"/>
      <c r="S344" s="139"/>
      <c r="T344" s="146"/>
      <c r="U344" s="139"/>
      <c r="V344" s="139"/>
      <c r="W344" s="139"/>
      <c r="X344" s="139"/>
      <c r="Y344" s="139"/>
      <c r="Z344" s="139"/>
      <c r="AA344" s="139"/>
      <c r="AB344" s="139"/>
      <c r="AC344" s="139"/>
      <c r="AD344" s="139"/>
      <c r="AE344" s="139"/>
      <c r="AF344" s="139"/>
      <c r="AG344" s="139"/>
      <c r="AH344" s="139"/>
      <c r="AI344" s="139"/>
      <c r="AJ344" s="139"/>
      <c r="AK344" s="139"/>
      <c r="AL344" s="139"/>
      <c r="AM344" s="139"/>
      <c r="AN344" s="139"/>
      <c r="AO344" s="139"/>
      <c r="AP344" s="139"/>
      <c r="AQ344" s="139"/>
      <c r="AR344" s="139"/>
      <c r="AS344" s="139"/>
      <c r="AT344" s="142" t="s">
        <v>221</v>
      </c>
      <c r="AU344" s="142" t="s">
        <v>153</v>
      </c>
      <c r="AV344" s="139" t="s">
        <v>153</v>
      </c>
      <c r="AW344" s="139" t="s">
        <v>7</v>
      </c>
      <c r="AX344" s="139" t="s">
        <v>9</v>
      </c>
      <c r="AY344" s="142" t="s">
        <v>145</v>
      </c>
      <c r="AZ344" s="139"/>
      <c r="BA344" s="139"/>
      <c r="BB344" s="139"/>
      <c r="BC344" s="139"/>
      <c r="BD344" s="139"/>
      <c r="BE344" s="139"/>
      <c r="BF344" s="139"/>
      <c r="BG344" s="139"/>
      <c r="BH344" s="139"/>
      <c r="BI344" s="139"/>
      <c r="BJ344" s="139"/>
      <c r="BK344" s="139"/>
      <c r="BL344" s="139"/>
      <c r="BM344" s="139"/>
    </row>
    <row r="345" spans="1:65" ht="44.25" customHeight="1">
      <c r="A345" s="16"/>
      <c r="B345" s="17"/>
      <c r="C345" s="118" t="s">
        <v>1046</v>
      </c>
      <c r="D345" s="118" t="s">
        <v>146</v>
      </c>
      <c r="E345" s="119" t="s">
        <v>1047</v>
      </c>
      <c r="F345" s="120" t="s">
        <v>1048</v>
      </c>
      <c r="G345" s="121" t="s">
        <v>176</v>
      </c>
      <c r="H345" s="122">
        <v>57.076999999999998</v>
      </c>
      <c r="I345" s="259"/>
      <c r="J345" s="123">
        <f>ROUND(I345*H345,2)</f>
        <v>0</v>
      </c>
      <c r="K345" s="120" t="s">
        <v>183</v>
      </c>
      <c r="L345" s="17"/>
      <c r="M345" s="124" t="s">
        <v>25</v>
      </c>
      <c r="N345" s="125" t="s">
        <v>54</v>
      </c>
      <c r="O345" s="16"/>
      <c r="P345" s="126">
        <f>O345*H345</f>
        <v>0</v>
      </c>
      <c r="Q345" s="126">
        <v>9.0880000000000023E-3</v>
      </c>
      <c r="R345" s="126">
        <f>Q345*H345</f>
        <v>0.51871577600000007</v>
      </c>
      <c r="S345" s="126">
        <v>0</v>
      </c>
      <c r="T345" s="127">
        <f>S345*H345</f>
        <v>0</v>
      </c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28" t="s">
        <v>193</v>
      </c>
      <c r="AS345" s="16"/>
      <c r="AT345" s="128" t="s">
        <v>146</v>
      </c>
      <c r="AU345" s="128" t="s">
        <v>153</v>
      </c>
      <c r="AV345" s="16"/>
      <c r="AW345" s="16"/>
      <c r="AX345" s="16"/>
      <c r="AY345" s="4" t="s">
        <v>145</v>
      </c>
      <c r="AZ345" s="16"/>
      <c r="BA345" s="16"/>
      <c r="BB345" s="16"/>
      <c r="BC345" s="16"/>
      <c r="BD345" s="16"/>
      <c r="BE345" s="129">
        <f>IF(N345="základní",J345,0)</f>
        <v>0</v>
      </c>
      <c r="BF345" s="129">
        <f>IF(N345="snížená",J345,0)</f>
        <v>0</v>
      </c>
      <c r="BG345" s="129">
        <f>IF(N345="zákl. přenesená",J345,0)</f>
        <v>0</v>
      </c>
      <c r="BH345" s="129">
        <f>IF(N345="sníž. přenesená",J345,0)</f>
        <v>0</v>
      </c>
      <c r="BI345" s="129">
        <f>IF(N345="nulová",J345,0)</f>
        <v>0</v>
      </c>
      <c r="BJ345" s="4" t="s">
        <v>153</v>
      </c>
      <c r="BK345" s="129">
        <f>ROUND(I345*H345,2)</f>
        <v>0</v>
      </c>
      <c r="BL345" s="4" t="s">
        <v>193</v>
      </c>
      <c r="BM345" s="128" t="s">
        <v>1049</v>
      </c>
    </row>
    <row r="346" spans="1:65" ht="15.75" customHeight="1">
      <c r="A346" s="16"/>
      <c r="B346" s="17"/>
      <c r="C346" s="16"/>
      <c r="D346" s="136" t="s">
        <v>201</v>
      </c>
      <c r="E346" s="16"/>
      <c r="F346" s="137" t="s">
        <v>1050</v>
      </c>
      <c r="G346" s="16"/>
      <c r="H346" s="16"/>
      <c r="I346" s="16"/>
      <c r="J346" s="16"/>
      <c r="K346" s="16"/>
      <c r="L346" s="17"/>
      <c r="M346" s="138"/>
      <c r="N346" s="16"/>
      <c r="O346" s="16"/>
      <c r="P346" s="16"/>
      <c r="Q346" s="16"/>
      <c r="R346" s="16"/>
      <c r="S346" s="16"/>
      <c r="T346" s="59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4" t="s">
        <v>201</v>
      </c>
      <c r="AU346" s="4" t="s">
        <v>153</v>
      </c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</row>
    <row r="347" spans="1:65" ht="33" customHeight="1">
      <c r="A347" s="16"/>
      <c r="B347" s="17"/>
      <c r="C347" s="165" t="s">
        <v>348</v>
      </c>
      <c r="D347" s="165" t="s">
        <v>538</v>
      </c>
      <c r="E347" s="166" t="s">
        <v>1051</v>
      </c>
      <c r="F347" s="167" t="s">
        <v>1052</v>
      </c>
      <c r="G347" s="168" t="s">
        <v>176</v>
      </c>
      <c r="H347" s="169">
        <v>65.638999999999996</v>
      </c>
      <c r="I347" s="260"/>
      <c r="J347" s="170">
        <f>ROUND(I347*H347,2)</f>
        <v>0</v>
      </c>
      <c r="K347" s="167" t="s">
        <v>183</v>
      </c>
      <c r="L347" s="171"/>
      <c r="M347" s="172" t="s">
        <v>25</v>
      </c>
      <c r="N347" s="173" t="s">
        <v>54</v>
      </c>
      <c r="O347" s="16"/>
      <c r="P347" s="126">
        <f>O347*H347</f>
        <v>0</v>
      </c>
      <c r="Q347" s="126">
        <v>2.1999999999999995E-2</v>
      </c>
      <c r="R347" s="126">
        <f>Q347*H347</f>
        <v>1.4440579999999996</v>
      </c>
      <c r="S347" s="126">
        <v>0</v>
      </c>
      <c r="T347" s="127">
        <f>S347*H347</f>
        <v>0</v>
      </c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28" t="s">
        <v>247</v>
      </c>
      <c r="AS347" s="16"/>
      <c r="AT347" s="128" t="s">
        <v>538</v>
      </c>
      <c r="AU347" s="128" t="s">
        <v>153</v>
      </c>
      <c r="AV347" s="16"/>
      <c r="AW347" s="16"/>
      <c r="AX347" s="16"/>
      <c r="AY347" s="4" t="s">
        <v>145</v>
      </c>
      <c r="AZ347" s="16"/>
      <c r="BA347" s="16"/>
      <c r="BB347" s="16"/>
      <c r="BC347" s="16"/>
      <c r="BD347" s="16"/>
      <c r="BE347" s="129">
        <f>IF(N347="základní",J347,0)</f>
        <v>0</v>
      </c>
      <c r="BF347" s="129">
        <f>IF(N347="snížená",J347,0)</f>
        <v>0</v>
      </c>
      <c r="BG347" s="129">
        <f>IF(N347="zákl. přenesená",J347,0)</f>
        <v>0</v>
      </c>
      <c r="BH347" s="129">
        <f>IF(N347="sníž. přenesená",J347,0)</f>
        <v>0</v>
      </c>
      <c r="BI347" s="129">
        <f>IF(N347="nulová",J347,0)</f>
        <v>0</v>
      </c>
      <c r="BJ347" s="4" t="s">
        <v>153</v>
      </c>
      <c r="BK347" s="129">
        <f>ROUND(I347*H347,2)</f>
        <v>0</v>
      </c>
      <c r="BL347" s="4" t="s">
        <v>193</v>
      </c>
      <c r="BM347" s="128" t="s">
        <v>1053</v>
      </c>
    </row>
    <row r="348" spans="1:65" ht="15.75" customHeight="1">
      <c r="A348" s="139"/>
      <c r="B348" s="140"/>
      <c r="C348" s="139"/>
      <c r="D348" s="141" t="s">
        <v>221</v>
      </c>
      <c r="E348" s="139"/>
      <c r="F348" s="143" t="s">
        <v>1054</v>
      </c>
      <c r="G348" s="139"/>
      <c r="H348" s="144">
        <v>65.638999999999996</v>
      </c>
      <c r="I348" s="139"/>
      <c r="J348" s="139"/>
      <c r="K348" s="139"/>
      <c r="L348" s="140"/>
      <c r="M348" s="145"/>
      <c r="N348" s="139"/>
      <c r="O348" s="139"/>
      <c r="P348" s="139"/>
      <c r="Q348" s="139"/>
      <c r="R348" s="139"/>
      <c r="S348" s="139"/>
      <c r="T348" s="146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139"/>
      <c r="AE348" s="139"/>
      <c r="AF348" s="139"/>
      <c r="AG348" s="139"/>
      <c r="AH348" s="139"/>
      <c r="AI348" s="139"/>
      <c r="AJ348" s="139"/>
      <c r="AK348" s="139"/>
      <c r="AL348" s="139"/>
      <c r="AM348" s="139"/>
      <c r="AN348" s="139"/>
      <c r="AO348" s="139"/>
      <c r="AP348" s="139"/>
      <c r="AQ348" s="139"/>
      <c r="AR348" s="139"/>
      <c r="AS348" s="139"/>
      <c r="AT348" s="142" t="s">
        <v>221</v>
      </c>
      <c r="AU348" s="142" t="s">
        <v>153</v>
      </c>
      <c r="AV348" s="139" t="s">
        <v>153</v>
      </c>
      <c r="AW348" s="139" t="s">
        <v>7</v>
      </c>
      <c r="AX348" s="139" t="s">
        <v>9</v>
      </c>
      <c r="AY348" s="142" t="s">
        <v>145</v>
      </c>
      <c r="AZ348" s="139"/>
      <c r="BA348" s="139"/>
      <c r="BB348" s="139"/>
      <c r="BC348" s="139"/>
      <c r="BD348" s="139"/>
      <c r="BE348" s="139"/>
      <c r="BF348" s="139"/>
      <c r="BG348" s="139"/>
      <c r="BH348" s="139"/>
      <c r="BI348" s="139"/>
      <c r="BJ348" s="139"/>
      <c r="BK348" s="139"/>
      <c r="BL348" s="139"/>
      <c r="BM348" s="139"/>
    </row>
    <row r="349" spans="1:65" ht="24" customHeight="1">
      <c r="A349" s="16"/>
      <c r="B349" s="17"/>
      <c r="C349" s="118" t="s">
        <v>1056</v>
      </c>
      <c r="D349" s="118" t="s">
        <v>146</v>
      </c>
      <c r="E349" s="119" t="s">
        <v>1057</v>
      </c>
      <c r="F349" s="120" t="s">
        <v>1058</v>
      </c>
      <c r="G349" s="121" t="s">
        <v>524</v>
      </c>
      <c r="H349" s="122">
        <v>68</v>
      </c>
      <c r="I349" s="259"/>
      <c r="J349" s="123">
        <f>ROUND(I349*H349,2)</f>
        <v>0</v>
      </c>
      <c r="K349" s="120" t="s">
        <v>183</v>
      </c>
      <c r="L349" s="17"/>
      <c r="M349" s="124" t="s">
        <v>25</v>
      </c>
      <c r="N349" s="125" t="s">
        <v>54</v>
      </c>
      <c r="O349" s="16"/>
      <c r="P349" s="126">
        <f>O349*H349</f>
        <v>0</v>
      </c>
      <c r="Q349" s="126">
        <v>1.4245E-3</v>
      </c>
      <c r="R349" s="126">
        <f>Q349*H349</f>
        <v>9.6865999999999994E-2</v>
      </c>
      <c r="S349" s="126">
        <v>0</v>
      </c>
      <c r="T349" s="127">
        <f>S349*H349</f>
        <v>0</v>
      </c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28" t="s">
        <v>193</v>
      </c>
      <c r="AS349" s="16"/>
      <c r="AT349" s="128" t="s">
        <v>146</v>
      </c>
      <c r="AU349" s="128" t="s">
        <v>153</v>
      </c>
      <c r="AV349" s="16"/>
      <c r="AW349" s="16"/>
      <c r="AX349" s="16"/>
      <c r="AY349" s="4" t="s">
        <v>145</v>
      </c>
      <c r="AZ349" s="16"/>
      <c r="BA349" s="16"/>
      <c r="BB349" s="16"/>
      <c r="BC349" s="16"/>
      <c r="BD349" s="16"/>
      <c r="BE349" s="129">
        <f>IF(N349="základní",J349,0)</f>
        <v>0</v>
      </c>
      <c r="BF349" s="129">
        <f>IF(N349="snížená",J349,0)</f>
        <v>0</v>
      </c>
      <c r="BG349" s="129">
        <f>IF(N349="zákl. přenesená",J349,0)</f>
        <v>0</v>
      </c>
      <c r="BH349" s="129">
        <f>IF(N349="sníž. přenesená",J349,0)</f>
        <v>0</v>
      </c>
      <c r="BI349" s="129">
        <f>IF(N349="nulová",J349,0)</f>
        <v>0</v>
      </c>
      <c r="BJ349" s="4" t="s">
        <v>153</v>
      </c>
      <c r="BK349" s="129">
        <f>ROUND(I349*H349,2)</f>
        <v>0</v>
      </c>
      <c r="BL349" s="4" t="s">
        <v>193</v>
      </c>
      <c r="BM349" s="128" t="s">
        <v>1063</v>
      </c>
    </row>
    <row r="350" spans="1:65" ht="15.75" customHeight="1">
      <c r="A350" s="16"/>
      <c r="B350" s="17"/>
      <c r="C350" s="16"/>
      <c r="D350" s="136" t="s">
        <v>201</v>
      </c>
      <c r="E350" s="16"/>
      <c r="F350" s="137" t="s">
        <v>1064</v>
      </c>
      <c r="G350" s="16"/>
      <c r="H350" s="16"/>
      <c r="I350" s="16"/>
      <c r="J350" s="16"/>
      <c r="K350" s="16"/>
      <c r="L350" s="17"/>
      <c r="M350" s="138"/>
      <c r="N350" s="16"/>
      <c r="O350" s="16"/>
      <c r="P350" s="16"/>
      <c r="Q350" s="16"/>
      <c r="R350" s="16"/>
      <c r="S350" s="16"/>
      <c r="T350" s="59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4" t="s">
        <v>201</v>
      </c>
      <c r="AU350" s="4" t="s">
        <v>153</v>
      </c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</row>
    <row r="351" spans="1:65" ht="15.75" customHeight="1">
      <c r="A351" s="139"/>
      <c r="B351" s="140"/>
      <c r="C351" s="139"/>
      <c r="D351" s="141" t="s">
        <v>221</v>
      </c>
      <c r="E351" s="142" t="s">
        <v>25</v>
      </c>
      <c r="F351" s="143" t="s">
        <v>1065</v>
      </c>
      <c r="G351" s="139"/>
      <c r="H351" s="144">
        <v>68</v>
      </c>
      <c r="I351" s="139"/>
      <c r="J351" s="139"/>
      <c r="K351" s="139"/>
      <c r="L351" s="140"/>
      <c r="M351" s="145"/>
      <c r="N351" s="139"/>
      <c r="O351" s="139"/>
      <c r="P351" s="139"/>
      <c r="Q351" s="139"/>
      <c r="R351" s="139"/>
      <c r="S351" s="139"/>
      <c r="T351" s="146"/>
      <c r="U351" s="139"/>
      <c r="V351" s="139"/>
      <c r="W351" s="139"/>
      <c r="X351" s="139"/>
      <c r="Y351" s="139"/>
      <c r="Z351" s="139"/>
      <c r="AA351" s="139"/>
      <c r="AB351" s="139"/>
      <c r="AC351" s="139"/>
      <c r="AD351" s="139"/>
      <c r="AE351" s="139"/>
      <c r="AF351" s="139"/>
      <c r="AG351" s="139"/>
      <c r="AH351" s="139"/>
      <c r="AI351" s="139"/>
      <c r="AJ351" s="139"/>
      <c r="AK351" s="139"/>
      <c r="AL351" s="139"/>
      <c r="AM351" s="139"/>
      <c r="AN351" s="139"/>
      <c r="AO351" s="139"/>
      <c r="AP351" s="139"/>
      <c r="AQ351" s="139"/>
      <c r="AR351" s="139"/>
      <c r="AS351" s="139"/>
      <c r="AT351" s="142" t="s">
        <v>221</v>
      </c>
      <c r="AU351" s="142" t="s">
        <v>153</v>
      </c>
      <c r="AV351" s="139" t="s">
        <v>153</v>
      </c>
      <c r="AW351" s="139" t="s">
        <v>44</v>
      </c>
      <c r="AX351" s="139" t="s">
        <v>107</v>
      </c>
      <c r="AY351" s="142" t="s">
        <v>145</v>
      </c>
      <c r="AZ351" s="139"/>
      <c r="BA351" s="139"/>
      <c r="BB351" s="139"/>
      <c r="BC351" s="139"/>
      <c r="BD351" s="139"/>
      <c r="BE351" s="139"/>
      <c r="BF351" s="139"/>
      <c r="BG351" s="139"/>
      <c r="BH351" s="139"/>
      <c r="BI351" s="139"/>
      <c r="BJ351" s="139"/>
      <c r="BK351" s="139"/>
      <c r="BL351" s="139"/>
      <c r="BM351" s="139"/>
    </row>
    <row r="352" spans="1:65" ht="15.75" customHeight="1">
      <c r="A352" s="147"/>
      <c r="B352" s="148"/>
      <c r="C352" s="147"/>
      <c r="D352" s="141" t="s">
        <v>221</v>
      </c>
      <c r="E352" s="149" t="s">
        <v>25</v>
      </c>
      <c r="F352" s="150" t="s">
        <v>226</v>
      </c>
      <c r="G352" s="147"/>
      <c r="H352" s="151">
        <v>68</v>
      </c>
      <c r="I352" s="147"/>
      <c r="J352" s="147"/>
      <c r="K352" s="147"/>
      <c r="L352" s="148"/>
      <c r="M352" s="152"/>
      <c r="N352" s="147"/>
      <c r="O352" s="147"/>
      <c r="P352" s="147"/>
      <c r="Q352" s="147"/>
      <c r="R352" s="147"/>
      <c r="S352" s="147"/>
      <c r="T352" s="153"/>
      <c r="U352" s="147"/>
      <c r="V352" s="147"/>
      <c r="W352" s="147"/>
      <c r="X352" s="147"/>
      <c r="Y352" s="147"/>
      <c r="Z352" s="147"/>
      <c r="AA352" s="147"/>
      <c r="AB352" s="147"/>
      <c r="AC352" s="147"/>
      <c r="AD352" s="147"/>
      <c r="AE352" s="147"/>
      <c r="AF352" s="147"/>
      <c r="AG352" s="147"/>
      <c r="AH352" s="147"/>
      <c r="AI352" s="147"/>
      <c r="AJ352" s="147"/>
      <c r="AK352" s="147"/>
      <c r="AL352" s="147"/>
      <c r="AM352" s="147"/>
      <c r="AN352" s="147"/>
      <c r="AO352" s="147"/>
      <c r="AP352" s="147"/>
      <c r="AQ352" s="147"/>
      <c r="AR352" s="147"/>
      <c r="AS352" s="147"/>
      <c r="AT352" s="149" t="s">
        <v>221</v>
      </c>
      <c r="AU352" s="149" t="s">
        <v>153</v>
      </c>
      <c r="AV352" s="147" t="s">
        <v>152</v>
      </c>
      <c r="AW352" s="147" t="s">
        <v>44</v>
      </c>
      <c r="AX352" s="147" t="s">
        <v>9</v>
      </c>
      <c r="AY352" s="149" t="s">
        <v>145</v>
      </c>
      <c r="AZ352" s="147"/>
      <c r="BA352" s="147"/>
      <c r="BB352" s="147"/>
      <c r="BC352" s="147"/>
      <c r="BD352" s="147"/>
      <c r="BE352" s="147"/>
      <c r="BF352" s="147"/>
      <c r="BG352" s="147"/>
      <c r="BH352" s="147"/>
      <c r="BI352" s="147"/>
      <c r="BJ352" s="147"/>
      <c r="BK352" s="147"/>
      <c r="BL352" s="147"/>
      <c r="BM352" s="147"/>
    </row>
    <row r="353" spans="1:65" ht="48.75" customHeight="1">
      <c r="A353" s="16"/>
      <c r="B353" s="17"/>
      <c r="C353" s="118" t="s">
        <v>354</v>
      </c>
      <c r="D353" s="118" t="s">
        <v>146</v>
      </c>
      <c r="E353" s="119" t="s">
        <v>1067</v>
      </c>
      <c r="F353" s="120" t="s">
        <v>1068</v>
      </c>
      <c r="G353" s="121" t="s">
        <v>551</v>
      </c>
      <c r="H353" s="122">
        <v>3.4089999999999998</v>
      </c>
      <c r="I353" s="259"/>
      <c r="J353" s="123">
        <f>ROUND(I353*H353,2)</f>
        <v>0</v>
      </c>
      <c r="K353" s="120" t="s">
        <v>183</v>
      </c>
      <c r="L353" s="17"/>
      <c r="M353" s="124" t="s">
        <v>25</v>
      </c>
      <c r="N353" s="125" t="s">
        <v>54</v>
      </c>
      <c r="O353" s="16"/>
      <c r="P353" s="126">
        <f>O353*H353</f>
        <v>0</v>
      </c>
      <c r="Q353" s="126">
        <v>0</v>
      </c>
      <c r="R353" s="126">
        <f>Q353*H353</f>
        <v>0</v>
      </c>
      <c r="S353" s="126">
        <v>0</v>
      </c>
      <c r="T353" s="127">
        <f>S353*H353</f>
        <v>0</v>
      </c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28" t="s">
        <v>193</v>
      </c>
      <c r="AS353" s="16"/>
      <c r="AT353" s="128" t="s">
        <v>146</v>
      </c>
      <c r="AU353" s="128" t="s">
        <v>153</v>
      </c>
      <c r="AV353" s="16"/>
      <c r="AW353" s="16"/>
      <c r="AX353" s="16"/>
      <c r="AY353" s="4" t="s">
        <v>145</v>
      </c>
      <c r="AZ353" s="16"/>
      <c r="BA353" s="16"/>
      <c r="BB353" s="16"/>
      <c r="BC353" s="16"/>
      <c r="BD353" s="16"/>
      <c r="BE353" s="129">
        <f>IF(N353="základní",J353,0)</f>
        <v>0</v>
      </c>
      <c r="BF353" s="129">
        <f>IF(N353="snížená",J353,0)</f>
        <v>0</v>
      </c>
      <c r="BG353" s="129">
        <f>IF(N353="zákl. přenesená",J353,0)</f>
        <v>0</v>
      </c>
      <c r="BH353" s="129">
        <f>IF(N353="sníž. přenesená",J353,0)</f>
        <v>0</v>
      </c>
      <c r="BI353" s="129">
        <f>IF(N353="nulová",J353,0)</f>
        <v>0</v>
      </c>
      <c r="BJ353" s="4" t="s">
        <v>153</v>
      </c>
      <c r="BK353" s="129">
        <f>ROUND(I353*H353,2)</f>
        <v>0</v>
      </c>
      <c r="BL353" s="4" t="s">
        <v>193</v>
      </c>
      <c r="BM353" s="128" t="s">
        <v>1077</v>
      </c>
    </row>
    <row r="354" spans="1:65" ht="15.75" customHeight="1">
      <c r="A354" s="16"/>
      <c r="B354" s="17"/>
      <c r="C354" s="16"/>
      <c r="D354" s="136" t="s">
        <v>201</v>
      </c>
      <c r="E354" s="16"/>
      <c r="F354" s="137" t="s">
        <v>1079</v>
      </c>
      <c r="G354" s="16"/>
      <c r="H354" s="16"/>
      <c r="I354" s="16"/>
      <c r="J354" s="16"/>
      <c r="K354" s="16"/>
      <c r="L354" s="17"/>
      <c r="M354" s="138"/>
      <c r="N354" s="16"/>
      <c r="O354" s="16"/>
      <c r="P354" s="16"/>
      <c r="Q354" s="16"/>
      <c r="R354" s="16"/>
      <c r="S354" s="16"/>
      <c r="T354" s="59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4" t="s">
        <v>201</v>
      </c>
      <c r="AU354" s="4" t="s">
        <v>153</v>
      </c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</row>
    <row r="355" spans="1:65" ht="22.5" customHeight="1">
      <c r="A355" s="108"/>
      <c r="B355" s="109"/>
      <c r="C355" s="108"/>
      <c r="D355" s="110" t="s">
        <v>106</v>
      </c>
      <c r="E355" s="130" t="s">
        <v>1088</v>
      </c>
      <c r="F355" s="130" t="s">
        <v>1089</v>
      </c>
      <c r="G355" s="108"/>
      <c r="H355" s="108"/>
      <c r="I355" s="108"/>
      <c r="J355" s="131">
        <f>BK355</f>
        <v>0</v>
      </c>
      <c r="K355" s="108"/>
      <c r="L355" s="109"/>
      <c r="M355" s="113"/>
      <c r="N355" s="108"/>
      <c r="O355" s="108"/>
      <c r="P355" s="114">
        <f>SUM(P356:P395)</f>
        <v>0</v>
      </c>
      <c r="Q355" s="108"/>
      <c r="R355" s="114">
        <f>SUM(R356:R395)</f>
        <v>0.84702029999999995</v>
      </c>
      <c r="S355" s="108"/>
      <c r="T355" s="115">
        <f>SUM(T356:T395)</f>
        <v>0</v>
      </c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  <c r="AE355" s="108"/>
      <c r="AF355" s="108"/>
      <c r="AG355" s="108"/>
      <c r="AH355" s="108"/>
      <c r="AI355" s="108"/>
      <c r="AJ355" s="108"/>
      <c r="AK355" s="108"/>
      <c r="AL355" s="108"/>
      <c r="AM355" s="108"/>
      <c r="AN355" s="108"/>
      <c r="AO355" s="108"/>
      <c r="AP355" s="108"/>
      <c r="AQ355" s="108"/>
      <c r="AR355" s="110" t="s">
        <v>153</v>
      </c>
      <c r="AS355" s="108"/>
      <c r="AT355" s="116" t="s">
        <v>106</v>
      </c>
      <c r="AU355" s="116" t="s">
        <v>9</v>
      </c>
      <c r="AV355" s="108"/>
      <c r="AW355" s="108"/>
      <c r="AX355" s="108"/>
      <c r="AY355" s="110" t="s">
        <v>145</v>
      </c>
      <c r="AZ355" s="108"/>
      <c r="BA355" s="108"/>
      <c r="BB355" s="108"/>
      <c r="BC355" s="108"/>
      <c r="BD355" s="108"/>
      <c r="BE355" s="108"/>
      <c r="BF355" s="108"/>
      <c r="BG355" s="108"/>
      <c r="BH355" s="108"/>
      <c r="BI355" s="108"/>
      <c r="BJ355" s="108"/>
      <c r="BK355" s="117">
        <f>SUM(BK356:BK395)</f>
        <v>0</v>
      </c>
      <c r="BL355" s="108"/>
      <c r="BM355" s="108"/>
    </row>
    <row r="356" spans="1:65" ht="21.75" customHeight="1">
      <c r="A356" s="16"/>
      <c r="B356" s="17"/>
      <c r="C356" s="118" t="s">
        <v>1094</v>
      </c>
      <c r="D356" s="118" t="s">
        <v>146</v>
      </c>
      <c r="E356" s="119" t="s">
        <v>1095</v>
      </c>
      <c r="F356" s="120" t="s">
        <v>1097</v>
      </c>
      <c r="G356" s="121" t="s">
        <v>176</v>
      </c>
      <c r="H356" s="122">
        <v>83.95</v>
      </c>
      <c r="I356" s="259"/>
      <c r="J356" s="123">
        <f>ROUND(I356*H356,2)</f>
        <v>0</v>
      </c>
      <c r="K356" s="120" t="s">
        <v>183</v>
      </c>
      <c r="L356" s="17"/>
      <c r="M356" s="124" t="s">
        <v>25</v>
      </c>
      <c r="N356" s="125" t="s">
        <v>54</v>
      </c>
      <c r="O356" s="16"/>
      <c r="P356" s="126">
        <f>O356*H356</f>
        <v>0</v>
      </c>
      <c r="Q356" s="126">
        <v>0</v>
      </c>
      <c r="R356" s="126">
        <f>Q356*H356</f>
        <v>0</v>
      </c>
      <c r="S356" s="126">
        <v>0</v>
      </c>
      <c r="T356" s="127">
        <f>S356*H356</f>
        <v>0</v>
      </c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28" t="s">
        <v>193</v>
      </c>
      <c r="AS356" s="16"/>
      <c r="AT356" s="128" t="s">
        <v>146</v>
      </c>
      <c r="AU356" s="128" t="s">
        <v>153</v>
      </c>
      <c r="AV356" s="16"/>
      <c r="AW356" s="16"/>
      <c r="AX356" s="16"/>
      <c r="AY356" s="4" t="s">
        <v>145</v>
      </c>
      <c r="AZ356" s="16"/>
      <c r="BA356" s="16"/>
      <c r="BB356" s="16"/>
      <c r="BC356" s="16"/>
      <c r="BD356" s="16"/>
      <c r="BE356" s="129">
        <f>IF(N356="základní",J356,0)</f>
        <v>0</v>
      </c>
      <c r="BF356" s="129">
        <f>IF(N356="snížená",J356,0)</f>
        <v>0</v>
      </c>
      <c r="BG356" s="129">
        <f>IF(N356="zákl. přenesená",J356,0)</f>
        <v>0</v>
      </c>
      <c r="BH356" s="129">
        <f>IF(N356="sníž. přenesená",J356,0)</f>
        <v>0</v>
      </c>
      <c r="BI356" s="129">
        <f>IF(N356="nulová",J356,0)</f>
        <v>0</v>
      </c>
      <c r="BJ356" s="4" t="s">
        <v>153</v>
      </c>
      <c r="BK356" s="129">
        <f>ROUND(I356*H356,2)</f>
        <v>0</v>
      </c>
      <c r="BL356" s="4" t="s">
        <v>193</v>
      </c>
      <c r="BM356" s="128" t="s">
        <v>1116</v>
      </c>
    </row>
    <row r="357" spans="1:65" ht="15.75" customHeight="1">
      <c r="A357" s="16"/>
      <c r="B357" s="17"/>
      <c r="C357" s="16"/>
      <c r="D357" s="136" t="s">
        <v>201</v>
      </c>
      <c r="E357" s="16"/>
      <c r="F357" s="137" t="s">
        <v>1117</v>
      </c>
      <c r="G357" s="16"/>
      <c r="H357" s="16"/>
      <c r="I357" s="16"/>
      <c r="J357" s="16"/>
      <c r="K357" s="16"/>
      <c r="L357" s="17"/>
      <c r="M357" s="138"/>
      <c r="N357" s="16"/>
      <c r="O357" s="16"/>
      <c r="P357" s="16"/>
      <c r="Q357" s="16"/>
      <c r="R357" s="16"/>
      <c r="S357" s="16"/>
      <c r="T357" s="59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4" t="s">
        <v>201</v>
      </c>
      <c r="AU357" s="4" t="s">
        <v>153</v>
      </c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</row>
    <row r="358" spans="1:65" ht="15.75" customHeight="1">
      <c r="A358" s="154"/>
      <c r="B358" s="155"/>
      <c r="C358" s="154"/>
      <c r="D358" s="141" t="s">
        <v>221</v>
      </c>
      <c r="E358" s="156" t="s">
        <v>25</v>
      </c>
      <c r="F358" s="157" t="s">
        <v>606</v>
      </c>
      <c r="G358" s="154"/>
      <c r="H358" s="156" t="s">
        <v>25</v>
      </c>
      <c r="I358" s="154"/>
      <c r="J358" s="154"/>
      <c r="K358" s="154"/>
      <c r="L358" s="155"/>
      <c r="M358" s="158"/>
      <c r="N358" s="154"/>
      <c r="O358" s="154"/>
      <c r="P358" s="154"/>
      <c r="Q358" s="154"/>
      <c r="R358" s="154"/>
      <c r="S358" s="154"/>
      <c r="T358" s="159"/>
      <c r="U358" s="154"/>
      <c r="V358" s="154"/>
      <c r="W358" s="154"/>
      <c r="X358" s="154"/>
      <c r="Y358" s="154"/>
      <c r="Z358" s="154"/>
      <c r="AA358" s="154"/>
      <c r="AB358" s="154"/>
      <c r="AC358" s="154"/>
      <c r="AD358" s="154"/>
      <c r="AE358" s="154"/>
      <c r="AF358" s="154"/>
      <c r="AG358" s="154"/>
      <c r="AH358" s="154"/>
      <c r="AI358" s="154"/>
      <c r="AJ358" s="154"/>
      <c r="AK358" s="154"/>
      <c r="AL358" s="154"/>
      <c r="AM358" s="154"/>
      <c r="AN358" s="154"/>
      <c r="AO358" s="154"/>
      <c r="AP358" s="154"/>
      <c r="AQ358" s="154"/>
      <c r="AR358" s="154"/>
      <c r="AS358" s="154"/>
      <c r="AT358" s="156" t="s">
        <v>221</v>
      </c>
      <c r="AU358" s="156" t="s">
        <v>153</v>
      </c>
      <c r="AV358" s="154" t="s">
        <v>9</v>
      </c>
      <c r="AW358" s="154" t="s">
        <v>44</v>
      </c>
      <c r="AX358" s="154" t="s">
        <v>107</v>
      </c>
      <c r="AY358" s="156" t="s">
        <v>145</v>
      </c>
      <c r="AZ358" s="154"/>
      <c r="BA358" s="154"/>
      <c r="BB358" s="154"/>
      <c r="BC358" s="154"/>
      <c r="BD358" s="154"/>
      <c r="BE358" s="154"/>
      <c r="BF358" s="154"/>
      <c r="BG358" s="154"/>
      <c r="BH358" s="154"/>
      <c r="BI358" s="154"/>
      <c r="BJ358" s="154"/>
      <c r="BK358" s="154"/>
      <c r="BL358" s="154"/>
      <c r="BM358" s="154"/>
    </row>
    <row r="359" spans="1:65" ht="15.75" customHeight="1">
      <c r="A359" s="139"/>
      <c r="B359" s="140"/>
      <c r="C359" s="139"/>
      <c r="D359" s="141" t="s">
        <v>221</v>
      </c>
      <c r="E359" s="142" t="s">
        <v>25</v>
      </c>
      <c r="F359" s="143" t="s">
        <v>609</v>
      </c>
      <c r="G359" s="139"/>
      <c r="H359" s="144">
        <v>9.67</v>
      </c>
      <c r="I359" s="139"/>
      <c r="J359" s="139"/>
      <c r="K359" s="139"/>
      <c r="L359" s="140"/>
      <c r="M359" s="145"/>
      <c r="N359" s="139"/>
      <c r="O359" s="139"/>
      <c r="P359" s="139"/>
      <c r="Q359" s="139"/>
      <c r="R359" s="139"/>
      <c r="S359" s="139"/>
      <c r="T359" s="146"/>
      <c r="U359" s="139"/>
      <c r="V359" s="139"/>
      <c r="W359" s="139"/>
      <c r="X359" s="139"/>
      <c r="Y359" s="139"/>
      <c r="Z359" s="139"/>
      <c r="AA359" s="139"/>
      <c r="AB359" s="139"/>
      <c r="AC359" s="139"/>
      <c r="AD359" s="139"/>
      <c r="AE359" s="139"/>
      <c r="AF359" s="139"/>
      <c r="AG359" s="139"/>
      <c r="AH359" s="139"/>
      <c r="AI359" s="139"/>
      <c r="AJ359" s="139"/>
      <c r="AK359" s="139"/>
      <c r="AL359" s="139"/>
      <c r="AM359" s="139"/>
      <c r="AN359" s="139"/>
      <c r="AO359" s="139"/>
      <c r="AP359" s="139"/>
      <c r="AQ359" s="139"/>
      <c r="AR359" s="139"/>
      <c r="AS359" s="139"/>
      <c r="AT359" s="142" t="s">
        <v>221</v>
      </c>
      <c r="AU359" s="142" t="s">
        <v>153</v>
      </c>
      <c r="AV359" s="139" t="s">
        <v>153</v>
      </c>
      <c r="AW359" s="139" t="s">
        <v>44</v>
      </c>
      <c r="AX359" s="139" t="s">
        <v>107</v>
      </c>
      <c r="AY359" s="142" t="s">
        <v>145</v>
      </c>
      <c r="AZ359" s="139"/>
      <c r="BA359" s="139"/>
      <c r="BB359" s="139"/>
      <c r="BC359" s="139"/>
      <c r="BD359" s="139"/>
      <c r="BE359" s="139"/>
      <c r="BF359" s="139"/>
      <c r="BG359" s="139"/>
      <c r="BH359" s="139"/>
      <c r="BI359" s="139"/>
      <c r="BJ359" s="139"/>
      <c r="BK359" s="139"/>
      <c r="BL359" s="139"/>
      <c r="BM359" s="139"/>
    </row>
    <row r="360" spans="1:65" ht="15.75" customHeight="1">
      <c r="A360" s="154"/>
      <c r="B360" s="155"/>
      <c r="C360" s="154"/>
      <c r="D360" s="141" t="s">
        <v>221</v>
      </c>
      <c r="E360" s="156" t="s">
        <v>25</v>
      </c>
      <c r="F360" s="157" t="s">
        <v>612</v>
      </c>
      <c r="G360" s="154"/>
      <c r="H360" s="156" t="s">
        <v>25</v>
      </c>
      <c r="I360" s="154"/>
      <c r="J360" s="154"/>
      <c r="K360" s="154"/>
      <c r="L360" s="155"/>
      <c r="M360" s="158"/>
      <c r="N360" s="154"/>
      <c r="O360" s="154"/>
      <c r="P360" s="154"/>
      <c r="Q360" s="154"/>
      <c r="R360" s="154"/>
      <c r="S360" s="154"/>
      <c r="T360" s="159"/>
      <c r="U360" s="154"/>
      <c r="V360" s="154"/>
      <c r="W360" s="154"/>
      <c r="X360" s="154"/>
      <c r="Y360" s="154"/>
      <c r="Z360" s="154"/>
      <c r="AA360" s="154"/>
      <c r="AB360" s="154"/>
      <c r="AC360" s="154"/>
      <c r="AD360" s="154"/>
      <c r="AE360" s="154"/>
      <c r="AF360" s="154"/>
      <c r="AG360" s="154"/>
      <c r="AH360" s="154"/>
      <c r="AI360" s="154"/>
      <c r="AJ360" s="154"/>
      <c r="AK360" s="154"/>
      <c r="AL360" s="154"/>
      <c r="AM360" s="154"/>
      <c r="AN360" s="154"/>
      <c r="AO360" s="154"/>
      <c r="AP360" s="154"/>
      <c r="AQ360" s="154"/>
      <c r="AR360" s="154"/>
      <c r="AS360" s="154"/>
      <c r="AT360" s="156" t="s">
        <v>221</v>
      </c>
      <c r="AU360" s="156" t="s">
        <v>153</v>
      </c>
      <c r="AV360" s="154" t="s">
        <v>9</v>
      </c>
      <c r="AW360" s="154" t="s">
        <v>44</v>
      </c>
      <c r="AX360" s="154" t="s">
        <v>107</v>
      </c>
      <c r="AY360" s="156" t="s">
        <v>145</v>
      </c>
      <c r="AZ360" s="154"/>
      <c r="BA360" s="154"/>
      <c r="BB360" s="154"/>
      <c r="BC360" s="154"/>
      <c r="BD360" s="154"/>
      <c r="BE360" s="154"/>
      <c r="BF360" s="154"/>
      <c r="BG360" s="154"/>
      <c r="BH360" s="154"/>
      <c r="BI360" s="154"/>
      <c r="BJ360" s="154"/>
      <c r="BK360" s="154"/>
      <c r="BL360" s="154"/>
      <c r="BM360" s="154"/>
    </row>
    <row r="361" spans="1:65" ht="15.75" customHeight="1">
      <c r="A361" s="139"/>
      <c r="B361" s="140"/>
      <c r="C361" s="139"/>
      <c r="D361" s="141" t="s">
        <v>221</v>
      </c>
      <c r="E361" s="142" t="s">
        <v>25</v>
      </c>
      <c r="F361" s="143" t="s">
        <v>613</v>
      </c>
      <c r="G361" s="139"/>
      <c r="H361" s="144">
        <v>18.260000000000002</v>
      </c>
      <c r="I361" s="139"/>
      <c r="J361" s="139"/>
      <c r="K361" s="139"/>
      <c r="L361" s="140"/>
      <c r="M361" s="145"/>
      <c r="N361" s="139"/>
      <c r="O361" s="139"/>
      <c r="P361" s="139"/>
      <c r="Q361" s="139"/>
      <c r="R361" s="139"/>
      <c r="S361" s="139"/>
      <c r="T361" s="146"/>
      <c r="U361" s="139"/>
      <c r="V361" s="139"/>
      <c r="W361" s="139"/>
      <c r="X361" s="139"/>
      <c r="Y361" s="139"/>
      <c r="Z361" s="139"/>
      <c r="AA361" s="139"/>
      <c r="AB361" s="139"/>
      <c r="AC361" s="139"/>
      <c r="AD361" s="139"/>
      <c r="AE361" s="139"/>
      <c r="AF361" s="139"/>
      <c r="AG361" s="139"/>
      <c r="AH361" s="139"/>
      <c r="AI361" s="139"/>
      <c r="AJ361" s="139"/>
      <c r="AK361" s="139"/>
      <c r="AL361" s="139"/>
      <c r="AM361" s="139"/>
      <c r="AN361" s="139"/>
      <c r="AO361" s="139"/>
      <c r="AP361" s="139"/>
      <c r="AQ361" s="139"/>
      <c r="AR361" s="139"/>
      <c r="AS361" s="139"/>
      <c r="AT361" s="142" t="s">
        <v>221</v>
      </c>
      <c r="AU361" s="142" t="s">
        <v>153</v>
      </c>
      <c r="AV361" s="139" t="s">
        <v>153</v>
      </c>
      <c r="AW361" s="139" t="s">
        <v>44</v>
      </c>
      <c r="AX361" s="139" t="s">
        <v>107</v>
      </c>
      <c r="AY361" s="142" t="s">
        <v>145</v>
      </c>
      <c r="AZ361" s="139"/>
      <c r="BA361" s="139"/>
      <c r="BB361" s="139"/>
      <c r="BC361" s="139"/>
      <c r="BD361" s="139"/>
      <c r="BE361" s="139"/>
      <c r="BF361" s="139"/>
      <c r="BG361" s="139"/>
      <c r="BH361" s="139"/>
      <c r="BI361" s="139"/>
      <c r="BJ361" s="139"/>
      <c r="BK361" s="139"/>
      <c r="BL361" s="139"/>
      <c r="BM361" s="139"/>
    </row>
    <row r="362" spans="1:65" ht="15.75" customHeight="1">
      <c r="A362" s="154"/>
      <c r="B362" s="155"/>
      <c r="C362" s="154"/>
      <c r="D362" s="141" t="s">
        <v>221</v>
      </c>
      <c r="E362" s="156" t="s">
        <v>25</v>
      </c>
      <c r="F362" s="157" t="s">
        <v>615</v>
      </c>
      <c r="G362" s="154"/>
      <c r="H362" s="156" t="s">
        <v>25</v>
      </c>
      <c r="I362" s="154"/>
      <c r="J362" s="154"/>
      <c r="K362" s="154"/>
      <c r="L362" s="155"/>
      <c r="M362" s="158"/>
      <c r="N362" s="154"/>
      <c r="O362" s="154"/>
      <c r="P362" s="154"/>
      <c r="Q362" s="154"/>
      <c r="R362" s="154"/>
      <c r="S362" s="154"/>
      <c r="T362" s="159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154"/>
      <c r="AE362" s="154"/>
      <c r="AF362" s="154"/>
      <c r="AG362" s="154"/>
      <c r="AH362" s="154"/>
      <c r="AI362" s="154"/>
      <c r="AJ362" s="154"/>
      <c r="AK362" s="154"/>
      <c r="AL362" s="154"/>
      <c r="AM362" s="154"/>
      <c r="AN362" s="154"/>
      <c r="AO362" s="154"/>
      <c r="AP362" s="154"/>
      <c r="AQ362" s="154"/>
      <c r="AR362" s="154"/>
      <c r="AS362" s="154"/>
      <c r="AT362" s="156" t="s">
        <v>221</v>
      </c>
      <c r="AU362" s="156" t="s">
        <v>153</v>
      </c>
      <c r="AV362" s="154" t="s">
        <v>9</v>
      </c>
      <c r="AW362" s="154" t="s">
        <v>44</v>
      </c>
      <c r="AX362" s="154" t="s">
        <v>107</v>
      </c>
      <c r="AY362" s="156" t="s">
        <v>145</v>
      </c>
      <c r="AZ362" s="154"/>
      <c r="BA362" s="154"/>
      <c r="BB362" s="154"/>
      <c r="BC362" s="154"/>
      <c r="BD362" s="154"/>
      <c r="BE362" s="154"/>
      <c r="BF362" s="154"/>
      <c r="BG362" s="154"/>
      <c r="BH362" s="154"/>
      <c r="BI362" s="154"/>
      <c r="BJ362" s="154"/>
      <c r="BK362" s="154"/>
      <c r="BL362" s="154"/>
      <c r="BM362" s="154"/>
    </row>
    <row r="363" spans="1:65" ht="15.75" customHeight="1">
      <c r="A363" s="139"/>
      <c r="B363" s="140"/>
      <c r="C363" s="139"/>
      <c r="D363" s="141" t="s">
        <v>221</v>
      </c>
      <c r="E363" s="142" t="s">
        <v>25</v>
      </c>
      <c r="F363" s="143" t="s">
        <v>617</v>
      </c>
      <c r="G363" s="139"/>
      <c r="H363" s="144">
        <v>22.9</v>
      </c>
      <c r="I363" s="139"/>
      <c r="J363" s="139"/>
      <c r="K363" s="139"/>
      <c r="L363" s="140"/>
      <c r="M363" s="145"/>
      <c r="N363" s="139"/>
      <c r="O363" s="139"/>
      <c r="P363" s="139"/>
      <c r="Q363" s="139"/>
      <c r="R363" s="139"/>
      <c r="S363" s="139"/>
      <c r="T363" s="146"/>
      <c r="U363" s="139"/>
      <c r="V363" s="139"/>
      <c r="W363" s="139"/>
      <c r="X363" s="139"/>
      <c r="Y363" s="139"/>
      <c r="Z363" s="139"/>
      <c r="AA363" s="139"/>
      <c r="AB363" s="139"/>
      <c r="AC363" s="139"/>
      <c r="AD363" s="139"/>
      <c r="AE363" s="139"/>
      <c r="AF363" s="139"/>
      <c r="AG363" s="139"/>
      <c r="AH363" s="139"/>
      <c r="AI363" s="139"/>
      <c r="AJ363" s="139"/>
      <c r="AK363" s="139"/>
      <c r="AL363" s="139"/>
      <c r="AM363" s="139"/>
      <c r="AN363" s="139"/>
      <c r="AO363" s="139"/>
      <c r="AP363" s="139"/>
      <c r="AQ363" s="139"/>
      <c r="AR363" s="139"/>
      <c r="AS363" s="139"/>
      <c r="AT363" s="142" t="s">
        <v>221</v>
      </c>
      <c r="AU363" s="142" t="s">
        <v>153</v>
      </c>
      <c r="AV363" s="139" t="s">
        <v>153</v>
      </c>
      <c r="AW363" s="139" t="s">
        <v>44</v>
      </c>
      <c r="AX363" s="139" t="s">
        <v>107</v>
      </c>
      <c r="AY363" s="142" t="s">
        <v>145</v>
      </c>
      <c r="AZ363" s="139"/>
      <c r="BA363" s="139"/>
      <c r="BB363" s="139"/>
      <c r="BC363" s="139"/>
      <c r="BD363" s="139"/>
      <c r="BE363" s="139"/>
      <c r="BF363" s="139"/>
      <c r="BG363" s="139"/>
      <c r="BH363" s="139"/>
      <c r="BI363" s="139"/>
      <c r="BJ363" s="139"/>
      <c r="BK363" s="139"/>
      <c r="BL363" s="139"/>
      <c r="BM363" s="139"/>
    </row>
    <row r="364" spans="1:65" ht="15.75" customHeight="1">
      <c r="A364" s="154"/>
      <c r="B364" s="155"/>
      <c r="C364" s="154"/>
      <c r="D364" s="141" t="s">
        <v>221</v>
      </c>
      <c r="E364" s="156" t="s">
        <v>25</v>
      </c>
      <c r="F364" s="157" t="s">
        <v>626</v>
      </c>
      <c r="G364" s="154"/>
      <c r="H364" s="156" t="s">
        <v>25</v>
      </c>
      <c r="I364" s="154"/>
      <c r="J364" s="154"/>
      <c r="K364" s="154"/>
      <c r="L364" s="155"/>
      <c r="M364" s="158"/>
      <c r="N364" s="154"/>
      <c r="O364" s="154"/>
      <c r="P364" s="154"/>
      <c r="Q364" s="154"/>
      <c r="R364" s="154"/>
      <c r="S364" s="154"/>
      <c r="T364" s="159"/>
      <c r="U364" s="154"/>
      <c r="V364" s="154"/>
      <c r="W364" s="154"/>
      <c r="X364" s="154"/>
      <c r="Y364" s="154"/>
      <c r="Z364" s="154"/>
      <c r="AA364" s="154"/>
      <c r="AB364" s="154"/>
      <c r="AC364" s="154"/>
      <c r="AD364" s="154"/>
      <c r="AE364" s="154"/>
      <c r="AF364" s="154"/>
      <c r="AG364" s="154"/>
      <c r="AH364" s="154"/>
      <c r="AI364" s="154"/>
      <c r="AJ364" s="154"/>
      <c r="AK364" s="154"/>
      <c r="AL364" s="154"/>
      <c r="AM364" s="154"/>
      <c r="AN364" s="154"/>
      <c r="AO364" s="154"/>
      <c r="AP364" s="154"/>
      <c r="AQ364" s="154"/>
      <c r="AR364" s="154"/>
      <c r="AS364" s="154"/>
      <c r="AT364" s="156" t="s">
        <v>221</v>
      </c>
      <c r="AU364" s="156" t="s">
        <v>153</v>
      </c>
      <c r="AV364" s="154" t="s">
        <v>9</v>
      </c>
      <c r="AW364" s="154" t="s">
        <v>44</v>
      </c>
      <c r="AX364" s="154" t="s">
        <v>107</v>
      </c>
      <c r="AY364" s="156" t="s">
        <v>145</v>
      </c>
      <c r="AZ364" s="154"/>
      <c r="BA364" s="154"/>
      <c r="BB364" s="154"/>
      <c r="BC364" s="154"/>
      <c r="BD364" s="154"/>
      <c r="BE364" s="154"/>
      <c r="BF364" s="154"/>
      <c r="BG364" s="154"/>
      <c r="BH364" s="154"/>
      <c r="BI364" s="154"/>
      <c r="BJ364" s="154"/>
      <c r="BK364" s="154"/>
      <c r="BL364" s="154"/>
      <c r="BM364" s="154"/>
    </row>
    <row r="365" spans="1:65" ht="15.75" customHeight="1">
      <c r="A365" s="139"/>
      <c r="B365" s="140"/>
      <c r="C365" s="139"/>
      <c r="D365" s="141" t="s">
        <v>221</v>
      </c>
      <c r="E365" s="142" t="s">
        <v>25</v>
      </c>
      <c r="F365" s="143" t="s">
        <v>629</v>
      </c>
      <c r="G365" s="139"/>
      <c r="H365" s="144">
        <v>18.12</v>
      </c>
      <c r="I365" s="139"/>
      <c r="J365" s="139"/>
      <c r="K365" s="139"/>
      <c r="L365" s="140"/>
      <c r="M365" s="145"/>
      <c r="N365" s="139"/>
      <c r="O365" s="139"/>
      <c r="P365" s="139"/>
      <c r="Q365" s="139"/>
      <c r="R365" s="139"/>
      <c r="S365" s="139"/>
      <c r="T365" s="146"/>
      <c r="U365" s="139"/>
      <c r="V365" s="139"/>
      <c r="W365" s="139"/>
      <c r="X365" s="139"/>
      <c r="Y365" s="139"/>
      <c r="Z365" s="139"/>
      <c r="AA365" s="139"/>
      <c r="AB365" s="139"/>
      <c r="AC365" s="139"/>
      <c r="AD365" s="139"/>
      <c r="AE365" s="139"/>
      <c r="AF365" s="139"/>
      <c r="AG365" s="139"/>
      <c r="AH365" s="139"/>
      <c r="AI365" s="139"/>
      <c r="AJ365" s="139"/>
      <c r="AK365" s="139"/>
      <c r="AL365" s="139"/>
      <c r="AM365" s="139"/>
      <c r="AN365" s="139"/>
      <c r="AO365" s="139"/>
      <c r="AP365" s="139"/>
      <c r="AQ365" s="139"/>
      <c r="AR365" s="139"/>
      <c r="AS365" s="139"/>
      <c r="AT365" s="142" t="s">
        <v>221</v>
      </c>
      <c r="AU365" s="142" t="s">
        <v>153</v>
      </c>
      <c r="AV365" s="139" t="s">
        <v>153</v>
      </c>
      <c r="AW365" s="139" t="s">
        <v>44</v>
      </c>
      <c r="AX365" s="139" t="s">
        <v>107</v>
      </c>
      <c r="AY365" s="142" t="s">
        <v>145</v>
      </c>
      <c r="AZ365" s="139"/>
      <c r="BA365" s="139"/>
      <c r="BB365" s="139"/>
      <c r="BC365" s="139"/>
      <c r="BD365" s="139"/>
      <c r="BE365" s="139"/>
      <c r="BF365" s="139"/>
      <c r="BG365" s="139"/>
      <c r="BH365" s="139"/>
      <c r="BI365" s="139"/>
      <c r="BJ365" s="139"/>
      <c r="BK365" s="139"/>
      <c r="BL365" s="139"/>
      <c r="BM365" s="139"/>
    </row>
    <row r="366" spans="1:65" ht="15.75" customHeight="1">
      <c r="A366" s="154"/>
      <c r="B366" s="155"/>
      <c r="C366" s="154"/>
      <c r="D366" s="141" t="s">
        <v>221</v>
      </c>
      <c r="E366" s="156" t="s">
        <v>25</v>
      </c>
      <c r="F366" s="157" t="s">
        <v>630</v>
      </c>
      <c r="G366" s="154"/>
      <c r="H366" s="156" t="s">
        <v>25</v>
      </c>
      <c r="I366" s="154"/>
      <c r="J366" s="154"/>
      <c r="K366" s="154"/>
      <c r="L366" s="155"/>
      <c r="M366" s="158"/>
      <c r="N366" s="154"/>
      <c r="O366" s="154"/>
      <c r="P366" s="154"/>
      <c r="Q366" s="154"/>
      <c r="R366" s="154"/>
      <c r="S366" s="154"/>
      <c r="T366" s="159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154"/>
      <c r="AE366" s="154"/>
      <c r="AF366" s="154"/>
      <c r="AG366" s="154"/>
      <c r="AH366" s="154"/>
      <c r="AI366" s="154"/>
      <c r="AJ366" s="154"/>
      <c r="AK366" s="154"/>
      <c r="AL366" s="154"/>
      <c r="AM366" s="154"/>
      <c r="AN366" s="154"/>
      <c r="AO366" s="154"/>
      <c r="AP366" s="154"/>
      <c r="AQ366" s="154"/>
      <c r="AR366" s="154"/>
      <c r="AS366" s="154"/>
      <c r="AT366" s="156" t="s">
        <v>221</v>
      </c>
      <c r="AU366" s="156" t="s">
        <v>153</v>
      </c>
      <c r="AV366" s="154" t="s">
        <v>9</v>
      </c>
      <c r="AW366" s="154" t="s">
        <v>44</v>
      </c>
      <c r="AX366" s="154" t="s">
        <v>107</v>
      </c>
      <c r="AY366" s="156" t="s">
        <v>145</v>
      </c>
      <c r="AZ366" s="154"/>
      <c r="BA366" s="154"/>
      <c r="BB366" s="154"/>
      <c r="BC366" s="154"/>
      <c r="BD366" s="154"/>
      <c r="BE366" s="154"/>
      <c r="BF366" s="154"/>
      <c r="BG366" s="154"/>
      <c r="BH366" s="154"/>
      <c r="BI366" s="154"/>
      <c r="BJ366" s="154"/>
      <c r="BK366" s="154"/>
      <c r="BL366" s="154"/>
      <c r="BM366" s="154"/>
    </row>
    <row r="367" spans="1:65" ht="15.75" customHeight="1">
      <c r="A367" s="139"/>
      <c r="B367" s="140"/>
      <c r="C367" s="139"/>
      <c r="D367" s="141" t="s">
        <v>221</v>
      </c>
      <c r="E367" s="142" t="s">
        <v>25</v>
      </c>
      <c r="F367" s="143" t="s">
        <v>233</v>
      </c>
      <c r="G367" s="139"/>
      <c r="H367" s="144">
        <v>15</v>
      </c>
      <c r="I367" s="139"/>
      <c r="J367" s="139"/>
      <c r="K367" s="139"/>
      <c r="L367" s="140"/>
      <c r="M367" s="145"/>
      <c r="N367" s="139"/>
      <c r="O367" s="139"/>
      <c r="P367" s="139"/>
      <c r="Q367" s="139"/>
      <c r="R367" s="139"/>
      <c r="S367" s="139"/>
      <c r="T367" s="146"/>
      <c r="U367" s="139"/>
      <c r="V367" s="139"/>
      <c r="W367" s="139"/>
      <c r="X367" s="139"/>
      <c r="Y367" s="139"/>
      <c r="Z367" s="139"/>
      <c r="AA367" s="139"/>
      <c r="AB367" s="139"/>
      <c r="AC367" s="139"/>
      <c r="AD367" s="139"/>
      <c r="AE367" s="139"/>
      <c r="AF367" s="139"/>
      <c r="AG367" s="139"/>
      <c r="AH367" s="139"/>
      <c r="AI367" s="139"/>
      <c r="AJ367" s="139"/>
      <c r="AK367" s="139"/>
      <c r="AL367" s="139"/>
      <c r="AM367" s="139"/>
      <c r="AN367" s="139"/>
      <c r="AO367" s="139"/>
      <c r="AP367" s="139"/>
      <c r="AQ367" s="139"/>
      <c r="AR367" s="139"/>
      <c r="AS367" s="139"/>
      <c r="AT367" s="142" t="s">
        <v>221</v>
      </c>
      <c r="AU367" s="142" t="s">
        <v>153</v>
      </c>
      <c r="AV367" s="139" t="s">
        <v>153</v>
      </c>
      <c r="AW367" s="139" t="s">
        <v>44</v>
      </c>
      <c r="AX367" s="139" t="s">
        <v>107</v>
      </c>
      <c r="AY367" s="142" t="s">
        <v>145</v>
      </c>
      <c r="AZ367" s="139"/>
      <c r="BA367" s="139"/>
      <c r="BB367" s="139"/>
      <c r="BC367" s="139"/>
      <c r="BD367" s="139"/>
      <c r="BE367" s="139"/>
      <c r="BF367" s="139"/>
      <c r="BG367" s="139"/>
      <c r="BH367" s="139"/>
      <c r="BI367" s="139"/>
      <c r="BJ367" s="139"/>
      <c r="BK367" s="139"/>
      <c r="BL367" s="139"/>
      <c r="BM367" s="139"/>
    </row>
    <row r="368" spans="1:65" ht="15.75" customHeight="1">
      <c r="A368" s="147"/>
      <c r="B368" s="148"/>
      <c r="C368" s="147"/>
      <c r="D368" s="141" t="s">
        <v>221</v>
      </c>
      <c r="E368" s="149" t="s">
        <v>25</v>
      </c>
      <c r="F368" s="150" t="s">
        <v>226</v>
      </c>
      <c r="G368" s="147"/>
      <c r="H368" s="151">
        <v>83.95</v>
      </c>
      <c r="I368" s="147"/>
      <c r="J368" s="147"/>
      <c r="K368" s="147"/>
      <c r="L368" s="148"/>
      <c r="M368" s="152"/>
      <c r="N368" s="147"/>
      <c r="O368" s="147"/>
      <c r="P368" s="147"/>
      <c r="Q368" s="147"/>
      <c r="R368" s="147"/>
      <c r="S368" s="147"/>
      <c r="T368" s="153"/>
      <c r="U368" s="147"/>
      <c r="V368" s="147"/>
      <c r="W368" s="147"/>
      <c r="X368" s="147"/>
      <c r="Y368" s="147"/>
      <c r="Z368" s="147"/>
      <c r="AA368" s="147"/>
      <c r="AB368" s="147"/>
      <c r="AC368" s="147"/>
      <c r="AD368" s="147"/>
      <c r="AE368" s="147"/>
      <c r="AF368" s="147"/>
      <c r="AG368" s="147"/>
      <c r="AH368" s="147"/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9" t="s">
        <v>221</v>
      </c>
      <c r="AU368" s="149" t="s">
        <v>153</v>
      </c>
      <c r="AV368" s="147" t="s">
        <v>152</v>
      </c>
      <c r="AW368" s="147" t="s">
        <v>44</v>
      </c>
      <c r="AX368" s="147" t="s">
        <v>9</v>
      </c>
      <c r="AY368" s="149" t="s">
        <v>145</v>
      </c>
      <c r="AZ368" s="147"/>
      <c r="BA368" s="147"/>
      <c r="BB368" s="147"/>
      <c r="BC368" s="147"/>
      <c r="BD368" s="147"/>
      <c r="BE368" s="147"/>
      <c r="BF368" s="147"/>
      <c r="BG368" s="147"/>
      <c r="BH368" s="147"/>
      <c r="BI368" s="147"/>
      <c r="BJ368" s="147"/>
      <c r="BK368" s="147"/>
      <c r="BL368" s="147"/>
      <c r="BM368" s="147"/>
    </row>
    <row r="369" spans="1:65" ht="24" customHeight="1">
      <c r="A369" s="16"/>
      <c r="B369" s="17"/>
      <c r="C369" s="118" t="s">
        <v>376</v>
      </c>
      <c r="D369" s="118" t="s">
        <v>146</v>
      </c>
      <c r="E369" s="119" t="s">
        <v>1166</v>
      </c>
      <c r="F369" s="120" t="s">
        <v>1167</v>
      </c>
      <c r="G369" s="121" t="s">
        <v>176</v>
      </c>
      <c r="H369" s="122">
        <v>83.95</v>
      </c>
      <c r="I369" s="259"/>
      <c r="J369" s="123">
        <f>ROUND(I369*H369,2)</f>
        <v>0</v>
      </c>
      <c r="K369" s="120" t="s">
        <v>183</v>
      </c>
      <c r="L369" s="17"/>
      <c r="M369" s="124" t="s">
        <v>25</v>
      </c>
      <c r="N369" s="125" t="s">
        <v>54</v>
      </c>
      <c r="O369" s="16"/>
      <c r="P369" s="126">
        <f>O369*H369</f>
        <v>0</v>
      </c>
      <c r="Q369" s="126">
        <v>3.3000000000000003E-5</v>
      </c>
      <c r="R369" s="126">
        <f>Q369*H369</f>
        <v>2.7703500000000004E-3</v>
      </c>
      <c r="S369" s="126">
        <v>0</v>
      </c>
      <c r="T369" s="127">
        <f>S369*H369</f>
        <v>0</v>
      </c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28" t="s">
        <v>193</v>
      </c>
      <c r="AS369" s="16"/>
      <c r="AT369" s="128" t="s">
        <v>146</v>
      </c>
      <c r="AU369" s="128" t="s">
        <v>153</v>
      </c>
      <c r="AV369" s="16"/>
      <c r="AW369" s="16"/>
      <c r="AX369" s="16"/>
      <c r="AY369" s="4" t="s">
        <v>145</v>
      </c>
      <c r="AZ369" s="16"/>
      <c r="BA369" s="16"/>
      <c r="BB369" s="16"/>
      <c r="BC369" s="16"/>
      <c r="BD369" s="16"/>
      <c r="BE369" s="129">
        <f>IF(N369="základní",J369,0)</f>
        <v>0</v>
      </c>
      <c r="BF369" s="129">
        <f>IF(N369="snížená",J369,0)</f>
        <v>0</v>
      </c>
      <c r="BG369" s="129">
        <f>IF(N369="zákl. přenesená",J369,0)</f>
        <v>0</v>
      </c>
      <c r="BH369" s="129">
        <f>IF(N369="sníž. přenesená",J369,0)</f>
        <v>0</v>
      </c>
      <c r="BI369" s="129">
        <f>IF(N369="nulová",J369,0)</f>
        <v>0</v>
      </c>
      <c r="BJ369" s="4" t="s">
        <v>153</v>
      </c>
      <c r="BK369" s="129">
        <f>ROUND(I369*H369,2)</f>
        <v>0</v>
      </c>
      <c r="BL369" s="4" t="s">
        <v>193</v>
      </c>
      <c r="BM369" s="128" t="s">
        <v>1199</v>
      </c>
    </row>
    <row r="370" spans="1:65" ht="15.75" customHeight="1">
      <c r="A370" s="16"/>
      <c r="B370" s="17"/>
      <c r="C370" s="16"/>
      <c r="D370" s="136" t="s">
        <v>201</v>
      </c>
      <c r="E370" s="16"/>
      <c r="F370" s="137" t="s">
        <v>1202</v>
      </c>
      <c r="G370" s="16"/>
      <c r="H370" s="16"/>
      <c r="I370" s="16"/>
      <c r="J370" s="16"/>
      <c r="K370" s="16"/>
      <c r="L370" s="17"/>
      <c r="M370" s="138"/>
      <c r="N370" s="16"/>
      <c r="O370" s="16"/>
      <c r="P370" s="16"/>
      <c r="Q370" s="16"/>
      <c r="R370" s="16"/>
      <c r="S370" s="16"/>
      <c r="T370" s="59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4" t="s">
        <v>201</v>
      </c>
      <c r="AU370" s="4" t="s">
        <v>153</v>
      </c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</row>
    <row r="371" spans="1:65" ht="24" customHeight="1">
      <c r="A371" s="16"/>
      <c r="B371" s="17"/>
      <c r="C371" s="118" t="s">
        <v>1220</v>
      </c>
      <c r="D371" s="118" t="s">
        <v>146</v>
      </c>
      <c r="E371" s="119" t="s">
        <v>1221</v>
      </c>
      <c r="F371" s="120" t="s">
        <v>1223</v>
      </c>
      <c r="G371" s="121" t="s">
        <v>176</v>
      </c>
      <c r="H371" s="122">
        <v>83.95</v>
      </c>
      <c r="I371" s="259"/>
      <c r="J371" s="123">
        <f>ROUND(I371*H371,2)</f>
        <v>0</v>
      </c>
      <c r="K371" s="120" t="s">
        <v>183</v>
      </c>
      <c r="L371" s="17"/>
      <c r="M371" s="124" t="s">
        <v>25</v>
      </c>
      <c r="N371" s="125" t="s">
        <v>54</v>
      </c>
      <c r="O371" s="16"/>
      <c r="P371" s="126">
        <f>O371*H371</f>
        <v>0</v>
      </c>
      <c r="Q371" s="126">
        <v>2.9999999999999997E-4</v>
      </c>
      <c r="R371" s="126">
        <f>Q371*H371</f>
        <v>2.5184999999999999E-2</v>
      </c>
      <c r="S371" s="126">
        <v>0</v>
      </c>
      <c r="T371" s="127">
        <f>S371*H371</f>
        <v>0</v>
      </c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28" t="s">
        <v>193</v>
      </c>
      <c r="AS371" s="16"/>
      <c r="AT371" s="128" t="s">
        <v>146</v>
      </c>
      <c r="AU371" s="128" t="s">
        <v>153</v>
      </c>
      <c r="AV371" s="16"/>
      <c r="AW371" s="16"/>
      <c r="AX371" s="16"/>
      <c r="AY371" s="4" t="s">
        <v>145</v>
      </c>
      <c r="AZ371" s="16"/>
      <c r="BA371" s="16"/>
      <c r="BB371" s="16"/>
      <c r="BC371" s="16"/>
      <c r="BD371" s="16"/>
      <c r="BE371" s="129">
        <f>IF(N371="základní",J371,0)</f>
        <v>0</v>
      </c>
      <c r="BF371" s="129">
        <f>IF(N371="snížená",J371,0)</f>
        <v>0</v>
      </c>
      <c r="BG371" s="129">
        <f>IF(N371="zákl. přenesená",J371,0)</f>
        <v>0</v>
      </c>
      <c r="BH371" s="129">
        <f>IF(N371="sníž. přenesená",J371,0)</f>
        <v>0</v>
      </c>
      <c r="BI371" s="129">
        <f>IF(N371="nulová",J371,0)</f>
        <v>0</v>
      </c>
      <c r="BJ371" s="4" t="s">
        <v>153</v>
      </c>
      <c r="BK371" s="129">
        <f>ROUND(I371*H371,2)</f>
        <v>0</v>
      </c>
      <c r="BL371" s="4" t="s">
        <v>193</v>
      </c>
      <c r="BM371" s="128" t="s">
        <v>1232</v>
      </c>
    </row>
    <row r="372" spans="1:65" ht="15.75" customHeight="1">
      <c r="A372" s="16"/>
      <c r="B372" s="17"/>
      <c r="C372" s="16"/>
      <c r="D372" s="136" t="s">
        <v>201</v>
      </c>
      <c r="E372" s="16"/>
      <c r="F372" s="137" t="s">
        <v>1234</v>
      </c>
      <c r="G372" s="16"/>
      <c r="H372" s="16"/>
      <c r="I372" s="16"/>
      <c r="J372" s="16"/>
      <c r="K372" s="16"/>
      <c r="L372" s="17"/>
      <c r="M372" s="138"/>
      <c r="N372" s="16"/>
      <c r="O372" s="16"/>
      <c r="P372" s="16"/>
      <c r="Q372" s="16"/>
      <c r="R372" s="16"/>
      <c r="S372" s="16"/>
      <c r="T372" s="59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4" t="s">
        <v>201</v>
      </c>
      <c r="AU372" s="4" t="s">
        <v>153</v>
      </c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</row>
    <row r="373" spans="1:65" ht="44.25" customHeight="1">
      <c r="A373" s="16"/>
      <c r="B373" s="17"/>
      <c r="C373" s="165" t="s">
        <v>381</v>
      </c>
      <c r="D373" s="165" t="s">
        <v>538</v>
      </c>
      <c r="E373" s="166" t="s">
        <v>1242</v>
      </c>
      <c r="F373" s="167" t="s">
        <v>1243</v>
      </c>
      <c r="G373" s="168" t="s">
        <v>176</v>
      </c>
      <c r="H373" s="169">
        <v>92.344999999999999</v>
      </c>
      <c r="I373" s="260"/>
      <c r="J373" s="170">
        <f>ROUND(I373*H373,2)</f>
        <v>0</v>
      </c>
      <c r="K373" s="167" t="s">
        <v>183</v>
      </c>
      <c r="L373" s="171"/>
      <c r="M373" s="172" t="s">
        <v>25</v>
      </c>
      <c r="N373" s="173" t="s">
        <v>54</v>
      </c>
      <c r="O373" s="16"/>
      <c r="P373" s="126">
        <f>O373*H373</f>
        <v>0</v>
      </c>
      <c r="Q373" s="126">
        <v>8.5699999999999995E-3</v>
      </c>
      <c r="R373" s="126">
        <f>Q373*H373</f>
        <v>0.79139664999999992</v>
      </c>
      <c r="S373" s="126">
        <v>0</v>
      </c>
      <c r="T373" s="127">
        <f>S373*H373</f>
        <v>0</v>
      </c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28" t="s">
        <v>247</v>
      </c>
      <c r="AS373" s="16"/>
      <c r="AT373" s="128" t="s">
        <v>538</v>
      </c>
      <c r="AU373" s="128" t="s">
        <v>153</v>
      </c>
      <c r="AV373" s="16"/>
      <c r="AW373" s="16"/>
      <c r="AX373" s="16"/>
      <c r="AY373" s="4" t="s">
        <v>145</v>
      </c>
      <c r="AZ373" s="16"/>
      <c r="BA373" s="16"/>
      <c r="BB373" s="16"/>
      <c r="BC373" s="16"/>
      <c r="BD373" s="16"/>
      <c r="BE373" s="129">
        <f>IF(N373="základní",J373,0)</f>
        <v>0</v>
      </c>
      <c r="BF373" s="129">
        <f>IF(N373="snížená",J373,0)</f>
        <v>0</v>
      </c>
      <c r="BG373" s="129">
        <f>IF(N373="zákl. přenesená",J373,0)</f>
        <v>0</v>
      </c>
      <c r="BH373" s="129">
        <f>IF(N373="sníž. přenesená",J373,0)</f>
        <v>0</v>
      </c>
      <c r="BI373" s="129">
        <f>IF(N373="nulová",J373,0)</f>
        <v>0</v>
      </c>
      <c r="BJ373" s="4" t="s">
        <v>153</v>
      </c>
      <c r="BK373" s="129">
        <f>ROUND(I373*H373,2)</f>
        <v>0</v>
      </c>
      <c r="BL373" s="4" t="s">
        <v>193</v>
      </c>
      <c r="BM373" s="128" t="s">
        <v>1251</v>
      </c>
    </row>
    <row r="374" spans="1:65" ht="15.75" customHeight="1">
      <c r="A374" s="139"/>
      <c r="B374" s="140"/>
      <c r="C374" s="139"/>
      <c r="D374" s="141" t="s">
        <v>221</v>
      </c>
      <c r="E374" s="139"/>
      <c r="F374" s="143" t="s">
        <v>1252</v>
      </c>
      <c r="G374" s="139"/>
      <c r="H374" s="144">
        <v>92.344999999999999</v>
      </c>
      <c r="I374" s="139"/>
      <c r="J374" s="139"/>
      <c r="K374" s="139"/>
      <c r="L374" s="140"/>
      <c r="M374" s="145"/>
      <c r="N374" s="139"/>
      <c r="O374" s="139"/>
      <c r="P374" s="139"/>
      <c r="Q374" s="139"/>
      <c r="R374" s="139"/>
      <c r="S374" s="139"/>
      <c r="T374" s="146"/>
      <c r="U374" s="139"/>
      <c r="V374" s="139"/>
      <c r="W374" s="139"/>
      <c r="X374" s="139"/>
      <c r="Y374" s="139"/>
      <c r="Z374" s="139"/>
      <c r="AA374" s="139"/>
      <c r="AB374" s="139"/>
      <c r="AC374" s="139"/>
      <c r="AD374" s="139"/>
      <c r="AE374" s="139"/>
      <c r="AF374" s="139"/>
      <c r="AG374" s="139"/>
      <c r="AH374" s="139"/>
      <c r="AI374" s="139"/>
      <c r="AJ374" s="139"/>
      <c r="AK374" s="139"/>
      <c r="AL374" s="139"/>
      <c r="AM374" s="139"/>
      <c r="AN374" s="139"/>
      <c r="AO374" s="139"/>
      <c r="AP374" s="139"/>
      <c r="AQ374" s="139"/>
      <c r="AR374" s="139"/>
      <c r="AS374" s="139"/>
      <c r="AT374" s="142" t="s">
        <v>221</v>
      </c>
      <c r="AU374" s="142" t="s">
        <v>153</v>
      </c>
      <c r="AV374" s="139" t="s">
        <v>153</v>
      </c>
      <c r="AW374" s="139" t="s">
        <v>7</v>
      </c>
      <c r="AX374" s="139" t="s">
        <v>9</v>
      </c>
      <c r="AY374" s="142" t="s">
        <v>145</v>
      </c>
      <c r="AZ374" s="139"/>
      <c r="BA374" s="139"/>
      <c r="BB374" s="139"/>
      <c r="BC374" s="139"/>
      <c r="BD374" s="139"/>
      <c r="BE374" s="139"/>
      <c r="BF374" s="139"/>
      <c r="BG374" s="139"/>
      <c r="BH374" s="139"/>
      <c r="BI374" s="139"/>
      <c r="BJ374" s="139"/>
      <c r="BK374" s="139"/>
      <c r="BL374" s="139"/>
      <c r="BM374" s="139"/>
    </row>
    <row r="375" spans="1:65" ht="16.5" customHeight="1">
      <c r="A375" s="16"/>
      <c r="B375" s="17"/>
      <c r="C375" s="118" t="s">
        <v>1255</v>
      </c>
      <c r="D375" s="118" t="s">
        <v>146</v>
      </c>
      <c r="E375" s="119" t="s">
        <v>1256</v>
      </c>
      <c r="F375" s="120" t="s">
        <v>1257</v>
      </c>
      <c r="G375" s="121" t="s">
        <v>524</v>
      </c>
      <c r="H375" s="122">
        <v>82.95</v>
      </c>
      <c r="I375" s="259"/>
      <c r="J375" s="123">
        <f>ROUND(I375*H375,2)</f>
        <v>0</v>
      </c>
      <c r="K375" s="120" t="s">
        <v>183</v>
      </c>
      <c r="L375" s="17"/>
      <c r="M375" s="124" t="s">
        <v>25</v>
      </c>
      <c r="N375" s="125" t="s">
        <v>54</v>
      </c>
      <c r="O375" s="16"/>
      <c r="P375" s="126">
        <f>O375*H375</f>
        <v>0</v>
      </c>
      <c r="Q375" s="126">
        <v>0</v>
      </c>
      <c r="R375" s="126">
        <f>Q375*H375</f>
        <v>0</v>
      </c>
      <c r="S375" s="126">
        <v>0</v>
      </c>
      <c r="T375" s="127">
        <f>S375*H375</f>
        <v>0</v>
      </c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28" t="s">
        <v>193</v>
      </c>
      <c r="AS375" s="16"/>
      <c r="AT375" s="128" t="s">
        <v>146</v>
      </c>
      <c r="AU375" s="128" t="s">
        <v>153</v>
      </c>
      <c r="AV375" s="16"/>
      <c r="AW375" s="16"/>
      <c r="AX375" s="16"/>
      <c r="AY375" s="4" t="s">
        <v>145</v>
      </c>
      <c r="AZ375" s="16"/>
      <c r="BA375" s="16"/>
      <c r="BB375" s="16"/>
      <c r="BC375" s="16"/>
      <c r="BD375" s="16"/>
      <c r="BE375" s="129">
        <f>IF(N375="základní",J375,0)</f>
        <v>0</v>
      </c>
      <c r="BF375" s="129">
        <f>IF(N375="snížená",J375,0)</f>
        <v>0</v>
      </c>
      <c r="BG375" s="129">
        <f>IF(N375="zákl. přenesená",J375,0)</f>
        <v>0</v>
      </c>
      <c r="BH375" s="129">
        <f>IF(N375="sníž. přenesená",J375,0)</f>
        <v>0</v>
      </c>
      <c r="BI375" s="129">
        <f>IF(N375="nulová",J375,0)</f>
        <v>0</v>
      </c>
      <c r="BJ375" s="4" t="s">
        <v>153</v>
      </c>
      <c r="BK375" s="129">
        <f>ROUND(I375*H375,2)</f>
        <v>0</v>
      </c>
      <c r="BL375" s="4" t="s">
        <v>193</v>
      </c>
      <c r="BM375" s="128" t="s">
        <v>1269</v>
      </c>
    </row>
    <row r="376" spans="1:65" ht="15.75" customHeight="1">
      <c r="A376" s="16"/>
      <c r="B376" s="17"/>
      <c r="C376" s="16"/>
      <c r="D376" s="136" t="s">
        <v>201</v>
      </c>
      <c r="E376" s="16"/>
      <c r="F376" s="137" t="s">
        <v>1270</v>
      </c>
      <c r="G376" s="16"/>
      <c r="H376" s="16"/>
      <c r="I376" s="16"/>
      <c r="J376" s="16"/>
      <c r="K376" s="16"/>
      <c r="L376" s="17"/>
      <c r="M376" s="138"/>
      <c r="N376" s="16"/>
      <c r="O376" s="16"/>
      <c r="P376" s="16"/>
      <c r="Q376" s="16"/>
      <c r="R376" s="16"/>
      <c r="S376" s="16"/>
      <c r="T376" s="59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4" t="s">
        <v>201</v>
      </c>
      <c r="AU376" s="4" t="s">
        <v>153</v>
      </c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</row>
    <row r="377" spans="1:65" ht="15.75" customHeight="1">
      <c r="A377" s="154"/>
      <c r="B377" s="155"/>
      <c r="C377" s="154"/>
      <c r="D377" s="141" t="s">
        <v>221</v>
      </c>
      <c r="E377" s="156" t="s">
        <v>25</v>
      </c>
      <c r="F377" s="157" t="s">
        <v>606</v>
      </c>
      <c r="G377" s="154"/>
      <c r="H377" s="156" t="s">
        <v>25</v>
      </c>
      <c r="I377" s="154"/>
      <c r="J377" s="154"/>
      <c r="K377" s="154"/>
      <c r="L377" s="155"/>
      <c r="M377" s="158"/>
      <c r="N377" s="154"/>
      <c r="O377" s="154"/>
      <c r="P377" s="154"/>
      <c r="Q377" s="154"/>
      <c r="R377" s="154"/>
      <c r="S377" s="154"/>
      <c r="T377" s="159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6" t="s">
        <v>221</v>
      </c>
      <c r="AU377" s="156" t="s">
        <v>153</v>
      </c>
      <c r="AV377" s="154" t="s">
        <v>9</v>
      </c>
      <c r="AW377" s="154" t="s">
        <v>44</v>
      </c>
      <c r="AX377" s="154" t="s">
        <v>107</v>
      </c>
      <c r="AY377" s="156" t="s">
        <v>145</v>
      </c>
      <c r="AZ377" s="154"/>
      <c r="BA377" s="154"/>
      <c r="BB377" s="154"/>
      <c r="BC377" s="154"/>
      <c r="BD377" s="154"/>
      <c r="BE377" s="154"/>
      <c r="BF377" s="154"/>
      <c r="BG377" s="154"/>
      <c r="BH377" s="154"/>
      <c r="BI377" s="154"/>
      <c r="BJ377" s="154"/>
      <c r="BK377" s="154"/>
      <c r="BL377" s="154"/>
      <c r="BM377" s="154"/>
    </row>
    <row r="378" spans="1:65" ht="15.75" customHeight="1">
      <c r="A378" s="139"/>
      <c r="B378" s="140"/>
      <c r="C378" s="139"/>
      <c r="D378" s="141" t="s">
        <v>221</v>
      </c>
      <c r="E378" s="142" t="s">
        <v>25</v>
      </c>
      <c r="F378" s="143" t="s">
        <v>1276</v>
      </c>
      <c r="G378" s="139"/>
      <c r="H378" s="144">
        <v>13.09</v>
      </c>
      <c r="I378" s="139"/>
      <c r="J378" s="139"/>
      <c r="K378" s="139"/>
      <c r="L378" s="140"/>
      <c r="M378" s="145"/>
      <c r="N378" s="139"/>
      <c r="O378" s="139"/>
      <c r="P378" s="139"/>
      <c r="Q378" s="139"/>
      <c r="R378" s="139"/>
      <c r="S378" s="139"/>
      <c r="T378" s="146"/>
      <c r="U378" s="139"/>
      <c r="V378" s="139"/>
      <c r="W378" s="139"/>
      <c r="X378" s="139"/>
      <c r="Y378" s="139"/>
      <c r="Z378" s="139"/>
      <c r="AA378" s="139"/>
      <c r="AB378" s="139"/>
      <c r="AC378" s="139"/>
      <c r="AD378" s="139"/>
      <c r="AE378" s="139"/>
      <c r="AF378" s="139"/>
      <c r="AG378" s="139"/>
      <c r="AH378" s="139"/>
      <c r="AI378" s="139"/>
      <c r="AJ378" s="139"/>
      <c r="AK378" s="139"/>
      <c r="AL378" s="139"/>
      <c r="AM378" s="139"/>
      <c r="AN378" s="139"/>
      <c r="AO378" s="139"/>
      <c r="AP378" s="139"/>
      <c r="AQ378" s="139"/>
      <c r="AR378" s="139"/>
      <c r="AS378" s="139"/>
      <c r="AT378" s="142" t="s">
        <v>221</v>
      </c>
      <c r="AU378" s="142" t="s">
        <v>153</v>
      </c>
      <c r="AV378" s="139" t="s">
        <v>153</v>
      </c>
      <c r="AW378" s="139" t="s">
        <v>44</v>
      </c>
      <c r="AX378" s="139" t="s">
        <v>107</v>
      </c>
      <c r="AY378" s="142" t="s">
        <v>145</v>
      </c>
      <c r="AZ378" s="139"/>
      <c r="BA378" s="139"/>
      <c r="BB378" s="139"/>
      <c r="BC378" s="139"/>
      <c r="BD378" s="139"/>
      <c r="BE378" s="139"/>
      <c r="BF378" s="139"/>
      <c r="BG378" s="139"/>
      <c r="BH378" s="139"/>
      <c r="BI378" s="139"/>
      <c r="BJ378" s="139"/>
      <c r="BK378" s="139"/>
      <c r="BL378" s="139"/>
      <c r="BM378" s="139"/>
    </row>
    <row r="379" spans="1:65" ht="15.75" customHeight="1">
      <c r="A379" s="154"/>
      <c r="B379" s="155"/>
      <c r="C379" s="154"/>
      <c r="D379" s="141" t="s">
        <v>221</v>
      </c>
      <c r="E379" s="156" t="s">
        <v>25</v>
      </c>
      <c r="F379" s="157" t="s">
        <v>612</v>
      </c>
      <c r="G379" s="154"/>
      <c r="H379" s="156" t="s">
        <v>25</v>
      </c>
      <c r="I379" s="154"/>
      <c r="J379" s="154"/>
      <c r="K379" s="154"/>
      <c r="L379" s="155"/>
      <c r="M379" s="158"/>
      <c r="N379" s="154"/>
      <c r="O379" s="154"/>
      <c r="P379" s="154"/>
      <c r="Q379" s="154"/>
      <c r="R379" s="154"/>
      <c r="S379" s="154"/>
      <c r="T379" s="159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154"/>
      <c r="AE379" s="154"/>
      <c r="AF379" s="154"/>
      <c r="AG379" s="154"/>
      <c r="AH379" s="154"/>
      <c r="AI379" s="154"/>
      <c r="AJ379" s="154"/>
      <c r="AK379" s="154"/>
      <c r="AL379" s="154"/>
      <c r="AM379" s="154"/>
      <c r="AN379" s="154"/>
      <c r="AO379" s="154"/>
      <c r="AP379" s="154"/>
      <c r="AQ379" s="154"/>
      <c r="AR379" s="154"/>
      <c r="AS379" s="154"/>
      <c r="AT379" s="156" t="s">
        <v>221</v>
      </c>
      <c r="AU379" s="156" t="s">
        <v>153</v>
      </c>
      <c r="AV379" s="154" t="s">
        <v>9</v>
      </c>
      <c r="AW379" s="154" t="s">
        <v>44</v>
      </c>
      <c r="AX379" s="154" t="s">
        <v>107</v>
      </c>
      <c r="AY379" s="156" t="s">
        <v>145</v>
      </c>
      <c r="AZ379" s="154"/>
      <c r="BA379" s="154"/>
      <c r="BB379" s="154"/>
      <c r="BC379" s="154"/>
      <c r="BD379" s="154"/>
      <c r="BE379" s="154"/>
      <c r="BF379" s="154"/>
      <c r="BG379" s="154"/>
      <c r="BH379" s="154"/>
      <c r="BI379" s="154"/>
      <c r="BJ379" s="154"/>
      <c r="BK379" s="154"/>
      <c r="BL379" s="154"/>
      <c r="BM379" s="154"/>
    </row>
    <row r="380" spans="1:65" ht="15.75" customHeight="1">
      <c r="A380" s="139"/>
      <c r="B380" s="140"/>
      <c r="C380" s="139"/>
      <c r="D380" s="141" t="s">
        <v>221</v>
      </c>
      <c r="E380" s="142" t="s">
        <v>25</v>
      </c>
      <c r="F380" s="143" t="s">
        <v>1280</v>
      </c>
      <c r="G380" s="139"/>
      <c r="H380" s="144">
        <v>17.100000000000001</v>
      </c>
      <c r="I380" s="139"/>
      <c r="J380" s="139"/>
      <c r="K380" s="139"/>
      <c r="L380" s="140"/>
      <c r="M380" s="145"/>
      <c r="N380" s="139"/>
      <c r="O380" s="139"/>
      <c r="P380" s="139"/>
      <c r="Q380" s="139"/>
      <c r="R380" s="139"/>
      <c r="S380" s="139"/>
      <c r="T380" s="146"/>
      <c r="U380" s="139"/>
      <c r="V380" s="139"/>
      <c r="W380" s="139"/>
      <c r="X380" s="139"/>
      <c r="Y380" s="139"/>
      <c r="Z380" s="139"/>
      <c r="AA380" s="139"/>
      <c r="AB380" s="139"/>
      <c r="AC380" s="139"/>
      <c r="AD380" s="139"/>
      <c r="AE380" s="139"/>
      <c r="AF380" s="139"/>
      <c r="AG380" s="139"/>
      <c r="AH380" s="139"/>
      <c r="AI380" s="139"/>
      <c r="AJ380" s="139"/>
      <c r="AK380" s="139"/>
      <c r="AL380" s="139"/>
      <c r="AM380" s="139"/>
      <c r="AN380" s="139"/>
      <c r="AO380" s="139"/>
      <c r="AP380" s="139"/>
      <c r="AQ380" s="139"/>
      <c r="AR380" s="139"/>
      <c r="AS380" s="139"/>
      <c r="AT380" s="142" t="s">
        <v>221</v>
      </c>
      <c r="AU380" s="142" t="s">
        <v>153</v>
      </c>
      <c r="AV380" s="139" t="s">
        <v>153</v>
      </c>
      <c r="AW380" s="139" t="s">
        <v>44</v>
      </c>
      <c r="AX380" s="139" t="s">
        <v>107</v>
      </c>
      <c r="AY380" s="142" t="s">
        <v>145</v>
      </c>
      <c r="AZ380" s="139"/>
      <c r="BA380" s="139"/>
      <c r="BB380" s="139"/>
      <c r="BC380" s="139"/>
      <c r="BD380" s="139"/>
      <c r="BE380" s="139"/>
      <c r="BF380" s="139"/>
      <c r="BG380" s="139"/>
      <c r="BH380" s="139"/>
      <c r="BI380" s="139"/>
      <c r="BJ380" s="139"/>
      <c r="BK380" s="139"/>
      <c r="BL380" s="139"/>
      <c r="BM380" s="139"/>
    </row>
    <row r="381" spans="1:65" ht="15.75" customHeight="1">
      <c r="A381" s="154"/>
      <c r="B381" s="155"/>
      <c r="C381" s="154"/>
      <c r="D381" s="141" t="s">
        <v>221</v>
      </c>
      <c r="E381" s="156" t="s">
        <v>25</v>
      </c>
      <c r="F381" s="157" t="s">
        <v>615</v>
      </c>
      <c r="G381" s="154"/>
      <c r="H381" s="156" t="s">
        <v>25</v>
      </c>
      <c r="I381" s="154"/>
      <c r="J381" s="154"/>
      <c r="K381" s="154"/>
      <c r="L381" s="155"/>
      <c r="M381" s="158"/>
      <c r="N381" s="154"/>
      <c r="O381" s="154"/>
      <c r="P381" s="154"/>
      <c r="Q381" s="154"/>
      <c r="R381" s="154"/>
      <c r="S381" s="154"/>
      <c r="T381" s="159"/>
      <c r="U381" s="154"/>
      <c r="V381" s="154"/>
      <c r="W381" s="154"/>
      <c r="X381" s="154"/>
      <c r="Y381" s="154"/>
      <c r="Z381" s="154"/>
      <c r="AA381" s="154"/>
      <c r="AB381" s="154"/>
      <c r="AC381" s="154"/>
      <c r="AD381" s="154"/>
      <c r="AE381" s="154"/>
      <c r="AF381" s="154"/>
      <c r="AG381" s="154"/>
      <c r="AH381" s="154"/>
      <c r="AI381" s="154"/>
      <c r="AJ381" s="154"/>
      <c r="AK381" s="154"/>
      <c r="AL381" s="154"/>
      <c r="AM381" s="154"/>
      <c r="AN381" s="154"/>
      <c r="AO381" s="154"/>
      <c r="AP381" s="154"/>
      <c r="AQ381" s="154"/>
      <c r="AR381" s="154"/>
      <c r="AS381" s="154"/>
      <c r="AT381" s="156" t="s">
        <v>221</v>
      </c>
      <c r="AU381" s="156" t="s">
        <v>153</v>
      </c>
      <c r="AV381" s="154" t="s">
        <v>9</v>
      </c>
      <c r="AW381" s="154" t="s">
        <v>44</v>
      </c>
      <c r="AX381" s="154" t="s">
        <v>107</v>
      </c>
      <c r="AY381" s="156" t="s">
        <v>145</v>
      </c>
      <c r="AZ381" s="154"/>
      <c r="BA381" s="154"/>
      <c r="BB381" s="154"/>
      <c r="BC381" s="154"/>
      <c r="BD381" s="154"/>
      <c r="BE381" s="154"/>
      <c r="BF381" s="154"/>
      <c r="BG381" s="154"/>
      <c r="BH381" s="154"/>
      <c r="BI381" s="154"/>
      <c r="BJ381" s="154"/>
      <c r="BK381" s="154"/>
      <c r="BL381" s="154"/>
      <c r="BM381" s="154"/>
    </row>
    <row r="382" spans="1:65" ht="15.75" customHeight="1">
      <c r="A382" s="139"/>
      <c r="B382" s="140"/>
      <c r="C382" s="139"/>
      <c r="D382" s="141" t="s">
        <v>221</v>
      </c>
      <c r="E382" s="142" t="s">
        <v>25</v>
      </c>
      <c r="F382" s="143" t="s">
        <v>1289</v>
      </c>
      <c r="G382" s="139"/>
      <c r="H382" s="144">
        <v>19.260000000000002</v>
      </c>
      <c r="I382" s="139"/>
      <c r="J382" s="139"/>
      <c r="K382" s="139"/>
      <c r="L382" s="140"/>
      <c r="M382" s="145"/>
      <c r="N382" s="139"/>
      <c r="O382" s="139"/>
      <c r="P382" s="139"/>
      <c r="Q382" s="139"/>
      <c r="R382" s="139"/>
      <c r="S382" s="139"/>
      <c r="T382" s="146"/>
      <c r="U382" s="139"/>
      <c r="V382" s="139"/>
      <c r="W382" s="139"/>
      <c r="X382" s="139"/>
      <c r="Y382" s="139"/>
      <c r="Z382" s="139"/>
      <c r="AA382" s="139"/>
      <c r="AB382" s="139"/>
      <c r="AC382" s="139"/>
      <c r="AD382" s="139"/>
      <c r="AE382" s="139"/>
      <c r="AF382" s="139"/>
      <c r="AG382" s="139"/>
      <c r="AH382" s="139"/>
      <c r="AI382" s="139"/>
      <c r="AJ382" s="139"/>
      <c r="AK382" s="139"/>
      <c r="AL382" s="139"/>
      <c r="AM382" s="139"/>
      <c r="AN382" s="139"/>
      <c r="AO382" s="139"/>
      <c r="AP382" s="139"/>
      <c r="AQ382" s="139"/>
      <c r="AR382" s="139"/>
      <c r="AS382" s="139"/>
      <c r="AT382" s="142" t="s">
        <v>221</v>
      </c>
      <c r="AU382" s="142" t="s">
        <v>153</v>
      </c>
      <c r="AV382" s="139" t="s">
        <v>153</v>
      </c>
      <c r="AW382" s="139" t="s">
        <v>44</v>
      </c>
      <c r="AX382" s="139" t="s">
        <v>107</v>
      </c>
      <c r="AY382" s="142" t="s">
        <v>145</v>
      </c>
      <c r="AZ382" s="139"/>
      <c r="BA382" s="139"/>
      <c r="BB382" s="139"/>
      <c r="BC382" s="139"/>
      <c r="BD382" s="139"/>
      <c r="BE382" s="139"/>
      <c r="BF382" s="139"/>
      <c r="BG382" s="139"/>
      <c r="BH382" s="139"/>
      <c r="BI382" s="139"/>
      <c r="BJ382" s="139"/>
      <c r="BK382" s="139"/>
      <c r="BL382" s="139"/>
      <c r="BM382" s="139"/>
    </row>
    <row r="383" spans="1:65" ht="15.75" customHeight="1">
      <c r="A383" s="154"/>
      <c r="B383" s="155"/>
      <c r="C383" s="154"/>
      <c r="D383" s="141" t="s">
        <v>221</v>
      </c>
      <c r="E383" s="156" t="s">
        <v>25</v>
      </c>
      <c r="F383" s="157" t="s">
        <v>626</v>
      </c>
      <c r="G383" s="154"/>
      <c r="H383" s="156" t="s">
        <v>25</v>
      </c>
      <c r="I383" s="154"/>
      <c r="J383" s="154"/>
      <c r="K383" s="154"/>
      <c r="L383" s="155"/>
      <c r="M383" s="158"/>
      <c r="N383" s="154"/>
      <c r="O383" s="154"/>
      <c r="P383" s="154"/>
      <c r="Q383" s="154"/>
      <c r="R383" s="154"/>
      <c r="S383" s="154"/>
      <c r="T383" s="159"/>
      <c r="U383" s="154"/>
      <c r="V383" s="154"/>
      <c r="W383" s="154"/>
      <c r="X383" s="154"/>
      <c r="Y383" s="154"/>
      <c r="Z383" s="154"/>
      <c r="AA383" s="154"/>
      <c r="AB383" s="154"/>
      <c r="AC383" s="154"/>
      <c r="AD383" s="154"/>
      <c r="AE383" s="154"/>
      <c r="AF383" s="154"/>
      <c r="AG383" s="154"/>
      <c r="AH383" s="154"/>
      <c r="AI383" s="154"/>
      <c r="AJ383" s="154"/>
      <c r="AK383" s="154"/>
      <c r="AL383" s="154"/>
      <c r="AM383" s="154"/>
      <c r="AN383" s="154"/>
      <c r="AO383" s="154"/>
      <c r="AP383" s="154"/>
      <c r="AQ383" s="154"/>
      <c r="AR383" s="154"/>
      <c r="AS383" s="154"/>
      <c r="AT383" s="156" t="s">
        <v>221</v>
      </c>
      <c r="AU383" s="156" t="s">
        <v>153</v>
      </c>
      <c r="AV383" s="154" t="s">
        <v>9</v>
      </c>
      <c r="AW383" s="154" t="s">
        <v>44</v>
      </c>
      <c r="AX383" s="154" t="s">
        <v>107</v>
      </c>
      <c r="AY383" s="156" t="s">
        <v>145</v>
      </c>
      <c r="AZ383" s="154"/>
      <c r="BA383" s="154"/>
      <c r="BB383" s="154"/>
      <c r="BC383" s="154"/>
      <c r="BD383" s="154"/>
      <c r="BE383" s="154"/>
      <c r="BF383" s="154"/>
      <c r="BG383" s="154"/>
      <c r="BH383" s="154"/>
      <c r="BI383" s="154"/>
      <c r="BJ383" s="154"/>
      <c r="BK383" s="154"/>
      <c r="BL383" s="154"/>
      <c r="BM383" s="154"/>
    </row>
    <row r="384" spans="1:65" ht="15.75" customHeight="1">
      <c r="A384" s="139"/>
      <c r="B384" s="140"/>
      <c r="C384" s="139"/>
      <c r="D384" s="141" t="s">
        <v>221</v>
      </c>
      <c r="E384" s="142" t="s">
        <v>25</v>
      </c>
      <c r="F384" s="143" t="s">
        <v>1305</v>
      </c>
      <c r="G384" s="139"/>
      <c r="H384" s="144">
        <v>17.829999999999998</v>
      </c>
      <c r="I384" s="139"/>
      <c r="J384" s="139"/>
      <c r="K384" s="139"/>
      <c r="L384" s="140"/>
      <c r="M384" s="145"/>
      <c r="N384" s="139"/>
      <c r="O384" s="139"/>
      <c r="P384" s="139"/>
      <c r="Q384" s="139"/>
      <c r="R384" s="139"/>
      <c r="S384" s="139"/>
      <c r="T384" s="146"/>
      <c r="U384" s="139"/>
      <c r="V384" s="139"/>
      <c r="W384" s="139"/>
      <c r="X384" s="139"/>
      <c r="Y384" s="139"/>
      <c r="Z384" s="139"/>
      <c r="AA384" s="139"/>
      <c r="AB384" s="139"/>
      <c r="AC384" s="139"/>
      <c r="AD384" s="139"/>
      <c r="AE384" s="139"/>
      <c r="AF384" s="139"/>
      <c r="AG384" s="139"/>
      <c r="AH384" s="139"/>
      <c r="AI384" s="139"/>
      <c r="AJ384" s="139"/>
      <c r="AK384" s="139"/>
      <c r="AL384" s="139"/>
      <c r="AM384" s="139"/>
      <c r="AN384" s="139"/>
      <c r="AO384" s="139"/>
      <c r="AP384" s="139"/>
      <c r="AQ384" s="139"/>
      <c r="AR384" s="139"/>
      <c r="AS384" s="139"/>
      <c r="AT384" s="142" t="s">
        <v>221</v>
      </c>
      <c r="AU384" s="142" t="s">
        <v>153</v>
      </c>
      <c r="AV384" s="139" t="s">
        <v>153</v>
      </c>
      <c r="AW384" s="139" t="s">
        <v>44</v>
      </c>
      <c r="AX384" s="139" t="s">
        <v>107</v>
      </c>
      <c r="AY384" s="142" t="s">
        <v>145</v>
      </c>
      <c r="AZ384" s="139"/>
      <c r="BA384" s="139"/>
      <c r="BB384" s="139"/>
      <c r="BC384" s="139"/>
      <c r="BD384" s="139"/>
      <c r="BE384" s="139"/>
      <c r="BF384" s="139"/>
      <c r="BG384" s="139"/>
      <c r="BH384" s="139"/>
      <c r="BI384" s="139"/>
      <c r="BJ384" s="139"/>
      <c r="BK384" s="139"/>
      <c r="BL384" s="139"/>
      <c r="BM384" s="139"/>
    </row>
    <row r="385" spans="1:65" ht="15.75" customHeight="1">
      <c r="A385" s="154"/>
      <c r="B385" s="155"/>
      <c r="C385" s="154"/>
      <c r="D385" s="141" t="s">
        <v>221</v>
      </c>
      <c r="E385" s="156" t="s">
        <v>25</v>
      </c>
      <c r="F385" s="157" t="s">
        <v>630</v>
      </c>
      <c r="G385" s="154"/>
      <c r="H385" s="156" t="s">
        <v>25</v>
      </c>
      <c r="I385" s="154"/>
      <c r="J385" s="154"/>
      <c r="K385" s="154"/>
      <c r="L385" s="155"/>
      <c r="M385" s="158"/>
      <c r="N385" s="154"/>
      <c r="O385" s="154"/>
      <c r="P385" s="154"/>
      <c r="Q385" s="154"/>
      <c r="R385" s="154"/>
      <c r="S385" s="154"/>
      <c r="T385" s="159"/>
      <c r="U385" s="154"/>
      <c r="V385" s="154"/>
      <c r="W385" s="154"/>
      <c r="X385" s="154"/>
      <c r="Y385" s="154"/>
      <c r="Z385" s="154"/>
      <c r="AA385" s="154"/>
      <c r="AB385" s="154"/>
      <c r="AC385" s="154"/>
      <c r="AD385" s="154"/>
      <c r="AE385" s="154"/>
      <c r="AF385" s="154"/>
      <c r="AG385" s="154"/>
      <c r="AH385" s="154"/>
      <c r="AI385" s="154"/>
      <c r="AJ385" s="154"/>
      <c r="AK385" s="154"/>
      <c r="AL385" s="154"/>
      <c r="AM385" s="154"/>
      <c r="AN385" s="154"/>
      <c r="AO385" s="154"/>
      <c r="AP385" s="154"/>
      <c r="AQ385" s="154"/>
      <c r="AR385" s="154"/>
      <c r="AS385" s="154"/>
      <c r="AT385" s="156" t="s">
        <v>221</v>
      </c>
      <c r="AU385" s="156" t="s">
        <v>153</v>
      </c>
      <c r="AV385" s="154" t="s">
        <v>9</v>
      </c>
      <c r="AW385" s="154" t="s">
        <v>44</v>
      </c>
      <c r="AX385" s="154" t="s">
        <v>107</v>
      </c>
      <c r="AY385" s="156" t="s">
        <v>145</v>
      </c>
      <c r="AZ385" s="154"/>
      <c r="BA385" s="154"/>
      <c r="BB385" s="154"/>
      <c r="BC385" s="154"/>
      <c r="BD385" s="154"/>
      <c r="BE385" s="154"/>
      <c r="BF385" s="154"/>
      <c r="BG385" s="154"/>
      <c r="BH385" s="154"/>
      <c r="BI385" s="154"/>
      <c r="BJ385" s="154"/>
      <c r="BK385" s="154"/>
      <c r="BL385" s="154"/>
      <c r="BM385" s="154"/>
    </row>
    <row r="386" spans="1:65" ht="15.75" customHeight="1">
      <c r="A386" s="139"/>
      <c r="B386" s="140"/>
      <c r="C386" s="139"/>
      <c r="D386" s="141" t="s">
        <v>221</v>
      </c>
      <c r="E386" s="142" t="s">
        <v>25</v>
      </c>
      <c r="F386" s="143" t="s">
        <v>1318</v>
      </c>
      <c r="G386" s="139"/>
      <c r="H386" s="144">
        <v>15.67</v>
      </c>
      <c r="I386" s="139"/>
      <c r="J386" s="139"/>
      <c r="K386" s="139"/>
      <c r="L386" s="140"/>
      <c r="M386" s="145"/>
      <c r="N386" s="139"/>
      <c r="O386" s="139"/>
      <c r="P386" s="139"/>
      <c r="Q386" s="139"/>
      <c r="R386" s="139"/>
      <c r="S386" s="139"/>
      <c r="T386" s="146"/>
      <c r="U386" s="139"/>
      <c r="V386" s="139"/>
      <c r="W386" s="139"/>
      <c r="X386" s="139"/>
      <c r="Y386" s="139"/>
      <c r="Z386" s="139"/>
      <c r="AA386" s="139"/>
      <c r="AB386" s="139"/>
      <c r="AC386" s="139"/>
      <c r="AD386" s="139"/>
      <c r="AE386" s="139"/>
      <c r="AF386" s="139"/>
      <c r="AG386" s="139"/>
      <c r="AH386" s="139"/>
      <c r="AI386" s="139"/>
      <c r="AJ386" s="139"/>
      <c r="AK386" s="139"/>
      <c r="AL386" s="139"/>
      <c r="AM386" s="139"/>
      <c r="AN386" s="139"/>
      <c r="AO386" s="139"/>
      <c r="AP386" s="139"/>
      <c r="AQ386" s="139"/>
      <c r="AR386" s="139"/>
      <c r="AS386" s="139"/>
      <c r="AT386" s="142" t="s">
        <v>221</v>
      </c>
      <c r="AU386" s="142" t="s">
        <v>153</v>
      </c>
      <c r="AV386" s="139" t="s">
        <v>153</v>
      </c>
      <c r="AW386" s="139" t="s">
        <v>44</v>
      </c>
      <c r="AX386" s="139" t="s">
        <v>107</v>
      </c>
      <c r="AY386" s="142" t="s">
        <v>145</v>
      </c>
      <c r="AZ386" s="139"/>
      <c r="BA386" s="139"/>
      <c r="BB386" s="139"/>
      <c r="BC386" s="139"/>
      <c r="BD386" s="139"/>
      <c r="BE386" s="139"/>
      <c r="BF386" s="139"/>
      <c r="BG386" s="139"/>
      <c r="BH386" s="139"/>
      <c r="BI386" s="139"/>
      <c r="BJ386" s="139"/>
      <c r="BK386" s="139"/>
      <c r="BL386" s="139"/>
      <c r="BM386" s="139"/>
    </row>
    <row r="387" spans="1:65" ht="15.75" customHeight="1">
      <c r="A387" s="147"/>
      <c r="B387" s="148"/>
      <c r="C387" s="147"/>
      <c r="D387" s="141" t="s">
        <v>221</v>
      </c>
      <c r="E387" s="149" t="s">
        <v>25</v>
      </c>
      <c r="F387" s="150" t="s">
        <v>226</v>
      </c>
      <c r="G387" s="147"/>
      <c r="H387" s="151">
        <v>82.95</v>
      </c>
      <c r="I387" s="147"/>
      <c r="J387" s="147"/>
      <c r="K387" s="147"/>
      <c r="L387" s="148"/>
      <c r="M387" s="152"/>
      <c r="N387" s="147"/>
      <c r="O387" s="147"/>
      <c r="P387" s="147"/>
      <c r="Q387" s="147"/>
      <c r="R387" s="147"/>
      <c r="S387" s="147"/>
      <c r="T387" s="153"/>
      <c r="U387" s="147"/>
      <c r="V387" s="147"/>
      <c r="W387" s="147"/>
      <c r="X387" s="147"/>
      <c r="Y387" s="147"/>
      <c r="Z387" s="147"/>
      <c r="AA387" s="147"/>
      <c r="AB387" s="147"/>
      <c r="AC387" s="147"/>
      <c r="AD387" s="147"/>
      <c r="AE387" s="147"/>
      <c r="AF387" s="147"/>
      <c r="AG387" s="147"/>
      <c r="AH387" s="147"/>
      <c r="AI387" s="147"/>
      <c r="AJ387" s="147"/>
      <c r="AK387" s="147"/>
      <c r="AL387" s="147"/>
      <c r="AM387" s="147"/>
      <c r="AN387" s="147"/>
      <c r="AO387" s="147"/>
      <c r="AP387" s="147"/>
      <c r="AQ387" s="147"/>
      <c r="AR387" s="147"/>
      <c r="AS387" s="147"/>
      <c r="AT387" s="149" t="s">
        <v>221</v>
      </c>
      <c r="AU387" s="149" t="s">
        <v>153</v>
      </c>
      <c r="AV387" s="147" t="s">
        <v>152</v>
      </c>
      <c r="AW387" s="147" t="s">
        <v>44</v>
      </c>
      <c r="AX387" s="147" t="s">
        <v>9</v>
      </c>
      <c r="AY387" s="149" t="s">
        <v>145</v>
      </c>
      <c r="AZ387" s="147"/>
      <c r="BA387" s="147"/>
      <c r="BB387" s="147"/>
      <c r="BC387" s="147"/>
      <c r="BD387" s="147"/>
      <c r="BE387" s="147"/>
      <c r="BF387" s="147"/>
      <c r="BG387" s="147"/>
      <c r="BH387" s="147"/>
      <c r="BI387" s="147"/>
      <c r="BJ387" s="147"/>
      <c r="BK387" s="147"/>
      <c r="BL387" s="147"/>
      <c r="BM387" s="147"/>
    </row>
    <row r="388" spans="1:65" ht="16.5" customHeight="1">
      <c r="A388" s="16"/>
      <c r="B388" s="17"/>
      <c r="C388" s="165" t="s">
        <v>386</v>
      </c>
      <c r="D388" s="165" t="s">
        <v>538</v>
      </c>
      <c r="E388" s="166" t="s">
        <v>1325</v>
      </c>
      <c r="F388" s="167" t="s">
        <v>1326</v>
      </c>
      <c r="G388" s="168" t="s">
        <v>524</v>
      </c>
      <c r="H388" s="169">
        <v>84.608999999999995</v>
      </c>
      <c r="I388" s="260"/>
      <c r="J388" s="170">
        <f>ROUND(I388*H388,2)</f>
        <v>0</v>
      </c>
      <c r="K388" s="167" t="s">
        <v>183</v>
      </c>
      <c r="L388" s="171"/>
      <c r="M388" s="172" t="s">
        <v>25</v>
      </c>
      <c r="N388" s="173" t="s">
        <v>54</v>
      </c>
      <c r="O388" s="16"/>
      <c r="P388" s="126">
        <f>O388*H388</f>
        <v>0</v>
      </c>
      <c r="Q388" s="126">
        <v>2.9999999999999997E-4</v>
      </c>
      <c r="R388" s="126">
        <f>Q388*H388</f>
        <v>2.5382699999999998E-2</v>
      </c>
      <c r="S388" s="126">
        <v>0</v>
      </c>
      <c r="T388" s="127">
        <f>S388*H388</f>
        <v>0</v>
      </c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28" t="s">
        <v>247</v>
      </c>
      <c r="AS388" s="16"/>
      <c r="AT388" s="128" t="s">
        <v>538</v>
      </c>
      <c r="AU388" s="128" t="s">
        <v>153</v>
      </c>
      <c r="AV388" s="16"/>
      <c r="AW388" s="16"/>
      <c r="AX388" s="16"/>
      <c r="AY388" s="4" t="s">
        <v>145</v>
      </c>
      <c r="AZ388" s="16"/>
      <c r="BA388" s="16"/>
      <c r="BB388" s="16"/>
      <c r="BC388" s="16"/>
      <c r="BD388" s="16"/>
      <c r="BE388" s="129">
        <f>IF(N388="základní",J388,0)</f>
        <v>0</v>
      </c>
      <c r="BF388" s="129">
        <f>IF(N388="snížená",J388,0)</f>
        <v>0</v>
      </c>
      <c r="BG388" s="129">
        <f>IF(N388="zákl. přenesená",J388,0)</f>
        <v>0</v>
      </c>
      <c r="BH388" s="129">
        <f>IF(N388="sníž. přenesená",J388,0)</f>
        <v>0</v>
      </c>
      <c r="BI388" s="129">
        <f>IF(N388="nulová",J388,0)</f>
        <v>0</v>
      </c>
      <c r="BJ388" s="4" t="s">
        <v>153</v>
      </c>
      <c r="BK388" s="129">
        <f>ROUND(I388*H388,2)</f>
        <v>0</v>
      </c>
      <c r="BL388" s="4" t="s">
        <v>193</v>
      </c>
      <c r="BM388" s="128" t="s">
        <v>1345</v>
      </c>
    </row>
    <row r="389" spans="1:65" ht="15.75" customHeight="1">
      <c r="A389" s="139"/>
      <c r="B389" s="140"/>
      <c r="C389" s="139"/>
      <c r="D389" s="141" t="s">
        <v>221</v>
      </c>
      <c r="E389" s="139"/>
      <c r="F389" s="143" t="s">
        <v>1346</v>
      </c>
      <c r="G389" s="139"/>
      <c r="H389" s="144">
        <v>84.608999999999995</v>
      </c>
      <c r="I389" s="139"/>
      <c r="J389" s="139"/>
      <c r="K389" s="139"/>
      <c r="L389" s="140"/>
      <c r="M389" s="145"/>
      <c r="N389" s="139"/>
      <c r="O389" s="139"/>
      <c r="P389" s="139"/>
      <c r="Q389" s="139"/>
      <c r="R389" s="139"/>
      <c r="S389" s="139"/>
      <c r="T389" s="146"/>
      <c r="U389" s="139"/>
      <c r="V389" s="139"/>
      <c r="W389" s="139"/>
      <c r="X389" s="139"/>
      <c r="Y389" s="139"/>
      <c r="Z389" s="139"/>
      <c r="AA389" s="139"/>
      <c r="AB389" s="139"/>
      <c r="AC389" s="139"/>
      <c r="AD389" s="139"/>
      <c r="AE389" s="139"/>
      <c r="AF389" s="139"/>
      <c r="AG389" s="139"/>
      <c r="AH389" s="139"/>
      <c r="AI389" s="139"/>
      <c r="AJ389" s="139"/>
      <c r="AK389" s="139"/>
      <c r="AL389" s="139"/>
      <c r="AM389" s="139"/>
      <c r="AN389" s="139"/>
      <c r="AO389" s="139"/>
      <c r="AP389" s="139"/>
      <c r="AQ389" s="139"/>
      <c r="AR389" s="139"/>
      <c r="AS389" s="139"/>
      <c r="AT389" s="142" t="s">
        <v>221</v>
      </c>
      <c r="AU389" s="142" t="s">
        <v>153</v>
      </c>
      <c r="AV389" s="139" t="s">
        <v>153</v>
      </c>
      <c r="AW389" s="139" t="s">
        <v>7</v>
      </c>
      <c r="AX389" s="139" t="s">
        <v>9</v>
      </c>
      <c r="AY389" s="142" t="s">
        <v>145</v>
      </c>
      <c r="AZ389" s="139"/>
      <c r="BA389" s="139"/>
      <c r="BB389" s="139"/>
      <c r="BC389" s="139"/>
      <c r="BD389" s="139"/>
      <c r="BE389" s="139"/>
      <c r="BF389" s="139"/>
      <c r="BG389" s="139"/>
      <c r="BH389" s="139"/>
      <c r="BI389" s="139"/>
      <c r="BJ389" s="139"/>
      <c r="BK389" s="139"/>
      <c r="BL389" s="139"/>
      <c r="BM389" s="139"/>
    </row>
    <row r="390" spans="1:65" ht="24" customHeight="1">
      <c r="A390" s="16"/>
      <c r="B390" s="17"/>
      <c r="C390" s="118" t="s">
        <v>379</v>
      </c>
      <c r="D390" s="118" t="s">
        <v>146</v>
      </c>
      <c r="E390" s="119" t="s">
        <v>1348</v>
      </c>
      <c r="F390" s="120" t="s">
        <v>1350</v>
      </c>
      <c r="G390" s="121" t="s">
        <v>524</v>
      </c>
      <c r="H390" s="122">
        <v>5</v>
      </c>
      <c r="I390" s="259"/>
      <c r="J390" s="123">
        <f>ROUND(I390*H390,2)</f>
        <v>0</v>
      </c>
      <c r="K390" s="120" t="s">
        <v>183</v>
      </c>
      <c r="L390" s="17"/>
      <c r="M390" s="124" t="s">
        <v>25</v>
      </c>
      <c r="N390" s="125" t="s">
        <v>54</v>
      </c>
      <c r="O390" s="16"/>
      <c r="P390" s="126">
        <f>O390*H390</f>
        <v>0</v>
      </c>
      <c r="Q390" s="126">
        <v>0</v>
      </c>
      <c r="R390" s="126">
        <f>Q390*H390</f>
        <v>0</v>
      </c>
      <c r="S390" s="126">
        <v>0</v>
      </c>
      <c r="T390" s="127">
        <f>S390*H390</f>
        <v>0</v>
      </c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28" t="s">
        <v>193</v>
      </c>
      <c r="AS390" s="16"/>
      <c r="AT390" s="128" t="s">
        <v>146</v>
      </c>
      <c r="AU390" s="128" t="s">
        <v>153</v>
      </c>
      <c r="AV390" s="16"/>
      <c r="AW390" s="16"/>
      <c r="AX390" s="16"/>
      <c r="AY390" s="4" t="s">
        <v>145</v>
      </c>
      <c r="AZ390" s="16"/>
      <c r="BA390" s="16"/>
      <c r="BB390" s="16"/>
      <c r="BC390" s="16"/>
      <c r="BD390" s="16"/>
      <c r="BE390" s="129">
        <f>IF(N390="základní",J390,0)</f>
        <v>0</v>
      </c>
      <c r="BF390" s="129">
        <f>IF(N390="snížená",J390,0)</f>
        <v>0</v>
      </c>
      <c r="BG390" s="129">
        <f>IF(N390="zákl. přenesená",J390,0)</f>
        <v>0</v>
      </c>
      <c r="BH390" s="129">
        <f>IF(N390="sníž. přenesená",J390,0)</f>
        <v>0</v>
      </c>
      <c r="BI390" s="129">
        <f>IF(N390="nulová",J390,0)</f>
        <v>0</v>
      </c>
      <c r="BJ390" s="4" t="s">
        <v>153</v>
      </c>
      <c r="BK390" s="129">
        <f>ROUND(I390*H390,2)</f>
        <v>0</v>
      </c>
      <c r="BL390" s="4" t="s">
        <v>193</v>
      </c>
      <c r="BM390" s="128" t="s">
        <v>1356</v>
      </c>
    </row>
    <row r="391" spans="1:65" ht="15.75" customHeight="1">
      <c r="A391" s="16"/>
      <c r="B391" s="17"/>
      <c r="C391" s="16"/>
      <c r="D391" s="136" t="s">
        <v>201</v>
      </c>
      <c r="E391" s="16"/>
      <c r="F391" s="137" t="s">
        <v>1358</v>
      </c>
      <c r="G391" s="16"/>
      <c r="H391" s="16"/>
      <c r="I391" s="16"/>
      <c r="J391" s="16"/>
      <c r="K391" s="16"/>
      <c r="L391" s="17"/>
      <c r="M391" s="138"/>
      <c r="N391" s="16"/>
      <c r="O391" s="16"/>
      <c r="P391" s="16"/>
      <c r="Q391" s="16"/>
      <c r="R391" s="16"/>
      <c r="S391" s="16"/>
      <c r="T391" s="59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4" t="s">
        <v>201</v>
      </c>
      <c r="AU391" s="4" t="s">
        <v>153</v>
      </c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</row>
    <row r="392" spans="1:65" ht="16.5" customHeight="1">
      <c r="A392" s="16"/>
      <c r="B392" s="17"/>
      <c r="C392" s="165" t="s">
        <v>390</v>
      </c>
      <c r="D392" s="165" t="s">
        <v>538</v>
      </c>
      <c r="E392" s="166" t="s">
        <v>1361</v>
      </c>
      <c r="F392" s="167" t="s">
        <v>1362</v>
      </c>
      <c r="G392" s="168" t="s">
        <v>524</v>
      </c>
      <c r="H392" s="169">
        <v>5.7140000000000004</v>
      </c>
      <c r="I392" s="260"/>
      <c r="J392" s="170">
        <f>ROUND(I392*H392,2)</f>
        <v>0</v>
      </c>
      <c r="K392" s="167" t="s">
        <v>183</v>
      </c>
      <c r="L392" s="171"/>
      <c r="M392" s="172" t="s">
        <v>25</v>
      </c>
      <c r="N392" s="173" t="s">
        <v>54</v>
      </c>
      <c r="O392" s="16"/>
      <c r="P392" s="126">
        <f>O392*H392</f>
        <v>0</v>
      </c>
      <c r="Q392" s="126">
        <v>4.0000000000000002E-4</v>
      </c>
      <c r="R392" s="126">
        <f>Q392*H392</f>
        <v>2.2856000000000005E-3</v>
      </c>
      <c r="S392" s="126">
        <v>0</v>
      </c>
      <c r="T392" s="127">
        <f>S392*H392</f>
        <v>0</v>
      </c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28" t="s">
        <v>247</v>
      </c>
      <c r="AS392" s="16"/>
      <c r="AT392" s="128" t="s">
        <v>538</v>
      </c>
      <c r="AU392" s="128" t="s">
        <v>153</v>
      </c>
      <c r="AV392" s="16"/>
      <c r="AW392" s="16"/>
      <c r="AX392" s="16"/>
      <c r="AY392" s="4" t="s">
        <v>145</v>
      </c>
      <c r="AZ392" s="16"/>
      <c r="BA392" s="16"/>
      <c r="BB392" s="16"/>
      <c r="BC392" s="16"/>
      <c r="BD392" s="16"/>
      <c r="BE392" s="129">
        <f>IF(N392="základní",J392,0)</f>
        <v>0</v>
      </c>
      <c r="BF392" s="129">
        <f>IF(N392="snížená",J392,0)</f>
        <v>0</v>
      </c>
      <c r="BG392" s="129">
        <f>IF(N392="zákl. přenesená",J392,0)</f>
        <v>0</v>
      </c>
      <c r="BH392" s="129">
        <f>IF(N392="sníž. přenesená",J392,0)</f>
        <v>0</v>
      </c>
      <c r="BI392" s="129">
        <f>IF(N392="nulová",J392,0)</f>
        <v>0</v>
      </c>
      <c r="BJ392" s="4" t="s">
        <v>153</v>
      </c>
      <c r="BK392" s="129">
        <f>ROUND(I392*H392,2)</f>
        <v>0</v>
      </c>
      <c r="BL392" s="4" t="s">
        <v>193</v>
      </c>
      <c r="BM392" s="128" t="s">
        <v>1370</v>
      </c>
    </row>
    <row r="393" spans="1:65" ht="15.75" customHeight="1">
      <c r="A393" s="139"/>
      <c r="B393" s="140"/>
      <c r="C393" s="139"/>
      <c r="D393" s="141" t="s">
        <v>221</v>
      </c>
      <c r="E393" s="139"/>
      <c r="F393" s="143" t="s">
        <v>1371</v>
      </c>
      <c r="G393" s="139"/>
      <c r="H393" s="144">
        <v>5.7140000000000004</v>
      </c>
      <c r="I393" s="139"/>
      <c r="J393" s="139"/>
      <c r="K393" s="139"/>
      <c r="L393" s="140"/>
      <c r="M393" s="145"/>
      <c r="N393" s="139"/>
      <c r="O393" s="139"/>
      <c r="P393" s="139"/>
      <c r="Q393" s="139"/>
      <c r="R393" s="139"/>
      <c r="S393" s="139"/>
      <c r="T393" s="146"/>
      <c r="U393" s="139"/>
      <c r="V393" s="139"/>
      <c r="W393" s="139"/>
      <c r="X393" s="139"/>
      <c r="Y393" s="139"/>
      <c r="Z393" s="139"/>
      <c r="AA393" s="139"/>
      <c r="AB393" s="139"/>
      <c r="AC393" s="139"/>
      <c r="AD393" s="139"/>
      <c r="AE393" s="139"/>
      <c r="AF393" s="139"/>
      <c r="AG393" s="139"/>
      <c r="AH393" s="139"/>
      <c r="AI393" s="139"/>
      <c r="AJ393" s="139"/>
      <c r="AK393" s="139"/>
      <c r="AL393" s="139"/>
      <c r="AM393" s="139"/>
      <c r="AN393" s="139"/>
      <c r="AO393" s="139"/>
      <c r="AP393" s="139"/>
      <c r="AQ393" s="139"/>
      <c r="AR393" s="139"/>
      <c r="AS393" s="139"/>
      <c r="AT393" s="142" t="s">
        <v>221</v>
      </c>
      <c r="AU393" s="142" t="s">
        <v>153</v>
      </c>
      <c r="AV393" s="139" t="s">
        <v>153</v>
      </c>
      <c r="AW393" s="139" t="s">
        <v>7</v>
      </c>
      <c r="AX393" s="139" t="s">
        <v>9</v>
      </c>
      <c r="AY393" s="142" t="s">
        <v>145</v>
      </c>
      <c r="AZ393" s="139"/>
      <c r="BA393" s="139"/>
      <c r="BB393" s="139"/>
      <c r="BC393" s="139"/>
      <c r="BD393" s="139"/>
      <c r="BE393" s="139"/>
      <c r="BF393" s="139"/>
      <c r="BG393" s="139"/>
      <c r="BH393" s="139"/>
      <c r="BI393" s="139"/>
      <c r="BJ393" s="139"/>
      <c r="BK393" s="139"/>
      <c r="BL393" s="139"/>
      <c r="BM393" s="139"/>
    </row>
    <row r="394" spans="1:65" ht="55.5" customHeight="1">
      <c r="A394" s="16"/>
      <c r="B394" s="17"/>
      <c r="C394" s="118" t="s">
        <v>1372</v>
      </c>
      <c r="D394" s="118" t="s">
        <v>146</v>
      </c>
      <c r="E394" s="119" t="s">
        <v>1373</v>
      </c>
      <c r="F394" s="120" t="s">
        <v>1374</v>
      </c>
      <c r="G394" s="121" t="s">
        <v>551</v>
      </c>
      <c r="H394" s="122">
        <v>0.84699999999999986</v>
      </c>
      <c r="I394" s="259"/>
      <c r="J394" s="123">
        <f>ROUND(I394*H394,2)</f>
        <v>0</v>
      </c>
      <c r="K394" s="120" t="s">
        <v>183</v>
      </c>
      <c r="L394" s="17"/>
      <c r="M394" s="124" t="s">
        <v>25</v>
      </c>
      <c r="N394" s="125" t="s">
        <v>54</v>
      </c>
      <c r="O394" s="16"/>
      <c r="P394" s="126">
        <f>O394*H394</f>
        <v>0</v>
      </c>
      <c r="Q394" s="126">
        <v>0</v>
      </c>
      <c r="R394" s="126">
        <f>Q394*H394</f>
        <v>0</v>
      </c>
      <c r="S394" s="126">
        <v>0</v>
      </c>
      <c r="T394" s="127">
        <f>S394*H394</f>
        <v>0</v>
      </c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28" t="s">
        <v>193</v>
      </c>
      <c r="AS394" s="16"/>
      <c r="AT394" s="128" t="s">
        <v>146</v>
      </c>
      <c r="AU394" s="128" t="s">
        <v>153</v>
      </c>
      <c r="AV394" s="16"/>
      <c r="AW394" s="16"/>
      <c r="AX394" s="16"/>
      <c r="AY394" s="4" t="s">
        <v>145</v>
      </c>
      <c r="AZ394" s="16"/>
      <c r="BA394" s="16"/>
      <c r="BB394" s="16"/>
      <c r="BC394" s="16"/>
      <c r="BD394" s="16"/>
      <c r="BE394" s="129">
        <f>IF(N394="základní",J394,0)</f>
        <v>0</v>
      </c>
      <c r="BF394" s="129">
        <f>IF(N394="snížená",J394,0)</f>
        <v>0</v>
      </c>
      <c r="BG394" s="129">
        <f>IF(N394="zákl. přenesená",J394,0)</f>
        <v>0</v>
      </c>
      <c r="BH394" s="129">
        <f>IF(N394="sníž. přenesená",J394,0)</f>
        <v>0</v>
      </c>
      <c r="BI394" s="129">
        <f>IF(N394="nulová",J394,0)</f>
        <v>0</v>
      </c>
      <c r="BJ394" s="4" t="s">
        <v>153</v>
      </c>
      <c r="BK394" s="129">
        <f>ROUND(I394*H394,2)</f>
        <v>0</v>
      </c>
      <c r="BL394" s="4" t="s">
        <v>193</v>
      </c>
      <c r="BM394" s="128" t="s">
        <v>1385</v>
      </c>
    </row>
    <row r="395" spans="1:65" ht="15.75" customHeight="1">
      <c r="A395" s="16"/>
      <c r="B395" s="17"/>
      <c r="C395" s="16"/>
      <c r="D395" s="136" t="s">
        <v>201</v>
      </c>
      <c r="E395" s="16"/>
      <c r="F395" s="137" t="s">
        <v>1386</v>
      </c>
      <c r="G395" s="16"/>
      <c r="H395" s="16"/>
      <c r="I395" s="16"/>
      <c r="J395" s="16"/>
      <c r="K395" s="16"/>
      <c r="L395" s="17"/>
      <c r="M395" s="138"/>
      <c r="N395" s="16"/>
      <c r="O395" s="16"/>
      <c r="P395" s="16"/>
      <c r="Q395" s="16"/>
      <c r="R395" s="16"/>
      <c r="S395" s="16"/>
      <c r="T395" s="59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4" t="s">
        <v>201</v>
      </c>
      <c r="AU395" s="4" t="s">
        <v>153</v>
      </c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</row>
    <row r="396" spans="1:65" ht="22.5" customHeight="1">
      <c r="A396" s="108"/>
      <c r="B396" s="109"/>
      <c r="C396" s="108"/>
      <c r="D396" s="110" t="s">
        <v>106</v>
      </c>
      <c r="E396" s="130" t="s">
        <v>1011</v>
      </c>
      <c r="F396" s="130" t="s">
        <v>1012</v>
      </c>
      <c r="G396" s="108"/>
      <c r="H396" s="108"/>
      <c r="I396" s="108"/>
      <c r="J396" s="131">
        <f>BK396</f>
        <v>0</v>
      </c>
      <c r="K396" s="108"/>
      <c r="L396" s="109"/>
      <c r="M396" s="113"/>
      <c r="N396" s="108"/>
      <c r="O396" s="108"/>
      <c r="P396" s="114">
        <f>SUM(P397:P439)</f>
        <v>0</v>
      </c>
      <c r="Q396" s="108"/>
      <c r="R396" s="114">
        <f>SUM(R397:R439)</f>
        <v>2.1831052000000004</v>
      </c>
      <c r="S396" s="108"/>
      <c r="T396" s="115">
        <f>SUM(T397:T439)</f>
        <v>0</v>
      </c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  <c r="AE396" s="108"/>
      <c r="AF396" s="108"/>
      <c r="AG396" s="108"/>
      <c r="AH396" s="108"/>
      <c r="AI396" s="108"/>
      <c r="AJ396" s="108"/>
      <c r="AK396" s="108"/>
      <c r="AL396" s="108"/>
      <c r="AM396" s="108"/>
      <c r="AN396" s="108"/>
      <c r="AO396" s="108"/>
      <c r="AP396" s="108"/>
      <c r="AQ396" s="108"/>
      <c r="AR396" s="110" t="s">
        <v>153</v>
      </c>
      <c r="AS396" s="108"/>
      <c r="AT396" s="116" t="s">
        <v>106</v>
      </c>
      <c r="AU396" s="116" t="s">
        <v>9</v>
      </c>
      <c r="AV396" s="108"/>
      <c r="AW396" s="108"/>
      <c r="AX396" s="108"/>
      <c r="AY396" s="110" t="s">
        <v>145</v>
      </c>
      <c r="AZ396" s="108"/>
      <c r="BA396" s="108"/>
      <c r="BB396" s="108"/>
      <c r="BC396" s="108"/>
      <c r="BD396" s="108"/>
      <c r="BE396" s="108"/>
      <c r="BF396" s="108"/>
      <c r="BG396" s="108"/>
      <c r="BH396" s="108"/>
      <c r="BI396" s="108"/>
      <c r="BJ396" s="108"/>
      <c r="BK396" s="117">
        <f>SUM(BK397:BK439)</f>
        <v>0</v>
      </c>
      <c r="BL396" s="108"/>
      <c r="BM396" s="108"/>
    </row>
    <row r="397" spans="1:65" ht="24" customHeight="1">
      <c r="A397" s="16"/>
      <c r="B397" s="17"/>
      <c r="C397" s="118" t="s">
        <v>395</v>
      </c>
      <c r="D397" s="118" t="s">
        <v>146</v>
      </c>
      <c r="E397" s="119" t="s">
        <v>1393</v>
      </c>
      <c r="F397" s="120" t="s">
        <v>1394</v>
      </c>
      <c r="G397" s="121" t="s">
        <v>176</v>
      </c>
      <c r="H397" s="122">
        <v>75.52</v>
      </c>
      <c r="I397" s="259"/>
      <c r="J397" s="123">
        <f>ROUND(I397*H397,2)</f>
        <v>0</v>
      </c>
      <c r="K397" s="120" t="s">
        <v>183</v>
      </c>
      <c r="L397" s="17"/>
      <c r="M397" s="124" t="s">
        <v>25</v>
      </c>
      <c r="N397" s="125" t="s">
        <v>54</v>
      </c>
      <c r="O397" s="16"/>
      <c r="P397" s="126">
        <f>O397*H397</f>
        <v>0</v>
      </c>
      <c r="Q397" s="126">
        <v>0</v>
      </c>
      <c r="R397" s="126">
        <f>Q397*H397</f>
        <v>0</v>
      </c>
      <c r="S397" s="126">
        <v>0</v>
      </c>
      <c r="T397" s="127">
        <f>S397*H397</f>
        <v>0</v>
      </c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28" t="s">
        <v>193</v>
      </c>
      <c r="AS397" s="16"/>
      <c r="AT397" s="128" t="s">
        <v>146</v>
      </c>
      <c r="AU397" s="128" t="s">
        <v>153</v>
      </c>
      <c r="AV397" s="16"/>
      <c r="AW397" s="16"/>
      <c r="AX397" s="16"/>
      <c r="AY397" s="4" t="s">
        <v>145</v>
      </c>
      <c r="AZ397" s="16"/>
      <c r="BA397" s="16"/>
      <c r="BB397" s="16"/>
      <c r="BC397" s="16"/>
      <c r="BD397" s="16"/>
      <c r="BE397" s="129">
        <f>IF(N397="základní",J397,0)</f>
        <v>0</v>
      </c>
      <c r="BF397" s="129">
        <f>IF(N397="snížená",J397,0)</f>
        <v>0</v>
      </c>
      <c r="BG397" s="129">
        <f>IF(N397="zákl. přenesená",J397,0)</f>
        <v>0</v>
      </c>
      <c r="BH397" s="129">
        <f>IF(N397="sníž. přenesená",J397,0)</f>
        <v>0</v>
      </c>
      <c r="BI397" s="129">
        <f>IF(N397="nulová",J397,0)</f>
        <v>0</v>
      </c>
      <c r="BJ397" s="4" t="s">
        <v>153</v>
      </c>
      <c r="BK397" s="129">
        <f>ROUND(I397*H397,2)</f>
        <v>0</v>
      </c>
      <c r="BL397" s="4" t="s">
        <v>193</v>
      </c>
      <c r="BM397" s="128" t="s">
        <v>1403</v>
      </c>
    </row>
    <row r="398" spans="1:65" ht="15.75" customHeight="1">
      <c r="A398" s="16"/>
      <c r="B398" s="17"/>
      <c r="C398" s="16"/>
      <c r="D398" s="136" t="s">
        <v>201</v>
      </c>
      <c r="E398" s="16"/>
      <c r="F398" s="137" t="s">
        <v>1404</v>
      </c>
      <c r="G398" s="16"/>
      <c r="H398" s="16"/>
      <c r="I398" s="16"/>
      <c r="J398" s="16"/>
      <c r="K398" s="16"/>
      <c r="L398" s="17"/>
      <c r="M398" s="138"/>
      <c r="N398" s="16"/>
      <c r="O398" s="16"/>
      <c r="P398" s="16"/>
      <c r="Q398" s="16"/>
      <c r="R398" s="16"/>
      <c r="S398" s="16"/>
      <c r="T398" s="59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4" t="s">
        <v>201</v>
      </c>
      <c r="AU398" s="4" t="s">
        <v>153</v>
      </c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</row>
    <row r="399" spans="1:65" ht="15.75" customHeight="1">
      <c r="A399" s="154"/>
      <c r="B399" s="155"/>
      <c r="C399" s="154"/>
      <c r="D399" s="141" t="s">
        <v>221</v>
      </c>
      <c r="E399" s="156" t="s">
        <v>25</v>
      </c>
      <c r="F399" s="157" t="s">
        <v>644</v>
      </c>
      <c r="G399" s="154"/>
      <c r="H399" s="156" t="s">
        <v>25</v>
      </c>
      <c r="I399" s="154"/>
      <c r="J399" s="154"/>
      <c r="K399" s="154"/>
      <c r="L399" s="155"/>
      <c r="M399" s="158"/>
      <c r="N399" s="154"/>
      <c r="O399" s="154"/>
      <c r="P399" s="154"/>
      <c r="Q399" s="154"/>
      <c r="R399" s="154"/>
      <c r="S399" s="154"/>
      <c r="T399" s="159"/>
      <c r="U399" s="154"/>
      <c r="V399" s="154"/>
      <c r="W399" s="154"/>
      <c r="X399" s="154"/>
      <c r="Y399" s="154"/>
      <c r="Z399" s="154"/>
      <c r="AA399" s="154"/>
      <c r="AB399" s="154"/>
      <c r="AC399" s="154"/>
      <c r="AD399" s="154"/>
      <c r="AE399" s="154"/>
      <c r="AF399" s="154"/>
      <c r="AG399" s="154"/>
      <c r="AH399" s="154"/>
      <c r="AI399" s="154"/>
      <c r="AJ399" s="154"/>
      <c r="AK399" s="154"/>
      <c r="AL399" s="154"/>
      <c r="AM399" s="154"/>
      <c r="AN399" s="154"/>
      <c r="AO399" s="154"/>
      <c r="AP399" s="154"/>
      <c r="AQ399" s="154"/>
      <c r="AR399" s="154"/>
      <c r="AS399" s="154"/>
      <c r="AT399" s="156" t="s">
        <v>221</v>
      </c>
      <c r="AU399" s="156" t="s">
        <v>153</v>
      </c>
      <c r="AV399" s="154" t="s">
        <v>9</v>
      </c>
      <c r="AW399" s="154" t="s">
        <v>44</v>
      </c>
      <c r="AX399" s="154" t="s">
        <v>107</v>
      </c>
      <c r="AY399" s="156" t="s">
        <v>145</v>
      </c>
      <c r="AZ399" s="154"/>
      <c r="BA399" s="154"/>
      <c r="BB399" s="154"/>
      <c r="BC399" s="154"/>
      <c r="BD399" s="154"/>
      <c r="BE399" s="154"/>
      <c r="BF399" s="154"/>
      <c r="BG399" s="154"/>
      <c r="BH399" s="154"/>
      <c r="BI399" s="154"/>
      <c r="BJ399" s="154"/>
      <c r="BK399" s="154"/>
      <c r="BL399" s="154"/>
      <c r="BM399" s="154"/>
    </row>
    <row r="400" spans="1:65" ht="15.75" customHeight="1">
      <c r="A400" s="139"/>
      <c r="B400" s="140"/>
      <c r="C400" s="139"/>
      <c r="D400" s="141" t="s">
        <v>221</v>
      </c>
      <c r="E400" s="142" t="s">
        <v>25</v>
      </c>
      <c r="F400" s="143" t="s">
        <v>215</v>
      </c>
      <c r="G400" s="139"/>
      <c r="H400" s="144">
        <v>13</v>
      </c>
      <c r="I400" s="139"/>
      <c r="J400" s="139"/>
      <c r="K400" s="139"/>
      <c r="L400" s="140"/>
      <c r="M400" s="145"/>
      <c r="N400" s="139"/>
      <c r="O400" s="139"/>
      <c r="P400" s="139"/>
      <c r="Q400" s="139"/>
      <c r="R400" s="139"/>
      <c r="S400" s="139"/>
      <c r="T400" s="146"/>
      <c r="U400" s="139"/>
      <c r="V400" s="139"/>
      <c r="W400" s="139"/>
      <c r="X400" s="139"/>
      <c r="Y400" s="139"/>
      <c r="Z400" s="139"/>
      <c r="AA400" s="139"/>
      <c r="AB400" s="139"/>
      <c r="AC400" s="139"/>
      <c r="AD400" s="139"/>
      <c r="AE400" s="139"/>
      <c r="AF400" s="139"/>
      <c r="AG400" s="139"/>
      <c r="AH400" s="139"/>
      <c r="AI400" s="139"/>
      <c r="AJ400" s="139"/>
      <c r="AK400" s="139"/>
      <c r="AL400" s="139"/>
      <c r="AM400" s="139"/>
      <c r="AN400" s="139"/>
      <c r="AO400" s="139"/>
      <c r="AP400" s="139"/>
      <c r="AQ400" s="139"/>
      <c r="AR400" s="139"/>
      <c r="AS400" s="139"/>
      <c r="AT400" s="142" t="s">
        <v>221</v>
      </c>
      <c r="AU400" s="142" t="s">
        <v>153</v>
      </c>
      <c r="AV400" s="139" t="s">
        <v>153</v>
      </c>
      <c r="AW400" s="139" t="s">
        <v>44</v>
      </c>
      <c r="AX400" s="139" t="s">
        <v>107</v>
      </c>
      <c r="AY400" s="142" t="s">
        <v>145</v>
      </c>
      <c r="AZ400" s="139"/>
      <c r="BA400" s="139"/>
      <c r="BB400" s="139"/>
      <c r="BC400" s="139"/>
      <c r="BD400" s="139"/>
      <c r="BE400" s="139"/>
      <c r="BF400" s="139"/>
      <c r="BG400" s="139"/>
      <c r="BH400" s="139"/>
      <c r="BI400" s="139"/>
      <c r="BJ400" s="139"/>
      <c r="BK400" s="139"/>
      <c r="BL400" s="139"/>
      <c r="BM400" s="139"/>
    </row>
    <row r="401" spans="1:65" ht="15.75" customHeight="1">
      <c r="A401" s="154"/>
      <c r="B401" s="155"/>
      <c r="C401" s="154"/>
      <c r="D401" s="141" t="s">
        <v>221</v>
      </c>
      <c r="E401" s="156" t="s">
        <v>25</v>
      </c>
      <c r="F401" s="157" t="s">
        <v>615</v>
      </c>
      <c r="G401" s="154"/>
      <c r="H401" s="156" t="s">
        <v>25</v>
      </c>
      <c r="I401" s="154"/>
      <c r="J401" s="154"/>
      <c r="K401" s="154"/>
      <c r="L401" s="155"/>
      <c r="M401" s="158"/>
      <c r="N401" s="154"/>
      <c r="O401" s="154"/>
      <c r="P401" s="154"/>
      <c r="Q401" s="154"/>
      <c r="R401" s="154"/>
      <c r="S401" s="154"/>
      <c r="T401" s="159"/>
      <c r="U401" s="154"/>
      <c r="V401" s="154"/>
      <c r="W401" s="154"/>
      <c r="X401" s="154"/>
      <c r="Y401" s="154"/>
      <c r="Z401" s="154"/>
      <c r="AA401" s="154"/>
      <c r="AB401" s="154"/>
      <c r="AC401" s="154"/>
      <c r="AD401" s="154"/>
      <c r="AE401" s="154"/>
      <c r="AF401" s="154"/>
      <c r="AG401" s="154"/>
      <c r="AH401" s="154"/>
      <c r="AI401" s="154"/>
      <c r="AJ401" s="154"/>
      <c r="AK401" s="154"/>
      <c r="AL401" s="154"/>
      <c r="AM401" s="154"/>
      <c r="AN401" s="154"/>
      <c r="AO401" s="154"/>
      <c r="AP401" s="154"/>
      <c r="AQ401" s="154"/>
      <c r="AR401" s="154"/>
      <c r="AS401" s="154"/>
      <c r="AT401" s="156" t="s">
        <v>221</v>
      </c>
      <c r="AU401" s="156" t="s">
        <v>153</v>
      </c>
      <c r="AV401" s="154" t="s">
        <v>9</v>
      </c>
      <c r="AW401" s="154" t="s">
        <v>44</v>
      </c>
      <c r="AX401" s="154" t="s">
        <v>107</v>
      </c>
      <c r="AY401" s="156" t="s">
        <v>145</v>
      </c>
      <c r="AZ401" s="154"/>
      <c r="BA401" s="154"/>
      <c r="BB401" s="154"/>
      <c r="BC401" s="154"/>
      <c r="BD401" s="154"/>
      <c r="BE401" s="154"/>
      <c r="BF401" s="154"/>
      <c r="BG401" s="154"/>
      <c r="BH401" s="154"/>
      <c r="BI401" s="154"/>
      <c r="BJ401" s="154"/>
      <c r="BK401" s="154"/>
      <c r="BL401" s="154"/>
      <c r="BM401" s="154"/>
    </row>
    <row r="402" spans="1:65" ht="15.75" customHeight="1">
      <c r="A402" s="139"/>
      <c r="B402" s="140"/>
      <c r="C402" s="139"/>
      <c r="D402" s="141" t="s">
        <v>221</v>
      </c>
      <c r="E402" s="142" t="s">
        <v>25</v>
      </c>
      <c r="F402" s="143" t="s">
        <v>1415</v>
      </c>
      <c r="G402" s="139"/>
      <c r="H402" s="144">
        <v>3.5</v>
      </c>
      <c r="I402" s="139"/>
      <c r="J402" s="139"/>
      <c r="K402" s="139"/>
      <c r="L402" s="140"/>
      <c r="M402" s="145"/>
      <c r="N402" s="139"/>
      <c r="O402" s="139"/>
      <c r="P402" s="139"/>
      <c r="Q402" s="139"/>
      <c r="R402" s="139"/>
      <c r="S402" s="139"/>
      <c r="T402" s="146"/>
      <c r="U402" s="139"/>
      <c r="V402" s="139"/>
      <c r="W402" s="139"/>
      <c r="X402" s="139"/>
      <c r="Y402" s="139"/>
      <c r="Z402" s="139"/>
      <c r="AA402" s="139"/>
      <c r="AB402" s="139"/>
      <c r="AC402" s="139"/>
      <c r="AD402" s="139"/>
      <c r="AE402" s="139"/>
      <c r="AF402" s="139"/>
      <c r="AG402" s="139"/>
      <c r="AH402" s="139"/>
      <c r="AI402" s="139"/>
      <c r="AJ402" s="139"/>
      <c r="AK402" s="139"/>
      <c r="AL402" s="139"/>
      <c r="AM402" s="139"/>
      <c r="AN402" s="139"/>
      <c r="AO402" s="139"/>
      <c r="AP402" s="139"/>
      <c r="AQ402" s="139"/>
      <c r="AR402" s="139"/>
      <c r="AS402" s="139"/>
      <c r="AT402" s="142" t="s">
        <v>221</v>
      </c>
      <c r="AU402" s="142" t="s">
        <v>153</v>
      </c>
      <c r="AV402" s="139" t="s">
        <v>153</v>
      </c>
      <c r="AW402" s="139" t="s">
        <v>44</v>
      </c>
      <c r="AX402" s="139" t="s">
        <v>107</v>
      </c>
      <c r="AY402" s="142" t="s">
        <v>145</v>
      </c>
      <c r="AZ402" s="139"/>
      <c r="BA402" s="139"/>
      <c r="BB402" s="139"/>
      <c r="BC402" s="139"/>
      <c r="BD402" s="139"/>
      <c r="BE402" s="139"/>
      <c r="BF402" s="139"/>
      <c r="BG402" s="139"/>
      <c r="BH402" s="139"/>
      <c r="BI402" s="139"/>
      <c r="BJ402" s="139"/>
      <c r="BK402" s="139"/>
      <c r="BL402" s="139"/>
      <c r="BM402" s="139"/>
    </row>
    <row r="403" spans="1:65" ht="15.75" customHeight="1">
      <c r="A403" s="154"/>
      <c r="B403" s="155"/>
      <c r="C403" s="154"/>
      <c r="D403" s="141" t="s">
        <v>221</v>
      </c>
      <c r="E403" s="156" t="s">
        <v>25</v>
      </c>
      <c r="F403" s="157" t="s">
        <v>648</v>
      </c>
      <c r="G403" s="154"/>
      <c r="H403" s="156" t="s">
        <v>25</v>
      </c>
      <c r="I403" s="154"/>
      <c r="J403" s="154"/>
      <c r="K403" s="154"/>
      <c r="L403" s="155"/>
      <c r="M403" s="158"/>
      <c r="N403" s="154"/>
      <c r="O403" s="154"/>
      <c r="P403" s="154"/>
      <c r="Q403" s="154"/>
      <c r="R403" s="154"/>
      <c r="S403" s="154"/>
      <c r="T403" s="159"/>
      <c r="U403" s="154"/>
      <c r="V403" s="154"/>
      <c r="W403" s="154"/>
      <c r="X403" s="154"/>
      <c r="Y403" s="154"/>
      <c r="Z403" s="154"/>
      <c r="AA403" s="154"/>
      <c r="AB403" s="154"/>
      <c r="AC403" s="154"/>
      <c r="AD403" s="154"/>
      <c r="AE403" s="154"/>
      <c r="AF403" s="154"/>
      <c r="AG403" s="154"/>
      <c r="AH403" s="154"/>
      <c r="AI403" s="154"/>
      <c r="AJ403" s="154"/>
      <c r="AK403" s="154"/>
      <c r="AL403" s="154"/>
      <c r="AM403" s="154"/>
      <c r="AN403" s="154"/>
      <c r="AO403" s="154"/>
      <c r="AP403" s="154"/>
      <c r="AQ403" s="154"/>
      <c r="AR403" s="154"/>
      <c r="AS403" s="154"/>
      <c r="AT403" s="156" t="s">
        <v>221</v>
      </c>
      <c r="AU403" s="156" t="s">
        <v>153</v>
      </c>
      <c r="AV403" s="154" t="s">
        <v>9</v>
      </c>
      <c r="AW403" s="154" t="s">
        <v>44</v>
      </c>
      <c r="AX403" s="154" t="s">
        <v>107</v>
      </c>
      <c r="AY403" s="156" t="s">
        <v>145</v>
      </c>
      <c r="AZ403" s="154"/>
      <c r="BA403" s="154"/>
      <c r="BB403" s="154"/>
      <c r="BC403" s="154"/>
      <c r="BD403" s="154"/>
      <c r="BE403" s="154"/>
      <c r="BF403" s="154"/>
      <c r="BG403" s="154"/>
      <c r="BH403" s="154"/>
      <c r="BI403" s="154"/>
      <c r="BJ403" s="154"/>
      <c r="BK403" s="154"/>
      <c r="BL403" s="154"/>
      <c r="BM403" s="154"/>
    </row>
    <row r="404" spans="1:65" ht="15.75" customHeight="1">
      <c r="A404" s="139"/>
      <c r="B404" s="140"/>
      <c r="C404" s="139"/>
      <c r="D404" s="141" t="s">
        <v>221</v>
      </c>
      <c r="E404" s="142" t="s">
        <v>25</v>
      </c>
      <c r="F404" s="143" t="s">
        <v>1418</v>
      </c>
      <c r="G404" s="139"/>
      <c r="H404" s="144">
        <v>22.36</v>
      </c>
      <c r="I404" s="139"/>
      <c r="J404" s="139"/>
      <c r="K404" s="139"/>
      <c r="L404" s="140"/>
      <c r="M404" s="145"/>
      <c r="N404" s="139"/>
      <c r="O404" s="139"/>
      <c r="P404" s="139"/>
      <c r="Q404" s="139"/>
      <c r="R404" s="139"/>
      <c r="S404" s="139"/>
      <c r="T404" s="146"/>
      <c r="U404" s="139"/>
      <c r="V404" s="139"/>
      <c r="W404" s="139"/>
      <c r="X404" s="139"/>
      <c r="Y404" s="139"/>
      <c r="Z404" s="139"/>
      <c r="AA404" s="139"/>
      <c r="AB404" s="139"/>
      <c r="AC404" s="139"/>
      <c r="AD404" s="139"/>
      <c r="AE404" s="139"/>
      <c r="AF404" s="139"/>
      <c r="AG404" s="139"/>
      <c r="AH404" s="139"/>
      <c r="AI404" s="139"/>
      <c r="AJ404" s="139"/>
      <c r="AK404" s="139"/>
      <c r="AL404" s="139"/>
      <c r="AM404" s="139"/>
      <c r="AN404" s="139"/>
      <c r="AO404" s="139"/>
      <c r="AP404" s="139"/>
      <c r="AQ404" s="139"/>
      <c r="AR404" s="139"/>
      <c r="AS404" s="139"/>
      <c r="AT404" s="142" t="s">
        <v>221</v>
      </c>
      <c r="AU404" s="142" t="s">
        <v>153</v>
      </c>
      <c r="AV404" s="139" t="s">
        <v>153</v>
      </c>
      <c r="AW404" s="139" t="s">
        <v>44</v>
      </c>
      <c r="AX404" s="139" t="s">
        <v>107</v>
      </c>
      <c r="AY404" s="142" t="s">
        <v>145</v>
      </c>
      <c r="AZ404" s="139"/>
      <c r="BA404" s="139"/>
      <c r="BB404" s="139"/>
      <c r="BC404" s="139"/>
      <c r="BD404" s="139"/>
      <c r="BE404" s="139"/>
      <c r="BF404" s="139"/>
      <c r="BG404" s="139"/>
      <c r="BH404" s="139"/>
      <c r="BI404" s="139"/>
      <c r="BJ404" s="139"/>
      <c r="BK404" s="139"/>
      <c r="BL404" s="139"/>
      <c r="BM404" s="139"/>
    </row>
    <row r="405" spans="1:65" ht="15.75" customHeight="1">
      <c r="A405" s="154"/>
      <c r="B405" s="155"/>
      <c r="C405" s="154"/>
      <c r="D405" s="141" t="s">
        <v>221</v>
      </c>
      <c r="E405" s="156" t="s">
        <v>25</v>
      </c>
      <c r="F405" s="157" t="s">
        <v>651</v>
      </c>
      <c r="G405" s="154"/>
      <c r="H405" s="156" t="s">
        <v>25</v>
      </c>
      <c r="I405" s="154"/>
      <c r="J405" s="154"/>
      <c r="K405" s="154"/>
      <c r="L405" s="155"/>
      <c r="M405" s="158"/>
      <c r="N405" s="154"/>
      <c r="O405" s="154"/>
      <c r="P405" s="154"/>
      <c r="Q405" s="154"/>
      <c r="R405" s="154"/>
      <c r="S405" s="154"/>
      <c r="T405" s="159"/>
      <c r="U405" s="154"/>
      <c r="V405" s="154"/>
      <c r="W405" s="154"/>
      <c r="X405" s="154"/>
      <c r="Y405" s="154"/>
      <c r="Z405" s="154"/>
      <c r="AA405" s="154"/>
      <c r="AB405" s="154"/>
      <c r="AC405" s="154"/>
      <c r="AD405" s="154"/>
      <c r="AE405" s="154"/>
      <c r="AF405" s="154"/>
      <c r="AG405" s="154"/>
      <c r="AH405" s="154"/>
      <c r="AI405" s="154"/>
      <c r="AJ405" s="154"/>
      <c r="AK405" s="154"/>
      <c r="AL405" s="154"/>
      <c r="AM405" s="154"/>
      <c r="AN405" s="154"/>
      <c r="AO405" s="154"/>
      <c r="AP405" s="154"/>
      <c r="AQ405" s="154"/>
      <c r="AR405" s="154"/>
      <c r="AS405" s="154"/>
      <c r="AT405" s="156" t="s">
        <v>221</v>
      </c>
      <c r="AU405" s="156" t="s">
        <v>153</v>
      </c>
      <c r="AV405" s="154" t="s">
        <v>9</v>
      </c>
      <c r="AW405" s="154" t="s">
        <v>44</v>
      </c>
      <c r="AX405" s="154" t="s">
        <v>107</v>
      </c>
      <c r="AY405" s="156" t="s">
        <v>145</v>
      </c>
      <c r="AZ405" s="154"/>
      <c r="BA405" s="154"/>
      <c r="BB405" s="154"/>
      <c r="BC405" s="154"/>
      <c r="BD405" s="154"/>
      <c r="BE405" s="154"/>
      <c r="BF405" s="154"/>
      <c r="BG405" s="154"/>
      <c r="BH405" s="154"/>
      <c r="BI405" s="154"/>
      <c r="BJ405" s="154"/>
      <c r="BK405" s="154"/>
      <c r="BL405" s="154"/>
      <c r="BM405" s="154"/>
    </row>
    <row r="406" spans="1:65" ht="15.75" customHeight="1">
      <c r="A406" s="139"/>
      <c r="B406" s="140"/>
      <c r="C406" s="139"/>
      <c r="D406" s="141" t="s">
        <v>221</v>
      </c>
      <c r="E406" s="142" t="s">
        <v>25</v>
      </c>
      <c r="F406" s="143" t="s">
        <v>1422</v>
      </c>
      <c r="G406" s="139"/>
      <c r="H406" s="144">
        <v>21.06</v>
      </c>
      <c r="I406" s="139"/>
      <c r="J406" s="139"/>
      <c r="K406" s="139"/>
      <c r="L406" s="140"/>
      <c r="M406" s="145"/>
      <c r="N406" s="139"/>
      <c r="O406" s="139"/>
      <c r="P406" s="139"/>
      <c r="Q406" s="139"/>
      <c r="R406" s="139"/>
      <c r="S406" s="139"/>
      <c r="T406" s="146"/>
      <c r="U406" s="139"/>
      <c r="V406" s="139"/>
      <c r="W406" s="139"/>
      <c r="X406" s="139"/>
      <c r="Y406" s="139"/>
      <c r="Z406" s="139"/>
      <c r="AA406" s="139"/>
      <c r="AB406" s="139"/>
      <c r="AC406" s="139"/>
      <c r="AD406" s="139"/>
      <c r="AE406" s="139"/>
      <c r="AF406" s="139"/>
      <c r="AG406" s="139"/>
      <c r="AH406" s="139"/>
      <c r="AI406" s="139"/>
      <c r="AJ406" s="139"/>
      <c r="AK406" s="139"/>
      <c r="AL406" s="139"/>
      <c r="AM406" s="139"/>
      <c r="AN406" s="139"/>
      <c r="AO406" s="139"/>
      <c r="AP406" s="139"/>
      <c r="AQ406" s="139"/>
      <c r="AR406" s="139"/>
      <c r="AS406" s="139"/>
      <c r="AT406" s="142" t="s">
        <v>221</v>
      </c>
      <c r="AU406" s="142" t="s">
        <v>153</v>
      </c>
      <c r="AV406" s="139" t="s">
        <v>153</v>
      </c>
      <c r="AW406" s="139" t="s">
        <v>44</v>
      </c>
      <c r="AX406" s="139" t="s">
        <v>107</v>
      </c>
      <c r="AY406" s="142" t="s">
        <v>145</v>
      </c>
      <c r="AZ406" s="139"/>
      <c r="BA406" s="139"/>
      <c r="BB406" s="139"/>
      <c r="BC406" s="139"/>
      <c r="BD406" s="139"/>
      <c r="BE406" s="139"/>
      <c r="BF406" s="139"/>
      <c r="BG406" s="139"/>
      <c r="BH406" s="139"/>
      <c r="BI406" s="139"/>
      <c r="BJ406" s="139"/>
      <c r="BK406" s="139"/>
      <c r="BL406" s="139"/>
      <c r="BM406" s="139"/>
    </row>
    <row r="407" spans="1:65" ht="15.75" customHeight="1">
      <c r="A407" s="154"/>
      <c r="B407" s="155"/>
      <c r="C407" s="154"/>
      <c r="D407" s="141" t="s">
        <v>221</v>
      </c>
      <c r="E407" s="156" t="s">
        <v>25</v>
      </c>
      <c r="F407" s="157" t="s">
        <v>653</v>
      </c>
      <c r="G407" s="154"/>
      <c r="H407" s="156" t="s">
        <v>25</v>
      </c>
      <c r="I407" s="154"/>
      <c r="J407" s="154"/>
      <c r="K407" s="154"/>
      <c r="L407" s="155"/>
      <c r="M407" s="158"/>
      <c r="N407" s="154"/>
      <c r="O407" s="154"/>
      <c r="P407" s="154"/>
      <c r="Q407" s="154"/>
      <c r="R407" s="154"/>
      <c r="S407" s="154"/>
      <c r="T407" s="159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4"/>
      <c r="AG407" s="154"/>
      <c r="AH407" s="154"/>
      <c r="AI407" s="154"/>
      <c r="AJ407" s="154"/>
      <c r="AK407" s="154"/>
      <c r="AL407" s="154"/>
      <c r="AM407" s="154"/>
      <c r="AN407" s="154"/>
      <c r="AO407" s="154"/>
      <c r="AP407" s="154"/>
      <c r="AQ407" s="154"/>
      <c r="AR407" s="154"/>
      <c r="AS407" s="154"/>
      <c r="AT407" s="156" t="s">
        <v>221</v>
      </c>
      <c r="AU407" s="156" t="s">
        <v>153</v>
      </c>
      <c r="AV407" s="154" t="s">
        <v>9</v>
      </c>
      <c r="AW407" s="154" t="s">
        <v>44</v>
      </c>
      <c r="AX407" s="154" t="s">
        <v>107</v>
      </c>
      <c r="AY407" s="156" t="s">
        <v>145</v>
      </c>
      <c r="AZ407" s="154"/>
      <c r="BA407" s="154"/>
      <c r="BB407" s="154"/>
      <c r="BC407" s="154"/>
      <c r="BD407" s="154"/>
      <c r="BE407" s="154"/>
      <c r="BF407" s="154"/>
      <c r="BG407" s="154"/>
      <c r="BH407" s="154"/>
      <c r="BI407" s="154"/>
      <c r="BJ407" s="154"/>
      <c r="BK407" s="154"/>
      <c r="BL407" s="154"/>
      <c r="BM407" s="154"/>
    </row>
    <row r="408" spans="1:65" ht="15.75" customHeight="1">
      <c r="A408" s="139"/>
      <c r="B408" s="140"/>
      <c r="C408" s="139"/>
      <c r="D408" s="141" t="s">
        <v>221</v>
      </c>
      <c r="E408" s="142" t="s">
        <v>25</v>
      </c>
      <c r="F408" s="143" t="s">
        <v>1425</v>
      </c>
      <c r="G408" s="139"/>
      <c r="H408" s="144">
        <v>12.22</v>
      </c>
      <c r="I408" s="139"/>
      <c r="J408" s="139"/>
      <c r="K408" s="139"/>
      <c r="L408" s="140"/>
      <c r="M408" s="145"/>
      <c r="N408" s="139"/>
      <c r="O408" s="139"/>
      <c r="P408" s="139"/>
      <c r="Q408" s="139"/>
      <c r="R408" s="139"/>
      <c r="S408" s="139"/>
      <c r="T408" s="146"/>
      <c r="U408" s="139"/>
      <c r="V408" s="139"/>
      <c r="W408" s="139"/>
      <c r="X408" s="139"/>
      <c r="Y408" s="139"/>
      <c r="Z408" s="139"/>
      <c r="AA408" s="139"/>
      <c r="AB408" s="139"/>
      <c r="AC408" s="139"/>
      <c r="AD408" s="139"/>
      <c r="AE408" s="139"/>
      <c r="AF408" s="139"/>
      <c r="AG408" s="139"/>
      <c r="AH408" s="139"/>
      <c r="AI408" s="139"/>
      <c r="AJ408" s="139"/>
      <c r="AK408" s="139"/>
      <c r="AL408" s="139"/>
      <c r="AM408" s="139"/>
      <c r="AN408" s="139"/>
      <c r="AO408" s="139"/>
      <c r="AP408" s="139"/>
      <c r="AQ408" s="139"/>
      <c r="AR408" s="139"/>
      <c r="AS408" s="139"/>
      <c r="AT408" s="142" t="s">
        <v>221</v>
      </c>
      <c r="AU408" s="142" t="s">
        <v>153</v>
      </c>
      <c r="AV408" s="139" t="s">
        <v>153</v>
      </c>
      <c r="AW408" s="139" t="s">
        <v>44</v>
      </c>
      <c r="AX408" s="139" t="s">
        <v>107</v>
      </c>
      <c r="AY408" s="142" t="s">
        <v>145</v>
      </c>
      <c r="AZ408" s="139"/>
      <c r="BA408" s="139"/>
      <c r="BB408" s="139"/>
      <c r="BC408" s="139"/>
      <c r="BD408" s="139"/>
      <c r="BE408" s="139"/>
      <c r="BF408" s="139"/>
      <c r="BG408" s="139"/>
      <c r="BH408" s="139"/>
      <c r="BI408" s="139"/>
      <c r="BJ408" s="139"/>
      <c r="BK408" s="139"/>
      <c r="BL408" s="139"/>
      <c r="BM408" s="139"/>
    </row>
    <row r="409" spans="1:65" ht="15.75" customHeight="1">
      <c r="A409" s="154"/>
      <c r="B409" s="155"/>
      <c r="C409" s="154"/>
      <c r="D409" s="141" t="s">
        <v>221</v>
      </c>
      <c r="E409" s="156" t="s">
        <v>25</v>
      </c>
      <c r="F409" s="157" t="s">
        <v>623</v>
      </c>
      <c r="G409" s="154"/>
      <c r="H409" s="156" t="s">
        <v>25</v>
      </c>
      <c r="I409" s="154"/>
      <c r="J409" s="154"/>
      <c r="K409" s="154"/>
      <c r="L409" s="155"/>
      <c r="M409" s="158"/>
      <c r="N409" s="154"/>
      <c r="O409" s="154"/>
      <c r="P409" s="154"/>
      <c r="Q409" s="154"/>
      <c r="R409" s="154"/>
      <c r="S409" s="154"/>
      <c r="T409" s="159"/>
      <c r="U409" s="154"/>
      <c r="V409" s="154"/>
      <c r="W409" s="154"/>
      <c r="X409" s="154"/>
      <c r="Y409" s="154"/>
      <c r="Z409" s="154"/>
      <c r="AA409" s="154"/>
      <c r="AB409" s="154"/>
      <c r="AC409" s="154"/>
      <c r="AD409" s="154"/>
      <c r="AE409" s="154"/>
      <c r="AF409" s="154"/>
      <c r="AG409" s="154"/>
      <c r="AH409" s="154"/>
      <c r="AI409" s="154"/>
      <c r="AJ409" s="154"/>
      <c r="AK409" s="154"/>
      <c r="AL409" s="154"/>
      <c r="AM409" s="154"/>
      <c r="AN409" s="154"/>
      <c r="AO409" s="154"/>
      <c r="AP409" s="154"/>
      <c r="AQ409" s="154"/>
      <c r="AR409" s="154"/>
      <c r="AS409" s="154"/>
      <c r="AT409" s="156" t="s">
        <v>221</v>
      </c>
      <c r="AU409" s="156" t="s">
        <v>153</v>
      </c>
      <c r="AV409" s="154" t="s">
        <v>9</v>
      </c>
      <c r="AW409" s="154" t="s">
        <v>44</v>
      </c>
      <c r="AX409" s="154" t="s">
        <v>107</v>
      </c>
      <c r="AY409" s="156" t="s">
        <v>145</v>
      </c>
      <c r="AZ409" s="154"/>
      <c r="BA409" s="154"/>
      <c r="BB409" s="154"/>
      <c r="BC409" s="154"/>
      <c r="BD409" s="154"/>
      <c r="BE409" s="154"/>
      <c r="BF409" s="154"/>
      <c r="BG409" s="154"/>
      <c r="BH409" s="154"/>
      <c r="BI409" s="154"/>
      <c r="BJ409" s="154"/>
      <c r="BK409" s="154"/>
      <c r="BL409" s="154"/>
      <c r="BM409" s="154"/>
    </row>
    <row r="410" spans="1:65" ht="15.75" customHeight="1">
      <c r="A410" s="139"/>
      <c r="B410" s="140"/>
      <c r="C410" s="139"/>
      <c r="D410" s="141" t="s">
        <v>221</v>
      </c>
      <c r="E410" s="142" t="s">
        <v>25</v>
      </c>
      <c r="F410" s="143" t="s">
        <v>1428</v>
      </c>
      <c r="G410" s="139"/>
      <c r="H410" s="144">
        <v>3.38</v>
      </c>
      <c r="I410" s="139"/>
      <c r="J410" s="139"/>
      <c r="K410" s="139"/>
      <c r="L410" s="140"/>
      <c r="M410" s="145"/>
      <c r="N410" s="139"/>
      <c r="O410" s="139"/>
      <c r="P410" s="139"/>
      <c r="Q410" s="139"/>
      <c r="R410" s="139"/>
      <c r="S410" s="139"/>
      <c r="T410" s="146"/>
      <c r="U410" s="139"/>
      <c r="V410" s="139"/>
      <c r="W410" s="139"/>
      <c r="X410" s="139"/>
      <c r="Y410" s="139"/>
      <c r="Z410" s="139"/>
      <c r="AA410" s="139"/>
      <c r="AB410" s="139"/>
      <c r="AC410" s="139"/>
      <c r="AD410" s="139"/>
      <c r="AE410" s="139"/>
      <c r="AF410" s="139"/>
      <c r="AG410" s="139"/>
      <c r="AH410" s="139"/>
      <c r="AI410" s="139"/>
      <c r="AJ410" s="139"/>
      <c r="AK410" s="139"/>
      <c r="AL410" s="139"/>
      <c r="AM410" s="139"/>
      <c r="AN410" s="139"/>
      <c r="AO410" s="139"/>
      <c r="AP410" s="139"/>
      <c r="AQ410" s="139"/>
      <c r="AR410" s="139"/>
      <c r="AS410" s="139"/>
      <c r="AT410" s="142" t="s">
        <v>221</v>
      </c>
      <c r="AU410" s="142" t="s">
        <v>153</v>
      </c>
      <c r="AV410" s="139" t="s">
        <v>153</v>
      </c>
      <c r="AW410" s="139" t="s">
        <v>44</v>
      </c>
      <c r="AX410" s="139" t="s">
        <v>107</v>
      </c>
      <c r="AY410" s="142" t="s">
        <v>145</v>
      </c>
      <c r="AZ410" s="139"/>
      <c r="BA410" s="139"/>
      <c r="BB410" s="139"/>
      <c r="BC410" s="139"/>
      <c r="BD410" s="139"/>
      <c r="BE410" s="139"/>
      <c r="BF410" s="139"/>
      <c r="BG410" s="139"/>
      <c r="BH410" s="139"/>
      <c r="BI410" s="139"/>
      <c r="BJ410" s="139"/>
      <c r="BK410" s="139"/>
      <c r="BL410" s="139"/>
      <c r="BM410" s="139"/>
    </row>
    <row r="411" spans="1:65" ht="15.75" customHeight="1">
      <c r="A411" s="147"/>
      <c r="B411" s="148"/>
      <c r="C411" s="147"/>
      <c r="D411" s="141" t="s">
        <v>221</v>
      </c>
      <c r="E411" s="149" t="s">
        <v>25</v>
      </c>
      <c r="F411" s="150" t="s">
        <v>226</v>
      </c>
      <c r="G411" s="147"/>
      <c r="H411" s="151">
        <v>75.52</v>
      </c>
      <c r="I411" s="147"/>
      <c r="J411" s="147"/>
      <c r="K411" s="147"/>
      <c r="L411" s="148"/>
      <c r="M411" s="152"/>
      <c r="N411" s="147"/>
      <c r="O411" s="147"/>
      <c r="P411" s="147"/>
      <c r="Q411" s="147"/>
      <c r="R411" s="147"/>
      <c r="S411" s="147"/>
      <c r="T411" s="153"/>
      <c r="U411" s="147"/>
      <c r="V411" s="147"/>
      <c r="W411" s="147"/>
      <c r="X411" s="147"/>
      <c r="Y411" s="147"/>
      <c r="Z411" s="147"/>
      <c r="AA411" s="147"/>
      <c r="AB411" s="147"/>
      <c r="AC411" s="147"/>
      <c r="AD411" s="147"/>
      <c r="AE411" s="147"/>
      <c r="AF411" s="147"/>
      <c r="AG411" s="147"/>
      <c r="AH411" s="147"/>
      <c r="AI411" s="147"/>
      <c r="AJ411" s="147"/>
      <c r="AK411" s="147"/>
      <c r="AL411" s="147"/>
      <c r="AM411" s="147"/>
      <c r="AN411" s="147"/>
      <c r="AO411" s="147"/>
      <c r="AP411" s="147"/>
      <c r="AQ411" s="147"/>
      <c r="AR411" s="147"/>
      <c r="AS411" s="147"/>
      <c r="AT411" s="149" t="s">
        <v>221</v>
      </c>
      <c r="AU411" s="149" t="s">
        <v>153</v>
      </c>
      <c r="AV411" s="147" t="s">
        <v>152</v>
      </c>
      <c r="AW411" s="147" t="s">
        <v>44</v>
      </c>
      <c r="AX411" s="147" t="s">
        <v>9</v>
      </c>
      <c r="AY411" s="149" t="s">
        <v>145</v>
      </c>
      <c r="AZ411" s="147"/>
      <c r="BA411" s="147"/>
      <c r="BB411" s="147"/>
      <c r="BC411" s="147"/>
      <c r="BD411" s="147"/>
      <c r="BE411" s="147"/>
      <c r="BF411" s="147"/>
      <c r="BG411" s="147"/>
      <c r="BH411" s="147"/>
      <c r="BI411" s="147"/>
      <c r="BJ411" s="147"/>
      <c r="BK411" s="147"/>
      <c r="BL411" s="147"/>
      <c r="BM411" s="147"/>
    </row>
    <row r="412" spans="1:65" ht="24" customHeight="1">
      <c r="A412" s="16"/>
      <c r="B412" s="17"/>
      <c r="C412" s="118" t="s">
        <v>1433</v>
      </c>
      <c r="D412" s="118" t="s">
        <v>146</v>
      </c>
      <c r="E412" s="119" t="s">
        <v>1434</v>
      </c>
      <c r="F412" s="120" t="s">
        <v>1435</v>
      </c>
      <c r="G412" s="121" t="s">
        <v>176</v>
      </c>
      <c r="H412" s="122">
        <v>75.52</v>
      </c>
      <c r="I412" s="259"/>
      <c r="J412" s="123">
        <f>ROUND(I412*H412,2)</f>
        <v>0</v>
      </c>
      <c r="K412" s="120" t="s">
        <v>183</v>
      </c>
      <c r="L412" s="17"/>
      <c r="M412" s="124" t="s">
        <v>25</v>
      </c>
      <c r="N412" s="125" t="s">
        <v>54</v>
      </c>
      <c r="O412" s="16"/>
      <c r="P412" s="126">
        <f>O412*H412</f>
        <v>0</v>
      </c>
      <c r="Q412" s="126">
        <v>2.9999999999999997E-4</v>
      </c>
      <c r="R412" s="126">
        <f>Q412*H412</f>
        <v>2.2655999999999996E-2</v>
      </c>
      <c r="S412" s="126">
        <v>0</v>
      </c>
      <c r="T412" s="127">
        <f>S412*H412</f>
        <v>0</v>
      </c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28" t="s">
        <v>193</v>
      </c>
      <c r="AS412" s="16"/>
      <c r="AT412" s="128" t="s">
        <v>146</v>
      </c>
      <c r="AU412" s="128" t="s">
        <v>153</v>
      </c>
      <c r="AV412" s="16"/>
      <c r="AW412" s="16"/>
      <c r="AX412" s="16"/>
      <c r="AY412" s="4" t="s">
        <v>145</v>
      </c>
      <c r="AZ412" s="16"/>
      <c r="BA412" s="16"/>
      <c r="BB412" s="16"/>
      <c r="BC412" s="16"/>
      <c r="BD412" s="16"/>
      <c r="BE412" s="129">
        <f>IF(N412="základní",J412,0)</f>
        <v>0</v>
      </c>
      <c r="BF412" s="129">
        <f>IF(N412="snížená",J412,0)</f>
        <v>0</v>
      </c>
      <c r="BG412" s="129">
        <f>IF(N412="zákl. přenesená",J412,0)</f>
        <v>0</v>
      </c>
      <c r="BH412" s="129">
        <f>IF(N412="sníž. přenesená",J412,0)</f>
        <v>0</v>
      </c>
      <c r="BI412" s="129">
        <f>IF(N412="nulová",J412,0)</f>
        <v>0</v>
      </c>
      <c r="BJ412" s="4" t="s">
        <v>153</v>
      </c>
      <c r="BK412" s="129">
        <f>ROUND(I412*H412,2)</f>
        <v>0</v>
      </c>
      <c r="BL412" s="4" t="s">
        <v>193</v>
      </c>
      <c r="BM412" s="128" t="s">
        <v>1445</v>
      </c>
    </row>
    <row r="413" spans="1:65" ht="15.75" customHeight="1">
      <c r="A413" s="16"/>
      <c r="B413" s="17"/>
      <c r="C413" s="16"/>
      <c r="D413" s="136" t="s">
        <v>201</v>
      </c>
      <c r="E413" s="16"/>
      <c r="F413" s="137" t="s">
        <v>1446</v>
      </c>
      <c r="G413" s="16"/>
      <c r="H413" s="16"/>
      <c r="I413" s="16"/>
      <c r="J413" s="16"/>
      <c r="K413" s="16"/>
      <c r="L413" s="17"/>
      <c r="M413" s="138"/>
      <c r="N413" s="16"/>
      <c r="O413" s="16"/>
      <c r="P413" s="16"/>
      <c r="Q413" s="16"/>
      <c r="R413" s="16"/>
      <c r="S413" s="16"/>
      <c r="T413" s="59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4" t="s">
        <v>201</v>
      </c>
      <c r="AU413" s="4" t="s">
        <v>153</v>
      </c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</row>
    <row r="414" spans="1:65" ht="24" customHeight="1">
      <c r="A414" s="16"/>
      <c r="B414" s="17"/>
      <c r="C414" s="118" t="s">
        <v>407</v>
      </c>
      <c r="D414" s="118" t="s">
        <v>146</v>
      </c>
      <c r="E414" s="119" t="s">
        <v>1449</v>
      </c>
      <c r="F414" s="120" t="s">
        <v>1451</v>
      </c>
      <c r="G414" s="121" t="s">
        <v>176</v>
      </c>
      <c r="H414" s="122">
        <v>75.52</v>
      </c>
      <c r="I414" s="259"/>
      <c r="J414" s="123">
        <f>ROUND(I414*H414,2)</f>
        <v>0</v>
      </c>
      <c r="K414" s="120" t="s">
        <v>183</v>
      </c>
      <c r="L414" s="17"/>
      <c r="M414" s="124" t="s">
        <v>25</v>
      </c>
      <c r="N414" s="125" t="s">
        <v>54</v>
      </c>
      <c r="O414" s="16"/>
      <c r="P414" s="126">
        <f>O414*H414</f>
        <v>0</v>
      </c>
      <c r="Q414" s="126">
        <v>1.5E-3</v>
      </c>
      <c r="R414" s="126">
        <f>Q414*H414</f>
        <v>0.11327999999999999</v>
      </c>
      <c r="S414" s="126">
        <v>0</v>
      </c>
      <c r="T414" s="127">
        <f>S414*H414</f>
        <v>0</v>
      </c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28" t="s">
        <v>193</v>
      </c>
      <c r="AS414" s="16"/>
      <c r="AT414" s="128" t="s">
        <v>146</v>
      </c>
      <c r="AU414" s="128" t="s">
        <v>153</v>
      </c>
      <c r="AV414" s="16"/>
      <c r="AW414" s="16"/>
      <c r="AX414" s="16"/>
      <c r="AY414" s="4" t="s">
        <v>145</v>
      </c>
      <c r="AZ414" s="16"/>
      <c r="BA414" s="16"/>
      <c r="BB414" s="16"/>
      <c r="BC414" s="16"/>
      <c r="BD414" s="16"/>
      <c r="BE414" s="129">
        <f>IF(N414="základní",J414,0)</f>
        <v>0</v>
      </c>
      <c r="BF414" s="129">
        <f>IF(N414="snížená",J414,0)</f>
        <v>0</v>
      </c>
      <c r="BG414" s="129">
        <f>IF(N414="zákl. přenesená",J414,0)</f>
        <v>0</v>
      </c>
      <c r="BH414" s="129">
        <f>IF(N414="sníž. přenesená",J414,0)</f>
        <v>0</v>
      </c>
      <c r="BI414" s="129">
        <f>IF(N414="nulová",J414,0)</f>
        <v>0</v>
      </c>
      <c r="BJ414" s="4" t="s">
        <v>153</v>
      </c>
      <c r="BK414" s="129">
        <f>ROUND(I414*H414,2)</f>
        <v>0</v>
      </c>
      <c r="BL414" s="4" t="s">
        <v>193</v>
      </c>
      <c r="BM414" s="128" t="s">
        <v>1455</v>
      </c>
    </row>
    <row r="415" spans="1:65" ht="15.75" customHeight="1">
      <c r="A415" s="16"/>
      <c r="B415" s="17"/>
      <c r="C415" s="16"/>
      <c r="D415" s="136" t="s">
        <v>201</v>
      </c>
      <c r="E415" s="16"/>
      <c r="F415" s="137" t="s">
        <v>1456</v>
      </c>
      <c r="G415" s="16"/>
      <c r="H415" s="16"/>
      <c r="I415" s="16"/>
      <c r="J415" s="16"/>
      <c r="K415" s="16"/>
      <c r="L415" s="17"/>
      <c r="M415" s="138"/>
      <c r="N415" s="16"/>
      <c r="O415" s="16"/>
      <c r="P415" s="16"/>
      <c r="Q415" s="16"/>
      <c r="R415" s="16"/>
      <c r="S415" s="16"/>
      <c r="T415" s="59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4" t="s">
        <v>201</v>
      </c>
      <c r="AU415" s="4" t="s">
        <v>153</v>
      </c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</row>
    <row r="416" spans="1:65" ht="37.5" customHeight="1">
      <c r="A416" s="16"/>
      <c r="B416" s="17"/>
      <c r="C416" s="118" t="s">
        <v>1457</v>
      </c>
      <c r="D416" s="118" t="s">
        <v>146</v>
      </c>
      <c r="E416" s="119" t="s">
        <v>1458</v>
      </c>
      <c r="F416" s="120" t="s">
        <v>1459</v>
      </c>
      <c r="G416" s="121" t="s">
        <v>176</v>
      </c>
      <c r="H416" s="122">
        <v>75.52</v>
      </c>
      <c r="I416" s="259"/>
      <c r="J416" s="123">
        <f>ROUND(I416*H416,2)</f>
        <v>0</v>
      </c>
      <c r="K416" s="120" t="s">
        <v>183</v>
      </c>
      <c r="L416" s="17"/>
      <c r="M416" s="124" t="s">
        <v>25</v>
      </c>
      <c r="N416" s="125" t="s">
        <v>54</v>
      </c>
      <c r="O416" s="16"/>
      <c r="P416" s="126">
        <f>O416*H416</f>
        <v>0</v>
      </c>
      <c r="Q416" s="126">
        <v>7.548E-3</v>
      </c>
      <c r="R416" s="126">
        <f>Q416*H416</f>
        <v>0.57002496000000002</v>
      </c>
      <c r="S416" s="126">
        <v>0</v>
      </c>
      <c r="T416" s="127">
        <f>S416*H416</f>
        <v>0</v>
      </c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28" t="s">
        <v>193</v>
      </c>
      <c r="AS416" s="16"/>
      <c r="AT416" s="128" t="s">
        <v>146</v>
      </c>
      <c r="AU416" s="128" t="s">
        <v>153</v>
      </c>
      <c r="AV416" s="16"/>
      <c r="AW416" s="16"/>
      <c r="AX416" s="16"/>
      <c r="AY416" s="4" t="s">
        <v>145</v>
      </c>
      <c r="AZ416" s="16"/>
      <c r="BA416" s="16"/>
      <c r="BB416" s="16"/>
      <c r="BC416" s="16"/>
      <c r="BD416" s="16"/>
      <c r="BE416" s="129">
        <f>IF(N416="základní",J416,0)</f>
        <v>0</v>
      </c>
      <c r="BF416" s="129">
        <f>IF(N416="snížená",J416,0)</f>
        <v>0</v>
      </c>
      <c r="BG416" s="129">
        <f>IF(N416="zákl. přenesená",J416,0)</f>
        <v>0</v>
      </c>
      <c r="BH416" s="129">
        <f>IF(N416="sníž. přenesená",J416,0)</f>
        <v>0</v>
      </c>
      <c r="BI416" s="129">
        <f>IF(N416="nulová",J416,0)</f>
        <v>0</v>
      </c>
      <c r="BJ416" s="4" t="s">
        <v>153</v>
      </c>
      <c r="BK416" s="129">
        <f>ROUND(I416*H416,2)</f>
        <v>0</v>
      </c>
      <c r="BL416" s="4" t="s">
        <v>193</v>
      </c>
      <c r="BM416" s="128" t="s">
        <v>1468</v>
      </c>
    </row>
    <row r="417" spans="1:65" ht="15.75" customHeight="1">
      <c r="A417" s="16"/>
      <c r="B417" s="17"/>
      <c r="C417" s="16"/>
      <c r="D417" s="136" t="s">
        <v>201</v>
      </c>
      <c r="E417" s="16"/>
      <c r="F417" s="137" t="s">
        <v>1470</v>
      </c>
      <c r="G417" s="16"/>
      <c r="H417" s="16"/>
      <c r="I417" s="16"/>
      <c r="J417" s="16"/>
      <c r="K417" s="16"/>
      <c r="L417" s="17"/>
      <c r="M417" s="138"/>
      <c r="N417" s="16"/>
      <c r="O417" s="16"/>
      <c r="P417" s="16"/>
      <c r="Q417" s="16"/>
      <c r="R417" s="16"/>
      <c r="S417" s="16"/>
      <c r="T417" s="59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4" t="s">
        <v>201</v>
      </c>
      <c r="AU417" s="4" t="s">
        <v>153</v>
      </c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</row>
    <row r="418" spans="1:65" ht="24" customHeight="1">
      <c r="A418" s="16"/>
      <c r="B418" s="17"/>
      <c r="C418" s="165" t="s">
        <v>412</v>
      </c>
      <c r="D418" s="165" t="s">
        <v>538</v>
      </c>
      <c r="E418" s="166" t="s">
        <v>1474</v>
      </c>
      <c r="F418" s="167" t="s">
        <v>1475</v>
      </c>
      <c r="G418" s="168" t="s">
        <v>176</v>
      </c>
      <c r="H418" s="169">
        <v>79.296000000000006</v>
      </c>
      <c r="I418" s="260"/>
      <c r="J418" s="170">
        <f>ROUND(I418*H418,2)</f>
        <v>0</v>
      </c>
      <c r="K418" s="167" t="s">
        <v>183</v>
      </c>
      <c r="L418" s="171"/>
      <c r="M418" s="172" t="s">
        <v>25</v>
      </c>
      <c r="N418" s="173" t="s">
        <v>54</v>
      </c>
      <c r="O418" s="16"/>
      <c r="P418" s="126">
        <f>O418*H418</f>
        <v>0</v>
      </c>
      <c r="Q418" s="126">
        <v>1.8409999999999999E-2</v>
      </c>
      <c r="R418" s="126">
        <f>Q418*H418</f>
        <v>1.4598393600000001</v>
      </c>
      <c r="S418" s="126">
        <v>0</v>
      </c>
      <c r="T418" s="127">
        <f>S418*H418</f>
        <v>0</v>
      </c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28" t="s">
        <v>247</v>
      </c>
      <c r="AS418" s="16"/>
      <c r="AT418" s="128" t="s">
        <v>538</v>
      </c>
      <c r="AU418" s="128" t="s">
        <v>153</v>
      </c>
      <c r="AV418" s="16"/>
      <c r="AW418" s="16"/>
      <c r="AX418" s="16"/>
      <c r="AY418" s="4" t="s">
        <v>145</v>
      </c>
      <c r="AZ418" s="16"/>
      <c r="BA418" s="16"/>
      <c r="BB418" s="16"/>
      <c r="BC418" s="16"/>
      <c r="BD418" s="16"/>
      <c r="BE418" s="129">
        <f>IF(N418="základní",J418,0)</f>
        <v>0</v>
      </c>
      <c r="BF418" s="129">
        <f>IF(N418="snížená",J418,0)</f>
        <v>0</v>
      </c>
      <c r="BG418" s="129">
        <f>IF(N418="zákl. přenesená",J418,0)</f>
        <v>0</v>
      </c>
      <c r="BH418" s="129">
        <f>IF(N418="sníž. přenesená",J418,0)</f>
        <v>0</v>
      </c>
      <c r="BI418" s="129">
        <f>IF(N418="nulová",J418,0)</f>
        <v>0</v>
      </c>
      <c r="BJ418" s="4" t="s">
        <v>153</v>
      </c>
      <c r="BK418" s="129">
        <f>ROUND(I418*H418,2)</f>
        <v>0</v>
      </c>
      <c r="BL418" s="4" t="s">
        <v>193</v>
      </c>
      <c r="BM418" s="128" t="s">
        <v>1480</v>
      </c>
    </row>
    <row r="419" spans="1:65" ht="15.75" customHeight="1">
      <c r="A419" s="139"/>
      <c r="B419" s="140"/>
      <c r="C419" s="139"/>
      <c r="D419" s="141" t="s">
        <v>221</v>
      </c>
      <c r="E419" s="139"/>
      <c r="F419" s="143" t="s">
        <v>1481</v>
      </c>
      <c r="G419" s="139"/>
      <c r="H419" s="144">
        <v>79.296000000000006</v>
      </c>
      <c r="I419" s="139"/>
      <c r="J419" s="139"/>
      <c r="K419" s="139"/>
      <c r="L419" s="140"/>
      <c r="M419" s="145"/>
      <c r="N419" s="139"/>
      <c r="O419" s="139"/>
      <c r="P419" s="139"/>
      <c r="Q419" s="139"/>
      <c r="R419" s="139"/>
      <c r="S419" s="139"/>
      <c r="T419" s="146"/>
      <c r="U419" s="139"/>
      <c r="V419" s="139"/>
      <c r="W419" s="139"/>
      <c r="X419" s="139"/>
      <c r="Y419" s="139"/>
      <c r="Z419" s="139"/>
      <c r="AA419" s="139"/>
      <c r="AB419" s="139"/>
      <c r="AC419" s="139"/>
      <c r="AD419" s="139"/>
      <c r="AE419" s="139"/>
      <c r="AF419" s="139"/>
      <c r="AG419" s="139"/>
      <c r="AH419" s="139"/>
      <c r="AI419" s="139"/>
      <c r="AJ419" s="139"/>
      <c r="AK419" s="139"/>
      <c r="AL419" s="139"/>
      <c r="AM419" s="139"/>
      <c r="AN419" s="139"/>
      <c r="AO419" s="139"/>
      <c r="AP419" s="139"/>
      <c r="AQ419" s="139"/>
      <c r="AR419" s="139"/>
      <c r="AS419" s="139"/>
      <c r="AT419" s="142" t="s">
        <v>221</v>
      </c>
      <c r="AU419" s="142" t="s">
        <v>153</v>
      </c>
      <c r="AV419" s="139" t="s">
        <v>153</v>
      </c>
      <c r="AW419" s="139" t="s">
        <v>7</v>
      </c>
      <c r="AX419" s="139" t="s">
        <v>9</v>
      </c>
      <c r="AY419" s="142" t="s">
        <v>145</v>
      </c>
      <c r="AZ419" s="139"/>
      <c r="BA419" s="139"/>
      <c r="BB419" s="139"/>
      <c r="BC419" s="139"/>
      <c r="BD419" s="139"/>
      <c r="BE419" s="139"/>
      <c r="BF419" s="139"/>
      <c r="BG419" s="139"/>
      <c r="BH419" s="139"/>
      <c r="BI419" s="139"/>
      <c r="BJ419" s="139"/>
      <c r="BK419" s="139"/>
      <c r="BL419" s="139"/>
      <c r="BM419" s="139"/>
    </row>
    <row r="420" spans="1:65" ht="33" customHeight="1">
      <c r="A420" s="16"/>
      <c r="B420" s="17"/>
      <c r="C420" s="118" t="s">
        <v>1483</v>
      </c>
      <c r="D420" s="118" t="s">
        <v>146</v>
      </c>
      <c r="E420" s="119" t="s">
        <v>1484</v>
      </c>
      <c r="F420" s="120" t="s">
        <v>1485</v>
      </c>
      <c r="G420" s="121" t="s">
        <v>524</v>
      </c>
      <c r="H420" s="122">
        <v>6.87</v>
      </c>
      <c r="I420" s="259"/>
      <c r="J420" s="123">
        <f>ROUND(I420*H420,2)</f>
        <v>0</v>
      </c>
      <c r="K420" s="120" t="s">
        <v>183</v>
      </c>
      <c r="L420" s="17"/>
      <c r="M420" s="124" t="s">
        <v>25</v>
      </c>
      <c r="N420" s="125" t="s">
        <v>54</v>
      </c>
      <c r="O420" s="16"/>
      <c r="P420" s="126">
        <f>O420*H420</f>
        <v>0</v>
      </c>
      <c r="Q420" s="126">
        <v>2.0000000000000001E-4</v>
      </c>
      <c r="R420" s="126">
        <f>Q420*H420</f>
        <v>1.374E-3</v>
      </c>
      <c r="S420" s="126">
        <v>0</v>
      </c>
      <c r="T420" s="127">
        <f>S420*H420</f>
        <v>0</v>
      </c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28" t="s">
        <v>193</v>
      </c>
      <c r="AS420" s="16"/>
      <c r="AT420" s="128" t="s">
        <v>146</v>
      </c>
      <c r="AU420" s="128" t="s">
        <v>153</v>
      </c>
      <c r="AV420" s="16"/>
      <c r="AW420" s="16"/>
      <c r="AX420" s="16"/>
      <c r="AY420" s="4" t="s">
        <v>145</v>
      </c>
      <c r="AZ420" s="16"/>
      <c r="BA420" s="16"/>
      <c r="BB420" s="16"/>
      <c r="BC420" s="16"/>
      <c r="BD420" s="16"/>
      <c r="BE420" s="129">
        <f>IF(N420="základní",J420,0)</f>
        <v>0</v>
      </c>
      <c r="BF420" s="129">
        <f>IF(N420="snížená",J420,0)</f>
        <v>0</v>
      </c>
      <c r="BG420" s="129">
        <f>IF(N420="zákl. přenesená",J420,0)</f>
        <v>0</v>
      </c>
      <c r="BH420" s="129">
        <f>IF(N420="sníž. přenesená",J420,0)</f>
        <v>0</v>
      </c>
      <c r="BI420" s="129">
        <f>IF(N420="nulová",J420,0)</f>
        <v>0</v>
      </c>
      <c r="BJ420" s="4" t="s">
        <v>153</v>
      </c>
      <c r="BK420" s="129">
        <f>ROUND(I420*H420,2)</f>
        <v>0</v>
      </c>
      <c r="BL420" s="4" t="s">
        <v>193</v>
      </c>
      <c r="BM420" s="128" t="s">
        <v>1496</v>
      </c>
    </row>
    <row r="421" spans="1:65" ht="15.75" customHeight="1">
      <c r="A421" s="16"/>
      <c r="B421" s="17"/>
      <c r="C421" s="16"/>
      <c r="D421" s="136" t="s">
        <v>201</v>
      </c>
      <c r="E421" s="16"/>
      <c r="F421" s="137" t="s">
        <v>1497</v>
      </c>
      <c r="G421" s="16"/>
      <c r="H421" s="16"/>
      <c r="I421" s="16"/>
      <c r="J421" s="16"/>
      <c r="K421" s="16"/>
      <c r="L421" s="17"/>
      <c r="M421" s="138"/>
      <c r="N421" s="16"/>
      <c r="O421" s="16"/>
      <c r="P421" s="16"/>
      <c r="Q421" s="16"/>
      <c r="R421" s="16"/>
      <c r="S421" s="16"/>
      <c r="T421" s="59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4" t="s">
        <v>201</v>
      </c>
      <c r="AU421" s="4" t="s">
        <v>153</v>
      </c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</row>
    <row r="422" spans="1:65" ht="15.75" customHeight="1">
      <c r="A422" s="139"/>
      <c r="B422" s="140"/>
      <c r="C422" s="139"/>
      <c r="D422" s="141" t="s">
        <v>221</v>
      </c>
      <c r="E422" s="142" t="s">
        <v>25</v>
      </c>
      <c r="F422" s="143" t="s">
        <v>1500</v>
      </c>
      <c r="G422" s="139"/>
      <c r="H422" s="144">
        <v>6.87</v>
      </c>
      <c r="I422" s="139"/>
      <c r="J422" s="139"/>
      <c r="K422" s="139"/>
      <c r="L422" s="140"/>
      <c r="M422" s="145"/>
      <c r="N422" s="139"/>
      <c r="O422" s="139"/>
      <c r="P422" s="139"/>
      <c r="Q422" s="139"/>
      <c r="R422" s="139"/>
      <c r="S422" s="139"/>
      <c r="T422" s="146"/>
      <c r="U422" s="139"/>
      <c r="V422" s="139"/>
      <c r="W422" s="139"/>
      <c r="X422" s="139"/>
      <c r="Y422" s="139"/>
      <c r="Z422" s="139"/>
      <c r="AA422" s="139"/>
      <c r="AB422" s="139"/>
      <c r="AC422" s="139"/>
      <c r="AD422" s="139"/>
      <c r="AE422" s="139"/>
      <c r="AF422" s="139"/>
      <c r="AG422" s="139"/>
      <c r="AH422" s="139"/>
      <c r="AI422" s="139"/>
      <c r="AJ422" s="139"/>
      <c r="AK422" s="139"/>
      <c r="AL422" s="139"/>
      <c r="AM422" s="139"/>
      <c r="AN422" s="139"/>
      <c r="AO422" s="139"/>
      <c r="AP422" s="139"/>
      <c r="AQ422" s="139"/>
      <c r="AR422" s="139"/>
      <c r="AS422" s="139"/>
      <c r="AT422" s="142" t="s">
        <v>221</v>
      </c>
      <c r="AU422" s="142" t="s">
        <v>153</v>
      </c>
      <c r="AV422" s="139" t="s">
        <v>153</v>
      </c>
      <c r="AW422" s="139" t="s">
        <v>44</v>
      </c>
      <c r="AX422" s="139" t="s">
        <v>9</v>
      </c>
      <c r="AY422" s="142" t="s">
        <v>145</v>
      </c>
      <c r="AZ422" s="139"/>
      <c r="BA422" s="139"/>
      <c r="BB422" s="139"/>
      <c r="BC422" s="139"/>
      <c r="BD422" s="139"/>
      <c r="BE422" s="139"/>
      <c r="BF422" s="139"/>
      <c r="BG422" s="139"/>
      <c r="BH422" s="139"/>
      <c r="BI422" s="139"/>
      <c r="BJ422" s="139"/>
      <c r="BK422" s="139"/>
      <c r="BL422" s="139"/>
      <c r="BM422" s="139"/>
    </row>
    <row r="423" spans="1:65" ht="16.5" customHeight="1">
      <c r="A423" s="16"/>
      <c r="B423" s="17"/>
      <c r="C423" s="165" t="s">
        <v>416</v>
      </c>
      <c r="D423" s="165" t="s">
        <v>538</v>
      </c>
      <c r="E423" s="166" t="s">
        <v>1501</v>
      </c>
      <c r="F423" s="167" t="s">
        <v>1502</v>
      </c>
      <c r="G423" s="168" t="s">
        <v>524</v>
      </c>
      <c r="H423" s="169">
        <v>7.2140000000000004</v>
      </c>
      <c r="I423" s="260"/>
      <c r="J423" s="170">
        <f>ROUND(I423*H423,2)</f>
        <v>0</v>
      </c>
      <c r="K423" s="167" t="s">
        <v>183</v>
      </c>
      <c r="L423" s="171"/>
      <c r="M423" s="172" t="s">
        <v>25</v>
      </c>
      <c r="N423" s="173" t="s">
        <v>54</v>
      </c>
      <c r="O423" s="16"/>
      <c r="P423" s="126">
        <f>O423*H423</f>
        <v>0</v>
      </c>
      <c r="Q423" s="126">
        <v>3.2000000000000003E-4</v>
      </c>
      <c r="R423" s="126">
        <f>Q423*H423</f>
        <v>2.3084800000000003E-3</v>
      </c>
      <c r="S423" s="126">
        <v>0</v>
      </c>
      <c r="T423" s="127">
        <f>S423*H423</f>
        <v>0</v>
      </c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28" t="s">
        <v>247</v>
      </c>
      <c r="AS423" s="16"/>
      <c r="AT423" s="128" t="s">
        <v>538</v>
      </c>
      <c r="AU423" s="128" t="s">
        <v>153</v>
      </c>
      <c r="AV423" s="16"/>
      <c r="AW423" s="16"/>
      <c r="AX423" s="16"/>
      <c r="AY423" s="4" t="s">
        <v>145</v>
      </c>
      <c r="AZ423" s="16"/>
      <c r="BA423" s="16"/>
      <c r="BB423" s="16"/>
      <c r="BC423" s="16"/>
      <c r="BD423" s="16"/>
      <c r="BE423" s="129">
        <f>IF(N423="základní",J423,0)</f>
        <v>0</v>
      </c>
      <c r="BF423" s="129">
        <f>IF(N423="snížená",J423,0)</f>
        <v>0</v>
      </c>
      <c r="BG423" s="129">
        <f>IF(N423="zákl. přenesená",J423,0)</f>
        <v>0</v>
      </c>
      <c r="BH423" s="129">
        <f>IF(N423="sníž. přenesená",J423,0)</f>
        <v>0</v>
      </c>
      <c r="BI423" s="129">
        <f>IF(N423="nulová",J423,0)</f>
        <v>0</v>
      </c>
      <c r="BJ423" s="4" t="s">
        <v>153</v>
      </c>
      <c r="BK423" s="129">
        <f>ROUND(I423*H423,2)</f>
        <v>0</v>
      </c>
      <c r="BL423" s="4" t="s">
        <v>193</v>
      </c>
      <c r="BM423" s="128" t="s">
        <v>1514</v>
      </c>
    </row>
    <row r="424" spans="1:65" ht="15.75" customHeight="1">
      <c r="A424" s="139"/>
      <c r="B424" s="140"/>
      <c r="C424" s="139"/>
      <c r="D424" s="141" t="s">
        <v>221</v>
      </c>
      <c r="E424" s="139"/>
      <c r="F424" s="143" t="s">
        <v>1515</v>
      </c>
      <c r="G424" s="139"/>
      <c r="H424" s="144">
        <v>7.2140000000000004</v>
      </c>
      <c r="I424" s="139"/>
      <c r="J424" s="139"/>
      <c r="K424" s="139"/>
      <c r="L424" s="140"/>
      <c r="M424" s="145"/>
      <c r="N424" s="139"/>
      <c r="O424" s="139"/>
      <c r="P424" s="139"/>
      <c r="Q424" s="139"/>
      <c r="R424" s="139"/>
      <c r="S424" s="139"/>
      <c r="T424" s="146"/>
      <c r="U424" s="139"/>
      <c r="V424" s="139"/>
      <c r="W424" s="139"/>
      <c r="X424" s="139"/>
      <c r="Y424" s="139"/>
      <c r="Z424" s="139"/>
      <c r="AA424" s="139"/>
      <c r="AB424" s="139"/>
      <c r="AC424" s="139"/>
      <c r="AD424" s="139"/>
      <c r="AE424" s="139"/>
      <c r="AF424" s="139"/>
      <c r="AG424" s="139"/>
      <c r="AH424" s="139"/>
      <c r="AI424" s="139"/>
      <c r="AJ424" s="139"/>
      <c r="AK424" s="139"/>
      <c r="AL424" s="139"/>
      <c r="AM424" s="139"/>
      <c r="AN424" s="139"/>
      <c r="AO424" s="139"/>
      <c r="AP424" s="139"/>
      <c r="AQ424" s="139"/>
      <c r="AR424" s="139"/>
      <c r="AS424" s="139"/>
      <c r="AT424" s="142" t="s">
        <v>221</v>
      </c>
      <c r="AU424" s="142" t="s">
        <v>153</v>
      </c>
      <c r="AV424" s="139" t="s">
        <v>153</v>
      </c>
      <c r="AW424" s="139" t="s">
        <v>7</v>
      </c>
      <c r="AX424" s="139" t="s">
        <v>9</v>
      </c>
      <c r="AY424" s="142" t="s">
        <v>145</v>
      </c>
      <c r="AZ424" s="139"/>
      <c r="BA424" s="139"/>
      <c r="BB424" s="139"/>
      <c r="BC424" s="139"/>
      <c r="BD424" s="139"/>
      <c r="BE424" s="139"/>
      <c r="BF424" s="139"/>
      <c r="BG424" s="139"/>
      <c r="BH424" s="139"/>
      <c r="BI424" s="139"/>
      <c r="BJ424" s="139"/>
      <c r="BK424" s="139"/>
      <c r="BL424" s="139"/>
      <c r="BM424" s="139"/>
    </row>
    <row r="425" spans="1:65" ht="33" customHeight="1">
      <c r="A425" s="16"/>
      <c r="B425" s="17"/>
      <c r="C425" s="118" t="s">
        <v>1520</v>
      </c>
      <c r="D425" s="118" t="s">
        <v>146</v>
      </c>
      <c r="E425" s="119" t="s">
        <v>1521</v>
      </c>
      <c r="F425" s="120" t="s">
        <v>1522</v>
      </c>
      <c r="G425" s="121" t="s">
        <v>524</v>
      </c>
      <c r="H425" s="122">
        <v>26.4</v>
      </c>
      <c r="I425" s="259"/>
      <c r="J425" s="123">
        <f>ROUND(I425*H425,2)</f>
        <v>0</v>
      </c>
      <c r="K425" s="120" t="s">
        <v>183</v>
      </c>
      <c r="L425" s="17"/>
      <c r="M425" s="124" t="s">
        <v>25</v>
      </c>
      <c r="N425" s="125" t="s">
        <v>54</v>
      </c>
      <c r="O425" s="16"/>
      <c r="P425" s="126">
        <f>O425*H425</f>
        <v>0</v>
      </c>
      <c r="Q425" s="126">
        <v>1.8000000000000001E-4</v>
      </c>
      <c r="R425" s="126">
        <f>Q425*H425</f>
        <v>4.7520000000000001E-3</v>
      </c>
      <c r="S425" s="126">
        <v>0</v>
      </c>
      <c r="T425" s="127">
        <f>S425*H425</f>
        <v>0</v>
      </c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28" t="s">
        <v>193</v>
      </c>
      <c r="AS425" s="16"/>
      <c r="AT425" s="128" t="s">
        <v>146</v>
      </c>
      <c r="AU425" s="128" t="s">
        <v>153</v>
      </c>
      <c r="AV425" s="16"/>
      <c r="AW425" s="16"/>
      <c r="AX425" s="16"/>
      <c r="AY425" s="4" t="s">
        <v>145</v>
      </c>
      <c r="AZ425" s="16"/>
      <c r="BA425" s="16"/>
      <c r="BB425" s="16"/>
      <c r="BC425" s="16"/>
      <c r="BD425" s="16"/>
      <c r="BE425" s="129">
        <f>IF(N425="základní",J425,0)</f>
        <v>0</v>
      </c>
      <c r="BF425" s="129">
        <f>IF(N425="snížená",J425,0)</f>
        <v>0</v>
      </c>
      <c r="BG425" s="129">
        <f>IF(N425="zákl. přenesená",J425,0)</f>
        <v>0</v>
      </c>
      <c r="BH425" s="129">
        <f>IF(N425="sníž. přenesená",J425,0)</f>
        <v>0</v>
      </c>
      <c r="BI425" s="129">
        <f>IF(N425="nulová",J425,0)</f>
        <v>0</v>
      </c>
      <c r="BJ425" s="4" t="s">
        <v>153</v>
      </c>
      <c r="BK425" s="129">
        <f>ROUND(I425*H425,2)</f>
        <v>0</v>
      </c>
      <c r="BL425" s="4" t="s">
        <v>193</v>
      </c>
      <c r="BM425" s="128" t="s">
        <v>1532</v>
      </c>
    </row>
    <row r="426" spans="1:65" ht="15.75" customHeight="1">
      <c r="A426" s="16"/>
      <c r="B426" s="17"/>
      <c r="C426" s="16"/>
      <c r="D426" s="136" t="s">
        <v>201</v>
      </c>
      <c r="E426" s="16"/>
      <c r="F426" s="137" t="s">
        <v>1533</v>
      </c>
      <c r="G426" s="16"/>
      <c r="H426" s="16"/>
      <c r="I426" s="16"/>
      <c r="J426" s="16"/>
      <c r="K426" s="16"/>
      <c r="L426" s="17"/>
      <c r="M426" s="138"/>
      <c r="N426" s="16"/>
      <c r="O426" s="16"/>
      <c r="P426" s="16"/>
      <c r="Q426" s="16"/>
      <c r="R426" s="16"/>
      <c r="S426" s="16"/>
      <c r="T426" s="59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4" t="s">
        <v>201</v>
      </c>
      <c r="AU426" s="4" t="s">
        <v>153</v>
      </c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</row>
    <row r="427" spans="1:65" ht="15.75" customHeight="1">
      <c r="A427" s="154"/>
      <c r="B427" s="155"/>
      <c r="C427" s="154"/>
      <c r="D427" s="141" t="s">
        <v>221</v>
      </c>
      <c r="E427" s="156" t="s">
        <v>25</v>
      </c>
      <c r="F427" s="157" t="s">
        <v>644</v>
      </c>
      <c r="G427" s="154"/>
      <c r="H427" s="156" t="s">
        <v>25</v>
      </c>
      <c r="I427" s="154"/>
      <c r="J427" s="154"/>
      <c r="K427" s="154"/>
      <c r="L427" s="155"/>
      <c r="M427" s="158"/>
      <c r="N427" s="154"/>
      <c r="O427" s="154"/>
      <c r="P427" s="154"/>
      <c r="Q427" s="154"/>
      <c r="R427" s="154"/>
      <c r="S427" s="154"/>
      <c r="T427" s="159"/>
      <c r="U427" s="154"/>
      <c r="V427" s="154"/>
      <c r="W427" s="154"/>
      <c r="X427" s="154"/>
      <c r="Y427" s="154"/>
      <c r="Z427" s="154"/>
      <c r="AA427" s="154"/>
      <c r="AB427" s="154"/>
      <c r="AC427" s="154"/>
      <c r="AD427" s="154"/>
      <c r="AE427" s="154"/>
      <c r="AF427" s="154"/>
      <c r="AG427" s="154"/>
      <c r="AH427" s="154"/>
      <c r="AI427" s="154"/>
      <c r="AJ427" s="154"/>
      <c r="AK427" s="154"/>
      <c r="AL427" s="154"/>
      <c r="AM427" s="154"/>
      <c r="AN427" s="154"/>
      <c r="AO427" s="154"/>
      <c r="AP427" s="154"/>
      <c r="AQ427" s="154"/>
      <c r="AR427" s="154"/>
      <c r="AS427" s="154"/>
      <c r="AT427" s="156" t="s">
        <v>221</v>
      </c>
      <c r="AU427" s="156" t="s">
        <v>153</v>
      </c>
      <c r="AV427" s="154" t="s">
        <v>9</v>
      </c>
      <c r="AW427" s="154" t="s">
        <v>44</v>
      </c>
      <c r="AX427" s="154" t="s">
        <v>107</v>
      </c>
      <c r="AY427" s="156" t="s">
        <v>145</v>
      </c>
      <c r="AZ427" s="154"/>
      <c r="BA427" s="154"/>
      <c r="BB427" s="154"/>
      <c r="BC427" s="154"/>
      <c r="BD427" s="154"/>
      <c r="BE427" s="154"/>
      <c r="BF427" s="154"/>
      <c r="BG427" s="154"/>
      <c r="BH427" s="154"/>
      <c r="BI427" s="154"/>
      <c r="BJ427" s="154"/>
      <c r="BK427" s="154"/>
      <c r="BL427" s="154"/>
      <c r="BM427" s="154"/>
    </row>
    <row r="428" spans="1:65" ht="15.75" customHeight="1">
      <c r="A428" s="139"/>
      <c r="B428" s="140"/>
      <c r="C428" s="139"/>
      <c r="D428" s="141" t="s">
        <v>221</v>
      </c>
      <c r="E428" s="142" t="s">
        <v>25</v>
      </c>
      <c r="F428" s="143" t="s">
        <v>170</v>
      </c>
      <c r="G428" s="139"/>
      <c r="H428" s="144">
        <v>5</v>
      </c>
      <c r="I428" s="139"/>
      <c r="J428" s="139"/>
      <c r="K428" s="139"/>
      <c r="L428" s="140"/>
      <c r="M428" s="145"/>
      <c r="N428" s="139"/>
      <c r="O428" s="139"/>
      <c r="P428" s="139"/>
      <c r="Q428" s="139"/>
      <c r="R428" s="139"/>
      <c r="S428" s="139"/>
      <c r="T428" s="146"/>
      <c r="U428" s="139"/>
      <c r="V428" s="139"/>
      <c r="W428" s="139"/>
      <c r="X428" s="139"/>
      <c r="Y428" s="139"/>
      <c r="Z428" s="139"/>
      <c r="AA428" s="139"/>
      <c r="AB428" s="139"/>
      <c r="AC428" s="139"/>
      <c r="AD428" s="139"/>
      <c r="AE428" s="139"/>
      <c r="AF428" s="139"/>
      <c r="AG428" s="139"/>
      <c r="AH428" s="139"/>
      <c r="AI428" s="139"/>
      <c r="AJ428" s="139"/>
      <c r="AK428" s="139"/>
      <c r="AL428" s="139"/>
      <c r="AM428" s="139"/>
      <c r="AN428" s="139"/>
      <c r="AO428" s="139"/>
      <c r="AP428" s="139"/>
      <c r="AQ428" s="139"/>
      <c r="AR428" s="139"/>
      <c r="AS428" s="139"/>
      <c r="AT428" s="142" t="s">
        <v>221</v>
      </c>
      <c r="AU428" s="142" t="s">
        <v>153</v>
      </c>
      <c r="AV428" s="139" t="s">
        <v>153</v>
      </c>
      <c r="AW428" s="139" t="s">
        <v>44</v>
      </c>
      <c r="AX428" s="139" t="s">
        <v>107</v>
      </c>
      <c r="AY428" s="142" t="s">
        <v>145</v>
      </c>
      <c r="AZ428" s="139"/>
      <c r="BA428" s="139"/>
      <c r="BB428" s="139"/>
      <c r="BC428" s="139"/>
      <c r="BD428" s="139"/>
      <c r="BE428" s="139"/>
      <c r="BF428" s="139"/>
      <c r="BG428" s="139"/>
      <c r="BH428" s="139"/>
      <c r="BI428" s="139"/>
      <c r="BJ428" s="139"/>
      <c r="BK428" s="139"/>
      <c r="BL428" s="139"/>
      <c r="BM428" s="139"/>
    </row>
    <row r="429" spans="1:65" ht="15.75" customHeight="1">
      <c r="A429" s="154"/>
      <c r="B429" s="155"/>
      <c r="C429" s="154"/>
      <c r="D429" s="141" t="s">
        <v>221</v>
      </c>
      <c r="E429" s="156" t="s">
        <v>25</v>
      </c>
      <c r="F429" s="157" t="s">
        <v>648</v>
      </c>
      <c r="G429" s="154"/>
      <c r="H429" s="156" t="s">
        <v>25</v>
      </c>
      <c r="I429" s="154"/>
      <c r="J429" s="154"/>
      <c r="K429" s="154"/>
      <c r="L429" s="155"/>
      <c r="M429" s="158"/>
      <c r="N429" s="154"/>
      <c r="O429" s="154"/>
      <c r="P429" s="154"/>
      <c r="Q429" s="154"/>
      <c r="R429" s="154"/>
      <c r="S429" s="154"/>
      <c r="T429" s="159"/>
      <c r="U429" s="154"/>
      <c r="V429" s="154"/>
      <c r="W429" s="154"/>
      <c r="X429" s="154"/>
      <c r="Y429" s="154"/>
      <c r="Z429" s="154"/>
      <c r="AA429" s="154"/>
      <c r="AB429" s="154"/>
      <c r="AC429" s="154"/>
      <c r="AD429" s="154"/>
      <c r="AE429" s="154"/>
      <c r="AF429" s="154"/>
      <c r="AG429" s="154"/>
      <c r="AH429" s="154"/>
      <c r="AI429" s="154"/>
      <c r="AJ429" s="154"/>
      <c r="AK429" s="154"/>
      <c r="AL429" s="154"/>
      <c r="AM429" s="154"/>
      <c r="AN429" s="154"/>
      <c r="AO429" s="154"/>
      <c r="AP429" s="154"/>
      <c r="AQ429" s="154"/>
      <c r="AR429" s="154"/>
      <c r="AS429" s="154"/>
      <c r="AT429" s="156" t="s">
        <v>221</v>
      </c>
      <c r="AU429" s="156" t="s">
        <v>153</v>
      </c>
      <c r="AV429" s="154" t="s">
        <v>9</v>
      </c>
      <c r="AW429" s="154" t="s">
        <v>44</v>
      </c>
      <c r="AX429" s="154" t="s">
        <v>107</v>
      </c>
      <c r="AY429" s="156" t="s">
        <v>145</v>
      </c>
      <c r="AZ429" s="154"/>
      <c r="BA429" s="154"/>
      <c r="BB429" s="154"/>
      <c r="BC429" s="154"/>
      <c r="BD429" s="154"/>
      <c r="BE429" s="154"/>
      <c r="BF429" s="154"/>
      <c r="BG429" s="154"/>
      <c r="BH429" s="154"/>
      <c r="BI429" s="154"/>
      <c r="BJ429" s="154"/>
      <c r="BK429" s="154"/>
      <c r="BL429" s="154"/>
      <c r="BM429" s="154"/>
    </row>
    <row r="430" spans="1:65" ht="15.75" customHeight="1">
      <c r="A430" s="139"/>
      <c r="B430" s="140"/>
      <c r="C430" s="139"/>
      <c r="D430" s="141" t="s">
        <v>221</v>
      </c>
      <c r="E430" s="142" t="s">
        <v>25</v>
      </c>
      <c r="F430" s="143" t="s">
        <v>1542</v>
      </c>
      <c r="G430" s="139"/>
      <c r="H430" s="144">
        <v>8.6</v>
      </c>
      <c r="I430" s="139"/>
      <c r="J430" s="139"/>
      <c r="K430" s="139"/>
      <c r="L430" s="140"/>
      <c r="M430" s="145"/>
      <c r="N430" s="139"/>
      <c r="O430" s="139"/>
      <c r="P430" s="139"/>
      <c r="Q430" s="139"/>
      <c r="R430" s="139"/>
      <c r="S430" s="139"/>
      <c r="T430" s="146"/>
      <c r="U430" s="139"/>
      <c r="V430" s="139"/>
      <c r="W430" s="139"/>
      <c r="X430" s="139"/>
      <c r="Y430" s="139"/>
      <c r="Z430" s="139"/>
      <c r="AA430" s="139"/>
      <c r="AB430" s="139"/>
      <c r="AC430" s="139"/>
      <c r="AD430" s="139"/>
      <c r="AE430" s="139"/>
      <c r="AF430" s="139"/>
      <c r="AG430" s="139"/>
      <c r="AH430" s="139"/>
      <c r="AI430" s="139"/>
      <c r="AJ430" s="139"/>
      <c r="AK430" s="139"/>
      <c r="AL430" s="139"/>
      <c r="AM430" s="139"/>
      <c r="AN430" s="139"/>
      <c r="AO430" s="139"/>
      <c r="AP430" s="139"/>
      <c r="AQ430" s="139"/>
      <c r="AR430" s="139"/>
      <c r="AS430" s="139"/>
      <c r="AT430" s="142" t="s">
        <v>221</v>
      </c>
      <c r="AU430" s="142" t="s">
        <v>153</v>
      </c>
      <c r="AV430" s="139" t="s">
        <v>153</v>
      </c>
      <c r="AW430" s="139" t="s">
        <v>44</v>
      </c>
      <c r="AX430" s="139" t="s">
        <v>107</v>
      </c>
      <c r="AY430" s="142" t="s">
        <v>145</v>
      </c>
      <c r="AZ430" s="139"/>
      <c r="BA430" s="139"/>
      <c r="BB430" s="139"/>
      <c r="BC430" s="139"/>
      <c r="BD430" s="139"/>
      <c r="BE430" s="139"/>
      <c r="BF430" s="139"/>
      <c r="BG430" s="139"/>
      <c r="BH430" s="139"/>
      <c r="BI430" s="139"/>
      <c r="BJ430" s="139"/>
      <c r="BK430" s="139"/>
      <c r="BL430" s="139"/>
      <c r="BM430" s="139"/>
    </row>
    <row r="431" spans="1:65" ht="15.75" customHeight="1">
      <c r="A431" s="154"/>
      <c r="B431" s="155"/>
      <c r="C431" s="154"/>
      <c r="D431" s="141" t="s">
        <v>221</v>
      </c>
      <c r="E431" s="156" t="s">
        <v>25</v>
      </c>
      <c r="F431" s="157" t="s">
        <v>651</v>
      </c>
      <c r="G431" s="154"/>
      <c r="H431" s="156" t="s">
        <v>25</v>
      </c>
      <c r="I431" s="154"/>
      <c r="J431" s="154"/>
      <c r="K431" s="154"/>
      <c r="L431" s="155"/>
      <c r="M431" s="158"/>
      <c r="N431" s="154"/>
      <c r="O431" s="154"/>
      <c r="P431" s="154"/>
      <c r="Q431" s="154"/>
      <c r="R431" s="154"/>
      <c r="S431" s="154"/>
      <c r="T431" s="159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54"/>
      <c r="AE431" s="154"/>
      <c r="AF431" s="154"/>
      <c r="AG431" s="154"/>
      <c r="AH431" s="154"/>
      <c r="AI431" s="154"/>
      <c r="AJ431" s="154"/>
      <c r="AK431" s="154"/>
      <c r="AL431" s="154"/>
      <c r="AM431" s="154"/>
      <c r="AN431" s="154"/>
      <c r="AO431" s="154"/>
      <c r="AP431" s="154"/>
      <c r="AQ431" s="154"/>
      <c r="AR431" s="154"/>
      <c r="AS431" s="154"/>
      <c r="AT431" s="156" t="s">
        <v>221</v>
      </c>
      <c r="AU431" s="156" t="s">
        <v>153</v>
      </c>
      <c r="AV431" s="154" t="s">
        <v>9</v>
      </c>
      <c r="AW431" s="154" t="s">
        <v>44</v>
      </c>
      <c r="AX431" s="154" t="s">
        <v>107</v>
      </c>
      <c r="AY431" s="156" t="s">
        <v>145</v>
      </c>
      <c r="AZ431" s="154"/>
      <c r="BA431" s="154"/>
      <c r="BB431" s="154"/>
      <c r="BC431" s="154"/>
      <c r="BD431" s="154"/>
      <c r="BE431" s="154"/>
      <c r="BF431" s="154"/>
      <c r="BG431" s="154"/>
      <c r="BH431" s="154"/>
      <c r="BI431" s="154"/>
      <c r="BJ431" s="154"/>
      <c r="BK431" s="154"/>
      <c r="BL431" s="154"/>
      <c r="BM431" s="154"/>
    </row>
    <row r="432" spans="1:65" ht="15.75" customHeight="1">
      <c r="A432" s="139"/>
      <c r="B432" s="140"/>
      <c r="C432" s="139"/>
      <c r="D432" s="141" t="s">
        <v>221</v>
      </c>
      <c r="E432" s="142" t="s">
        <v>25</v>
      </c>
      <c r="F432" s="143" t="s">
        <v>1548</v>
      </c>
      <c r="G432" s="139"/>
      <c r="H432" s="144">
        <v>8.1</v>
      </c>
      <c r="I432" s="139"/>
      <c r="J432" s="139"/>
      <c r="K432" s="139"/>
      <c r="L432" s="140"/>
      <c r="M432" s="145"/>
      <c r="N432" s="139"/>
      <c r="O432" s="139"/>
      <c r="P432" s="139"/>
      <c r="Q432" s="139"/>
      <c r="R432" s="139"/>
      <c r="S432" s="139"/>
      <c r="T432" s="146"/>
      <c r="U432" s="139"/>
      <c r="V432" s="139"/>
      <c r="W432" s="139"/>
      <c r="X432" s="139"/>
      <c r="Y432" s="139"/>
      <c r="Z432" s="139"/>
      <c r="AA432" s="139"/>
      <c r="AB432" s="139"/>
      <c r="AC432" s="139"/>
      <c r="AD432" s="139"/>
      <c r="AE432" s="139"/>
      <c r="AF432" s="139"/>
      <c r="AG432" s="139"/>
      <c r="AH432" s="139"/>
      <c r="AI432" s="139"/>
      <c r="AJ432" s="139"/>
      <c r="AK432" s="139"/>
      <c r="AL432" s="139"/>
      <c r="AM432" s="139"/>
      <c r="AN432" s="139"/>
      <c r="AO432" s="139"/>
      <c r="AP432" s="139"/>
      <c r="AQ432" s="139"/>
      <c r="AR432" s="139"/>
      <c r="AS432" s="139"/>
      <c r="AT432" s="142" t="s">
        <v>221</v>
      </c>
      <c r="AU432" s="142" t="s">
        <v>153</v>
      </c>
      <c r="AV432" s="139" t="s">
        <v>153</v>
      </c>
      <c r="AW432" s="139" t="s">
        <v>44</v>
      </c>
      <c r="AX432" s="139" t="s">
        <v>107</v>
      </c>
      <c r="AY432" s="142" t="s">
        <v>145</v>
      </c>
      <c r="AZ432" s="139"/>
      <c r="BA432" s="139"/>
      <c r="BB432" s="139"/>
      <c r="BC432" s="139"/>
      <c r="BD432" s="139"/>
      <c r="BE432" s="139"/>
      <c r="BF432" s="139"/>
      <c r="BG432" s="139"/>
      <c r="BH432" s="139"/>
      <c r="BI432" s="139"/>
      <c r="BJ432" s="139"/>
      <c r="BK432" s="139"/>
      <c r="BL432" s="139"/>
      <c r="BM432" s="139"/>
    </row>
    <row r="433" spans="1:65" ht="15.75" customHeight="1">
      <c r="A433" s="154"/>
      <c r="B433" s="155"/>
      <c r="C433" s="154"/>
      <c r="D433" s="141" t="s">
        <v>221</v>
      </c>
      <c r="E433" s="156" t="s">
        <v>25</v>
      </c>
      <c r="F433" s="157" t="s">
        <v>653</v>
      </c>
      <c r="G433" s="154"/>
      <c r="H433" s="156" t="s">
        <v>25</v>
      </c>
      <c r="I433" s="154"/>
      <c r="J433" s="154"/>
      <c r="K433" s="154"/>
      <c r="L433" s="155"/>
      <c r="M433" s="158"/>
      <c r="N433" s="154"/>
      <c r="O433" s="154"/>
      <c r="P433" s="154"/>
      <c r="Q433" s="154"/>
      <c r="R433" s="154"/>
      <c r="S433" s="154"/>
      <c r="T433" s="159"/>
      <c r="U433" s="154"/>
      <c r="V433" s="154"/>
      <c r="W433" s="154"/>
      <c r="X433" s="154"/>
      <c r="Y433" s="154"/>
      <c r="Z433" s="154"/>
      <c r="AA433" s="154"/>
      <c r="AB433" s="154"/>
      <c r="AC433" s="154"/>
      <c r="AD433" s="154"/>
      <c r="AE433" s="154"/>
      <c r="AF433" s="154"/>
      <c r="AG433" s="154"/>
      <c r="AH433" s="154"/>
      <c r="AI433" s="154"/>
      <c r="AJ433" s="154"/>
      <c r="AK433" s="154"/>
      <c r="AL433" s="154"/>
      <c r="AM433" s="154"/>
      <c r="AN433" s="154"/>
      <c r="AO433" s="154"/>
      <c r="AP433" s="154"/>
      <c r="AQ433" s="154"/>
      <c r="AR433" s="154"/>
      <c r="AS433" s="154"/>
      <c r="AT433" s="156" t="s">
        <v>221</v>
      </c>
      <c r="AU433" s="156" t="s">
        <v>153</v>
      </c>
      <c r="AV433" s="154" t="s">
        <v>9</v>
      </c>
      <c r="AW433" s="154" t="s">
        <v>44</v>
      </c>
      <c r="AX433" s="154" t="s">
        <v>107</v>
      </c>
      <c r="AY433" s="156" t="s">
        <v>145</v>
      </c>
      <c r="AZ433" s="154"/>
      <c r="BA433" s="154"/>
      <c r="BB433" s="154"/>
      <c r="BC433" s="154"/>
      <c r="BD433" s="154"/>
      <c r="BE433" s="154"/>
      <c r="BF433" s="154"/>
      <c r="BG433" s="154"/>
      <c r="BH433" s="154"/>
      <c r="BI433" s="154"/>
      <c r="BJ433" s="154"/>
      <c r="BK433" s="154"/>
      <c r="BL433" s="154"/>
      <c r="BM433" s="154"/>
    </row>
    <row r="434" spans="1:65" ht="15.75" customHeight="1">
      <c r="A434" s="139"/>
      <c r="B434" s="140"/>
      <c r="C434" s="139"/>
      <c r="D434" s="141" t="s">
        <v>221</v>
      </c>
      <c r="E434" s="142" t="s">
        <v>25</v>
      </c>
      <c r="F434" s="143" t="s">
        <v>1555</v>
      </c>
      <c r="G434" s="139"/>
      <c r="H434" s="144">
        <v>4.7</v>
      </c>
      <c r="I434" s="139"/>
      <c r="J434" s="139"/>
      <c r="K434" s="139"/>
      <c r="L434" s="140"/>
      <c r="M434" s="145"/>
      <c r="N434" s="139"/>
      <c r="O434" s="139"/>
      <c r="P434" s="139"/>
      <c r="Q434" s="139"/>
      <c r="R434" s="139"/>
      <c r="S434" s="139"/>
      <c r="T434" s="146"/>
      <c r="U434" s="139"/>
      <c r="V434" s="139"/>
      <c r="W434" s="139"/>
      <c r="X434" s="139"/>
      <c r="Y434" s="139"/>
      <c r="Z434" s="139"/>
      <c r="AA434" s="139"/>
      <c r="AB434" s="139"/>
      <c r="AC434" s="139"/>
      <c r="AD434" s="139"/>
      <c r="AE434" s="139"/>
      <c r="AF434" s="139"/>
      <c r="AG434" s="139"/>
      <c r="AH434" s="139"/>
      <c r="AI434" s="139"/>
      <c r="AJ434" s="139"/>
      <c r="AK434" s="139"/>
      <c r="AL434" s="139"/>
      <c r="AM434" s="139"/>
      <c r="AN434" s="139"/>
      <c r="AO434" s="139"/>
      <c r="AP434" s="139"/>
      <c r="AQ434" s="139"/>
      <c r="AR434" s="139"/>
      <c r="AS434" s="139"/>
      <c r="AT434" s="142" t="s">
        <v>221</v>
      </c>
      <c r="AU434" s="142" t="s">
        <v>153</v>
      </c>
      <c r="AV434" s="139" t="s">
        <v>153</v>
      </c>
      <c r="AW434" s="139" t="s">
        <v>44</v>
      </c>
      <c r="AX434" s="139" t="s">
        <v>107</v>
      </c>
      <c r="AY434" s="142" t="s">
        <v>145</v>
      </c>
      <c r="AZ434" s="139"/>
      <c r="BA434" s="139"/>
      <c r="BB434" s="139"/>
      <c r="BC434" s="139"/>
      <c r="BD434" s="139"/>
      <c r="BE434" s="139"/>
      <c r="BF434" s="139"/>
      <c r="BG434" s="139"/>
      <c r="BH434" s="139"/>
      <c r="BI434" s="139"/>
      <c r="BJ434" s="139"/>
      <c r="BK434" s="139"/>
      <c r="BL434" s="139"/>
      <c r="BM434" s="139"/>
    </row>
    <row r="435" spans="1:65" ht="15.75" customHeight="1">
      <c r="A435" s="147"/>
      <c r="B435" s="148"/>
      <c r="C435" s="147"/>
      <c r="D435" s="141" t="s">
        <v>221</v>
      </c>
      <c r="E435" s="149" t="s">
        <v>25</v>
      </c>
      <c r="F435" s="150" t="s">
        <v>226</v>
      </c>
      <c r="G435" s="147"/>
      <c r="H435" s="151">
        <v>26.4</v>
      </c>
      <c r="I435" s="147"/>
      <c r="J435" s="147"/>
      <c r="K435" s="147"/>
      <c r="L435" s="148"/>
      <c r="M435" s="152"/>
      <c r="N435" s="147"/>
      <c r="O435" s="147"/>
      <c r="P435" s="147"/>
      <c r="Q435" s="147"/>
      <c r="R435" s="147"/>
      <c r="S435" s="147"/>
      <c r="T435" s="153"/>
      <c r="U435" s="147"/>
      <c r="V435" s="147"/>
      <c r="W435" s="147"/>
      <c r="X435" s="147"/>
      <c r="Y435" s="147"/>
      <c r="Z435" s="147"/>
      <c r="AA435" s="147"/>
      <c r="AB435" s="147"/>
      <c r="AC435" s="147"/>
      <c r="AD435" s="147"/>
      <c r="AE435" s="147"/>
      <c r="AF435" s="147"/>
      <c r="AG435" s="147"/>
      <c r="AH435" s="147"/>
      <c r="AI435" s="147"/>
      <c r="AJ435" s="147"/>
      <c r="AK435" s="147"/>
      <c r="AL435" s="147"/>
      <c r="AM435" s="147"/>
      <c r="AN435" s="147"/>
      <c r="AO435" s="147"/>
      <c r="AP435" s="147"/>
      <c r="AQ435" s="147"/>
      <c r="AR435" s="147"/>
      <c r="AS435" s="147"/>
      <c r="AT435" s="149" t="s">
        <v>221</v>
      </c>
      <c r="AU435" s="149" t="s">
        <v>153</v>
      </c>
      <c r="AV435" s="147" t="s">
        <v>152</v>
      </c>
      <c r="AW435" s="147" t="s">
        <v>44</v>
      </c>
      <c r="AX435" s="147" t="s">
        <v>9</v>
      </c>
      <c r="AY435" s="149" t="s">
        <v>145</v>
      </c>
      <c r="AZ435" s="147"/>
      <c r="BA435" s="147"/>
      <c r="BB435" s="147"/>
      <c r="BC435" s="147"/>
      <c r="BD435" s="147"/>
      <c r="BE435" s="147"/>
      <c r="BF435" s="147"/>
      <c r="BG435" s="147"/>
      <c r="BH435" s="147"/>
      <c r="BI435" s="147"/>
      <c r="BJ435" s="147"/>
      <c r="BK435" s="147"/>
      <c r="BL435" s="147"/>
      <c r="BM435" s="147"/>
    </row>
    <row r="436" spans="1:65" ht="16.5" customHeight="1">
      <c r="A436" s="16"/>
      <c r="B436" s="17"/>
      <c r="C436" s="165" t="s">
        <v>422</v>
      </c>
      <c r="D436" s="165" t="s">
        <v>538</v>
      </c>
      <c r="E436" s="166" t="s">
        <v>1501</v>
      </c>
      <c r="F436" s="167" t="s">
        <v>1502</v>
      </c>
      <c r="G436" s="168" t="s">
        <v>524</v>
      </c>
      <c r="H436" s="169">
        <v>27.72</v>
      </c>
      <c r="I436" s="260"/>
      <c r="J436" s="170">
        <f>ROUND(I436*H436,2)</f>
        <v>0</v>
      </c>
      <c r="K436" s="167" t="s">
        <v>183</v>
      </c>
      <c r="L436" s="171"/>
      <c r="M436" s="172" t="s">
        <v>25</v>
      </c>
      <c r="N436" s="173" t="s">
        <v>54</v>
      </c>
      <c r="O436" s="16"/>
      <c r="P436" s="126">
        <f>O436*H436</f>
        <v>0</v>
      </c>
      <c r="Q436" s="126">
        <v>3.2000000000000003E-4</v>
      </c>
      <c r="R436" s="126">
        <f>Q436*H436</f>
        <v>8.8704000000000005E-3</v>
      </c>
      <c r="S436" s="126">
        <v>0</v>
      </c>
      <c r="T436" s="127">
        <f>S436*H436</f>
        <v>0</v>
      </c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28" t="s">
        <v>247</v>
      </c>
      <c r="AS436" s="16"/>
      <c r="AT436" s="128" t="s">
        <v>538</v>
      </c>
      <c r="AU436" s="128" t="s">
        <v>153</v>
      </c>
      <c r="AV436" s="16"/>
      <c r="AW436" s="16"/>
      <c r="AX436" s="16"/>
      <c r="AY436" s="4" t="s">
        <v>145</v>
      </c>
      <c r="AZ436" s="16"/>
      <c r="BA436" s="16"/>
      <c r="BB436" s="16"/>
      <c r="BC436" s="16"/>
      <c r="BD436" s="16"/>
      <c r="BE436" s="129">
        <f>IF(N436="základní",J436,0)</f>
        <v>0</v>
      </c>
      <c r="BF436" s="129">
        <f>IF(N436="snížená",J436,0)</f>
        <v>0</v>
      </c>
      <c r="BG436" s="129">
        <f>IF(N436="zákl. přenesená",J436,0)</f>
        <v>0</v>
      </c>
      <c r="BH436" s="129">
        <f>IF(N436="sníž. přenesená",J436,0)</f>
        <v>0</v>
      </c>
      <c r="BI436" s="129">
        <f>IF(N436="nulová",J436,0)</f>
        <v>0</v>
      </c>
      <c r="BJ436" s="4" t="s">
        <v>153</v>
      </c>
      <c r="BK436" s="129">
        <f>ROUND(I436*H436,2)</f>
        <v>0</v>
      </c>
      <c r="BL436" s="4" t="s">
        <v>193</v>
      </c>
      <c r="BM436" s="128" t="s">
        <v>1565</v>
      </c>
    </row>
    <row r="437" spans="1:65" ht="15.75" customHeight="1">
      <c r="A437" s="139"/>
      <c r="B437" s="140"/>
      <c r="C437" s="139"/>
      <c r="D437" s="141" t="s">
        <v>221</v>
      </c>
      <c r="E437" s="139"/>
      <c r="F437" s="143" t="s">
        <v>1566</v>
      </c>
      <c r="G437" s="139"/>
      <c r="H437" s="144">
        <v>27.72</v>
      </c>
      <c r="I437" s="139"/>
      <c r="J437" s="139"/>
      <c r="K437" s="139"/>
      <c r="L437" s="140"/>
      <c r="M437" s="145"/>
      <c r="N437" s="139"/>
      <c r="O437" s="139"/>
      <c r="P437" s="139"/>
      <c r="Q437" s="139"/>
      <c r="R437" s="139"/>
      <c r="S437" s="139"/>
      <c r="T437" s="146"/>
      <c r="U437" s="139"/>
      <c r="V437" s="139"/>
      <c r="W437" s="139"/>
      <c r="X437" s="139"/>
      <c r="Y437" s="139"/>
      <c r="Z437" s="139"/>
      <c r="AA437" s="139"/>
      <c r="AB437" s="139"/>
      <c r="AC437" s="139"/>
      <c r="AD437" s="139"/>
      <c r="AE437" s="139"/>
      <c r="AF437" s="139"/>
      <c r="AG437" s="139"/>
      <c r="AH437" s="139"/>
      <c r="AI437" s="139"/>
      <c r="AJ437" s="139"/>
      <c r="AK437" s="139"/>
      <c r="AL437" s="139"/>
      <c r="AM437" s="139"/>
      <c r="AN437" s="139"/>
      <c r="AO437" s="139"/>
      <c r="AP437" s="139"/>
      <c r="AQ437" s="139"/>
      <c r="AR437" s="139"/>
      <c r="AS437" s="139"/>
      <c r="AT437" s="142" t="s">
        <v>221</v>
      </c>
      <c r="AU437" s="142" t="s">
        <v>153</v>
      </c>
      <c r="AV437" s="139" t="s">
        <v>153</v>
      </c>
      <c r="AW437" s="139" t="s">
        <v>7</v>
      </c>
      <c r="AX437" s="139" t="s">
        <v>9</v>
      </c>
      <c r="AY437" s="142" t="s">
        <v>145</v>
      </c>
      <c r="AZ437" s="139"/>
      <c r="BA437" s="139"/>
      <c r="BB437" s="139"/>
      <c r="BC437" s="139"/>
      <c r="BD437" s="139"/>
      <c r="BE437" s="139"/>
      <c r="BF437" s="139"/>
      <c r="BG437" s="139"/>
      <c r="BH437" s="139"/>
      <c r="BI437" s="139"/>
      <c r="BJ437" s="139"/>
      <c r="BK437" s="139"/>
      <c r="BL437" s="139"/>
      <c r="BM437" s="139"/>
    </row>
    <row r="438" spans="1:65" ht="48.75" customHeight="1">
      <c r="A438" s="16"/>
      <c r="B438" s="17"/>
      <c r="C438" s="118" t="s">
        <v>1567</v>
      </c>
      <c r="D438" s="118" t="s">
        <v>146</v>
      </c>
      <c r="E438" s="119" t="s">
        <v>1568</v>
      </c>
      <c r="F438" s="120" t="s">
        <v>1569</v>
      </c>
      <c r="G438" s="121" t="s">
        <v>551</v>
      </c>
      <c r="H438" s="122">
        <v>2.1829999999999998</v>
      </c>
      <c r="I438" s="259"/>
      <c r="J438" s="123">
        <f>ROUND(I438*H438,2)</f>
        <v>0</v>
      </c>
      <c r="K438" s="120" t="s">
        <v>183</v>
      </c>
      <c r="L438" s="17"/>
      <c r="M438" s="124" t="s">
        <v>25</v>
      </c>
      <c r="N438" s="125" t="s">
        <v>54</v>
      </c>
      <c r="O438" s="16"/>
      <c r="P438" s="126">
        <f>O438*H438</f>
        <v>0</v>
      </c>
      <c r="Q438" s="126">
        <v>0</v>
      </c>
      <c r="R438" s="126">
        <f>Q438*H438</f>
        <v>0</v>
      </c>
      <c r="S438" s="126">
        <v>0</v>
      </c>
      <c r="T438" s="127">
        <f>S438*H438</f>
        <v>0</v>
      </c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28" t="s">
        <v>193</v>
      </c>
      <c r="AS438" s="16"/>
      <c r="AT438" s="128" t="s">
        <v>146</v>
      </c>
      <c r="AU438" s="128" t="s">
        <v>153</v>
      </c>
      <c r="AV438" s="16"/>
      <c r="AW438" s="16"/>
      <c r="AX438" s="16"/>
      <c r="AY438" s="4" t="s">
        <v>145</v>
      </c>
      <c r="AZ438" s="16"/>
      <c r="BA438" s="16"/>
      <c r="BB438" s="16"/>
      <c r="BC438" s="16"/>
      <c r="BD438" s="16"/>
      <c r="BE438" s="129">
        <f>IF(N438="základní",J438,0)</f>
        <v>0</v>
      </c>
      <c r="BF438" s="129">
        <f>IF(N438="snížená",J438,0)</f>
        <v>0</v>
      </c>
      <c r="BG438" s="129">
        <f>IF(N438="zákl. přenesená",J438,0)</f>
        <v>0</v>
      </c>
      <c r="BH438" s="129">
        <f>IF(N438="sníž. přenesená",J438,0)</f>
        <v>0</v>
      </c>
      <c r="BI438" s="129">
        <f>IF(N438="nulová",J438,0)</f>
        <v>0</v>
      </c>
      <c r="BJ438" s="4" t="s">
        <v>153</v>
      </c>
      <c r="BK438" s="129">
        <f>ROUND(I438*H438,2)</f>
        <v>0</v>
      </c>
      <c r="BL438" s="4" t="s">
        <v>193</v>
      </c>
      <c r="BM438" s="128" t="s">
        <v>1576</v>
      </c>
    </row>
    <row r="439" spans="1:65" ht="15.75" customHeight="1">
      <c r="A439" s="16"/>
      <c r="B439" s="17"/>
      <c r="C439" s="16"/>
      <c r="D439" s="136" t="s">
        <v>201</v>
      </c>
      <c r="E439" s="16"/>
      <c r="F439" s="137" t="s">
        <v>1577</v>
      </c>
      <c r="G439" s="16"/>
      <c r="H439" s="16"/>
      <c r="I439" s="16"/>
      <c r="J439" s="16"/>
      <c r="K439" s="16"/>
      <c r="L439" s="17"/>
      <c r="M439" s="138"/>
      <c r="N439" s="16"/>
      <c r="O439" s="16"/>
      <c r="P439" s="16"/>
      <c r="Q439" s="16"/>
      <c r="R439" s="16"/>
      <c r="S439" s="16"/>
      <c r="T439" s="59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4" t="s">
        <v>201</v>
      </c>
      <c r="AU439" s="4" t="s">
        <v>153</v>
      </c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</row>
    <row r="440" spans="1:65" ht="22.5" customHeight="1">
      <c r="A440" s="108"/>
      <c r="B440" s="109"/>
      <c r="C440" s="108"/>
      <c r="D440" s="110" t="s">
        <v>106</v>
      </c>
      <c r="E440" s="130" t="s">
        <v>1581</v>
      </c>
      <c r="F440" s="130" t="s">
        <v>1582</v>
      </c>
      <c r="G440" s="108"/>
      <c r="H440" s="108"/>
      <c r="I440" s="108"/>
      <c r="J440" s="131">
        <f>BK440</f>
        <v>0</v>
      </c>
      <c r="K440" s="108"/>
      <c r="L440" s="109"/>
      <c r="M440" s="113"/>
      <c r="N440" s="108"/>
      <c r="O440" s="108"/>
      <c r="P440" s="114">
        <f>SUM(P441:P503)</f>
        <v>0</v>
      </c>
      <c r="Q440" s="108"/>
      <c r="R440" s="114">
        <f>SUM(R441:R503)</f>
        <v>0.4007927309999999</v>
      </c>
      <c r="S440" s="108"/>
      <c r="T440" s="115">
        <f>SUM(T441:T503)</f>
        <v>0</v>
      </c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  <c r="AE440" s="108"/>
      <c r="AF440" s="108"/>
      <c r="AG440" s="108"/>
      <c r="AH440" s="108"/>
      <c r="AI440" s="108"/>
      <c r="AJ440" s="108"/>
      <c r="AK440" s="108"/>
      <c r="AL440" s="108"/>
      <c r="AM440" s="108"/>
      <c r="AN440" s="108"/>
      <c r="AO440" s="108"/>
      <c r="AP440" s="108"/>
      <c r="AQ440" s="108"/>
      <c r="AR440" s="110" t="s">
        <v>153</v>
      </c>
      <c r="AS440" s="108"/>
      <c r="AT440" s="116" t="s">
        <v>106</v>
      </c>
      <c r="AU440" s="116" t="s">
        <v>9</v>
      </c>
      <c r="AV440" s="108"/>
      <c r="AW440" s="108"/>
      <c r="AX440" s="108"/>
      <c r="AY440" s="110" t="s">
        <v>145</v>
      </c>
      <c r="AZ440" s="108"/>
      <c r="BA440" s="108"/>
      <c r="BB440" s="108"/>
      <c r="BC440" s="108"/>
      <c r="BD440" s="108"/>
      <c r="BE440" s="108"/>
      <c r="BF440" s="108"/>
      <c r="BG440" s="108"/>
      <c r="BH440" s="108"/>
      <c r="BI440" s="108"/>
      <c r="BJ440" s="108"/>
      <c r="BK440" s="117">
        <f>SUM(BK441:BK503)</f>
        <v>0</v>
      </c>
      <c r="BL440" s="108"/>
      <c r="BM440" s="108"/>
    </row>
    <row r="441" spans="1:65" ht="24" customHeight="1">
      <c r="A441" s="16"/>
      <c r="B441" s="17"/>
      <c r="C441" s="118" t="s">
        <v>425</v>
      </c>
      <c r="D441" s="118" t="s">
        <v>146</v>
      </c>
      <c r="E441" s="119" t="s">
        <v>1586</v>
      </c>
      <c r="F441" s="120" t="s">
        <v>1587</v>
      </c>
      <c r="G441" s="121" t="s">
        <v>176</v>
      </c>
      <c r="H441" s="122">
        <v>812.96699999999998</v>
      </c>
      <c r="I441" s="259"/>
      <c r="J441" s="123">
        <f>ROUND(I441*H441,2)</f>
        <v>0</v>
      </c>
      <c r="K441" s="120" t="s">
        <v>183</v>
      </c>
      <c r="L441" s="17"/>
      <c r="M441" s="124" t="s">
        <v>25</v>
      </c>
      <c r="N441" s="125" t="s">
        <v>54</v>
      </c>
      <c r="O441" s="16"/>
      <c r="P441" s="126">
        <f>O441*H441</f>
        <v>0</v>
      </c>
      <c r="Q441" s="126">
        <v>0</v>
      </c>
      <c r="R441" s="126">
        <f>Q441*H441</f>
        <v>0</v>
      </c>
      <c r="S441" s="126">
        <v>0</v>
      </c>
      <c r="T441" s="127">
        <f>S441*H441</f>
        <v>0</v>
      </c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28" t="s">
        <v>193</v>
      </c>
      <c r="AS441" s="16"/>
      <c r="AT441" s="128" t="s">
        <v>146</v>
      </c>
      <c r="AU441" s="128" t="s">
        <v>153</v>
      </c>
      <c r="AV441" s="16"/>
      <c r="AW441" s="16"/>
      <c r="AX441" s="16"/>
      <c r="AY441" s="4" t="s">
        <v>145</v>
      </c>
      <c r="AZ441" s="16"/>
      <c r="BA441" s="16"/>
      <c r="BB441" s="16"/>
      <c r="BC441" s="16"/>
      <c r="BD441" s="16"/>
      <c r="BE441" s="129">
        <f>IF(N441="základní",J441,0)</f>
        <v>0</v>
      </c>
      <c r="BF441" s="129">
        <f>IF(N441="snížená",J441,0)</f>
        <v>0</v>
      </c>
      <c r="BG441" s="129">
        <f>IF(N441="zákl. přenesená",J441,0)</f>
        <v>0</v>
      </c>
      <c r="BH441" s="129">
        <f>IF(N441="sníž. přenesená",J441,0)</f>
        <v>0</v>
      </c>
      <c r="BI441" s="129">
        <f>IF(N441="nulová",J441,0)</f>
        <v>0</v>
      </c>
      <c r="BJ441" s="4" t="s">
        <v>153</v>
      </c>
      <c r="BK441" s="129">
        <f>ROUND(I441*H441,2)</f>
        <v>0</v>
      </c>
      <c r="BL441" s="4" t="s">
        <v>193</v>
      </c>
      <c r="BM441" s="128" t="s">
        <v>1597</v>
      </c>
    </row>
    <row r="442" spans="1:65" ht="15.75" customHeight="1">
      <c r="A442" s="16"/>
      <c r="B442" s="17"/>
      <c r="C442" s="16"/>
      <c r="D442" s="136" t="s">
        <v>201</v>
      </c>
      <c r="E442" s="16"/>
      <c r="F442" s="137" t="s">
        <v>1598</v>
      </c>
      <c r="G442" s="16"/>
      <c r="H442" s="16"/>
      <c r="I442" s="16"/>
      <c r="J442" s="16"/>
      <c r="K442" s="16"/>
      <c r="L442" s="17"/>
      <c r="M442" s="138"/>
      <c r="N442" s="16"/>
      <c r="O442" s="16"/>
      <c r="P442" s="16"/>
      <c r="Q442" s="16"/>
      <c r="R442" s="16"/>
      <c r="S442" s="16"/>
      <c r="T442" s="59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4" t="s">
        <v>201</v>
      </c>
      <c r="AU442" s="4" t="s">
        <v>153</v>
      </c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</row>
    <row r="443" spans="1:65" ht="15.75" customHeight="1">
      <c r="A443" s="154"/>
      <c r="B443" s="155"/>
      <c r="C443" s="154"/>
      <c r="D443" s="141" t="s">
        <v>221</v>
      </c>
      <c r="E443" s="156" t="s">
        <v>25</v>
      </c>
      <c r="F443" s="157" t="s">
        <v>1602</v>
      </c>
      <c r="G443" s="154"/>
      <c r="H443" s="156" t="s">
        <v>25</v>
      </c>
      <c r="I443" s="154"/>
      <c r="J443" s="154"/>
      <c r="K443" s="154"/>
      <c r="L443" s="155"/>
      <c r="M443" s="158"/>
      <c r="N443" s="154"/>
      <c r="O443" s="154"/>
      <c r="P443" s="154"/>
      <c r="Q443" s="154"/>
      <c r="R443" s="154"/>
      <c r="S443" s="154"/>
      <c r="T443" s="159"/>
      <c r="U443" s="154"/>
      <c r="V443" s="154"/>
      <c r="W443" s="154"/>
      <c r="X443" s="154"/>
      <c r="Y443" s="154"/>
      <c r="Z443" s="154"/>
      <c r="AA443" s="154"/>
      <c r="AB443" s="154"/>
      <c r="AC443" s="154"/>
      <c r="AD443" s="154"/>
      <c r="AE443" s="154"/>
      <c r="AF443" s="154"/>
      <c r="AG443" s="154"/>
      <c r="AH443" s="154"/>
      <c r="AI443" s="154"/>
      <c r="AJ443" s="154"/>
      <c r="AK443" s="154"/>
      <c r="AL443" s="154"/>
      <c r="AM443" s="154"/>
      <c r="AN443" s="154"/>
      <c r="AO443" s="154"/>
      <c r="AP443" s="154"/>
      <c r="AQ443" s="154"/>
      <c r="AR443" s="154"/>
      <c r="AS443" s="154"/>
      <c r="AT443" s="156" t="s">
        <v>221</v>
      </c>
      <c r="AU443" s="156" t="s">
        <v>153</v>
      </c>
      <c r="AV443" s="154" t="s">
        <v>9</v>
      </c>
      <c r="AW443" s="154" t="s">
        <v>44</v>
      </c>
      <c r="AX443" s="154" t="s">
        <v>107</v>
      </c>
      <c r="AY443" s="156" t="s">
        <v>145</v>
      </c>
      <c r="AZ443" s="154"/>
      <c r="BA443" s="154"/>
      <c r="BB443" s="154"/>
      <c r="BC443" s="154"/>
      <c r="BD443" s="154"/>
      <c r="BE443" s="154"/>
      <c r="BF443" s="154"/>
      <c r="BG443" s="154"/>
      <c r="BH443" s="154"/>
      <c r="BI443" s="154"/>
      <c r="BJ443" s="154"/>
      <c r="BK443" s="154"/>
      <c r="BL443" s="154"/>
      <c r="BM443" s="154"/>
    </row>
    <row r="444" spans="1:65" ht="15.75" customHeight="1">
      <c r="A444" s="139"/>
      <c r="B444" s="140"/>
      <c r="C444" s="139"/>
      <c r="D444" s="141" t="s">
        <v>221</v>
      </c>
      <c r="E444" s="142" t="s">
        <v>25</v>
      </c>
      <c r="F444" s="143" t="s">
        <v>1606</v>
      </c>
      <c r="G444" s="139"/>
      <c r="H444" s="144">
        <v>37.799999999999997</v>
      </c>
      <c r="I444" s="139"/>
      <c r="J444" s="139"/>
      <c r="K444" s="139"/>
      <c r="L444" s="140"/>
      <c r="M444" s="145"/>
      <c r="N444" s="139"/>
      <c r="O444" s="139"/>
      <c r="P444" s="139"/>
      <c r="Q444" s="139"/>
      <c r="R444" s="139"/>
      <c r="S444" s="139"/>
      <c r="T444" s="146"/>
      <c r="U444" s="139"/>
      <c r="V444" s="139"/>
      <c r="W444" s="139"/>
      <c r="X444" s="139"/>
      <c r="Y444" s="139"/>
      <c r="Z444" s="139"/>
      <c r="AA444" s="139"/>
      <c r="AB444" s="139"/>
      <c r="AC444" s="139"/>
      <c r="AD444" s="139"/>
      <c r="AE444" s="139"/>
      <c r="AF444" s="139"/>
      <c r="AG444" s="139"/>
      <c r="AH444" s="139"/>
      <c r="AI444" s="139"/>
      <c r="AJ444" s="139"/>
      <c r="AK444" s="139"/>
      <c r="AL444" s="139"/>
      <c r="AM444" s="139"/>
      <c r="AN444" s="139"/>
      <c r="AO444" s="139"/>
      <c r="AP444" s="139"/>
      <c r="AQ444" s="139"/>
      <c r="AR444" s="139"/>
      <c r="AS444" s="139"/>
      <c r="AT444" s="142" t="s">
        <v>221</v>
      </c>
      <c r="AU444" s="142" t="s">
        <v>153</v>
      </c>
      <c r="AV444" s="139" t="s">
        <v>153</v>
      </c>
      <c r="AW444" s="139" t="s">
        <v>44</v>
      </c>
      <c r="AX444" s="139" t="s">
        <v>107</v>
      </c>
      <c r="AY444" s="142" t="s">
        <v>145</v>
      </c>
      <c r="AZ444" s="139"/>
      <c r="BA444" s="139"/>
      <c r="BB444" s="139"/>
      <c r="BC444" s="139"/>
      <c r="BD444" s="139"/>
      <c r="BE444" s="139"/>
      <c r="BF444" s="139"/>
      <c r="BG444" s="139"/>
      <c r="BH444" s="139"/>
      <c r="BI444" s="139"/>
      <c r="BJ444" s="139"/>
      <c r="BK444" s="139"/>
      <c r="BL444" s="139"/>
      <c r="BM444" s="139"/>
    </row>
    <row r="445" spans="1:65" ht="15.75" customHeight="1">
      <c r="A445" s="139"/>
      <c r="B445" s="140"/>
      <c r="C445" s="139"/>
      <c r="D445" s="141" t="s">
        <v>221</v>
      </c>
      <c r="E445" s="142" t="s">
        <v>25</v>
      </c>
      <c r="F445" s="143" t="s">
        <v>600</v>
      </c>
      <c r="G445" s="139"/>
      <c r="H445" s="144">
        <v>9.92</v>
      </c>
      <c r="I445" s="139"/>
      <c r="J445" s="139"/>
      <c r="K445" s="139"/>
      <c r="L445" s="140"/>
      <c r="M445" s="145"/>
      <c r="N445" s="139"/>
      <c r="O445" s="139"/>
      <c r="P445" s="139"/>
      <c r="Q445" s="139"/>
      <c r="R445" s="139"/>
      <c r="S445" s="139"/>
      <c r="T445" s="146"/>
      <c r="U445" s="139"/>
      <c r="V445" s="139"/>
      <c r="W445" s="139"/>
      <c r="X445" s="139"/>
      <c r="Y445" s="139"/>
      <c r="Z445" s="139"/>
      <c r="AA445" s="139"/>
      <c r="AB445" s="139"/>
      <c r="AC445" s="139"/>
      <c r="AD445" s="139"/>
      <c r="AE445" s="139"/>
      <c r="AF445" s="139"/>
      <c r="AG445" s="139"/>
      <c r="AH445" s="139"/>
      <c r="AI445" s="139"/>
      <c r="AJ445" s="139"/>
      <c r="AK445" s="139"/>
      <c r="AL445" s="139"/>
      <c r="AM445" s="139"/>
      <c r="AN445" s="139"/>
      <c r="AO445" s="139"/>
      <c r="AP445" s="139"/>
      <c r="AQ445" s="139"/>
      <c r="AR445" s="139"/>
      <c r="AS445" s="139"/>
      <c r="AT445" s="142" t="s">
        <v>221</v>
      </c>
      <c r="AU445" s="142" t="s">
        <v>153</v>
      </c>
      <c r="AV445" s="139" t="s">
        <v>153</v>
      </c>
      <c r="AW445" s="139" t="s">
        <v>44</v>
      </c>
      <c r="AX445" s="139" t="s">
        <v>107</v>
      </c>
      <c r="AY445" s="142" t="s">
        <v>145</v>
      </c>
      <c r="AZ445" s="139"/>
      <c r="BA445" s="139"/>
      <c r="BB445" s="139"/>
      <c r="BC445" s="139"/>
      <c r="BD445" s="139"/>
      <c r="BE445" s="139"/>
      <c r="BF445" s="139"/>
      <c r="BG445" s="139"/>
      <c r="BH445" s="139"/>
      <c r="BI445" s="139"/>
      <c r="BJ445" s="139"/>
      <c r="BK445" s="139"/>
      <c r="BL445" s="139"/>
      <c r="BM445" s="139"/>
    </row>
    <row r="446" spans="1:65" ht="15.75" customHeight="1">
      <c r="A446" s="154"/>
      <c r="B446" s="155"/>
      <c r="C446" s="154"/>
      <c r="D446" s="141" t="s">
        <v>221</v>
      </c>
      <c r="E446" s="156" t="s">
        <v>25</v>
      </c>
      <c r="F446" s="157" t="s">
        <v>1610</v>
      </c>
      <c r="G446" s="154"/>
      <c r="H446" s="156" t="s">
        <v>25</v>
      </c>
      <c r="I446" s="154"/>
      <c r="J446" s="154"/>
      <c r="K446" s="154"/>
      <c r="L446" s="155"/>
      <c r="M446" s="158"/>
      <c r="N446" s="154"/>
      <c r="O446" s="154"/>
      <c r="P446" s="154"/>
      <c r="Q446" s="154"/>
      <c r="R446" s="154"/>
      <c r="S446" s="154"/>
      <c r="T446" s="159"/>
      <c r="U446" s="154"/>
      <c r="V446" s="154"/>
      <c r="W446" s="154"/>
      <c r="X446" s="154"/>
      <c r="Y446" s="154"/>
      <c r="Z446" s="154"/>
      <c r="AA446" s="154"/>
      <c r="AB446" s="154"/>
      <c r="AC446" s="154"/>
      <c r="AD446" s="154"/>
      <c r="AE446" s="154"/>
      <c r="AF446" s="154"/>
      <c r="AG446" s="154"/>
      <c r="AH446" s="154"/>
      <c r="AI446" s="154"/>
      <c r="AJ446" s="154"/>
      <c r="AK446" s="154"/>
      <c r="AL446" s="154"/>
      <c r="AM446" s="154"/>
      <c r="AN446" s="154"/>
      <c r="AO446" s="154"/>
      <c r="AP446" s="154"/>
      <c r="AQ446" s="154"/>
      <c r="AR446" s="154"/>
      <c r="AS446" s="154"/>
      <c r="AT446" s="156" t="s">
        <v>221</v>
      </c>
      <c r="AU446" s="156" t="s">
        <v>153</v>
      </c>
      <c r="AV446" s="154" t="s">
        <v>9</v>
      </c>
      <c r="AW446" s="154" t="s">
        <v>44</v>
      </c>
      <c r="AX446" s="154" t="s">
        <v>107</v>
      </c>
      <c r="AY446" s="156" t="s">
        <v>145</v>
      </c>
      <c r="AZ446" s="154"/>
      <c r="BA446" s="154"/>
      <c r="BB446" s="154"/>
      <c r="BC446" s="154"/>
      <c r="BD446" s="154"/>
      <c r="BE446" s="154"/>
      <c r="BF446" s="154"/>
      <c r="BG446" s="154"/>
      <c r="BH446" s="154"/>
      <c r="BI446" s="154"/>
      <c r="BJ446" s="154"/>
      <c r="BK446" s="154"/>
      <c r="BL446" s="154"/>
      <c r="BM446" s="154"/>
    </row>
    <row r="447" spans="1:65" ht="15.75" customHeight="1">
      <c r="A447" s="139"/>
      <c r="B447" s="140"/>
      <c r="C447" s="139"/>
      <c r="D447" s="141" t="s">
        <v>221</v>
      </c>
      <c r="E447" s="142" t="s">
        <v>25</v>
      </c>
      <c r="F447" s="143" t="s">
        <v>1613</v>
      </c>
      <c r="G447" s="139"/>
      <c r="H447" s="144">
        <v>26.1</v>
      </c>
      <c r="I447" s="139"/>
      <c r="J447" s="139"/>
      <c r="K447" s="139"/>
      <c r="L447" s="140"/>
      <c r="M447" s="145"/>
      <c r="N447" s="139"/>
      <c r="O447" s="139"/>
      <c r="P447" s="139"/>
      <c r="Q447" s="139"/>
      <c r="R447" s="139"/>
      <c r="S447" s="139"/>
      <c r="T447" s="146"/>
      <c r="U447" s="139"/>
      <c r="V447" s="139"/>
      <c r="W447" s="139"/>
      <c r="X447" s="139"/>
      <c r="Y447" s="139"/>
      <c r="Z447" s="139"/>
      <c r="AA447" s="139"/>
      <c r="AB447" s="139"/>
      <c r="AC447" s="139"/>
      <c r="AD447" s="139"/>
      <c r="AE447" s="139"/>
      <c r="AF447" s="139"/>
      <c r="AG447" s="139"/>
      <c r="AH447" s="139"/>
      <c r="AI447" s="139"/>
      <c r="AJ447" s="139"/>
      <c r="AK447" s="139"/>
      <c r="AL447" s="139"/>
      <c r="AM447" s="139"/>
      <c r="AN447" s="139"/>
      <c r="AO447" s="139"/>
      <c r="AP447" s="139"/>
      <c r="AQ447" s="139"/>
      <c r="AR447" s="139"/>
      <c r="AS447" s="139"/>
      <c r="AT447" s="142" t="s">
        <v>221</v>
      </c>
      <c r="AU447" s="142" t="s">
        <v>153</v>
      </c>
      <c r="AV447" s="139" t="s">
        <v>153</v>
      </c>
      <c r="AW447" s="139" t="s">
        <v>44</v>
      </c>
      <c r="AX447" s="139" t="s">
        <v>107</v>
      </c>
      <c r="AY447" s="142" t="s">
        <v>145</v>
      </c>
      <c r="AZ447" s="139"/>
      <c r="BA447" s="139"/>
      <c r="BB447" s="139"/>
      <c r="BC447" s="139"/>
      <c r="BD447" s="139"/>
      <c r="BE447" s="139"/>
      <c r="BF447" s="139"/>
      <c r="BG447" s="139"/>
      <c r="BH447" s="139"/>
      <c r="BI447" s="139"/>
      <c r="BJ447" s="139"/>
      <c r="BK447" s="139"/>
      <c r="BL447" s="139"/>
      <c r="BM447" s="139"/>
    </row>
    <row r="448" spans="1:65" ht="15.75" customHeight="1">
      <c r="A448" s="139"/>
      <c r="B448" s="140"/>
      <c r="C448" s="139"/>
      <c r="D448" s="141" t="s">
        <v>221</v>
      </c>
      <c r="E448" s="142" t="s">
        <v>25</v>
      </c>
      <c r="F448" s="143" t="s">
        <v>329</v>
      </c>
      <c r="G448" s="139"/>
      <c r="H448" s="144">
        <v>3.78</v>
      </c>
      <c r="I448" s="139"/>
      <c r="J448" s="139"/>
      <c r="K448" s="139"/>
      <c r="L448" s="140"/>
      <c r="M448" s="145"/>
      <c r="N448" s="139"/>
      <c r="O448" s="139"/>
      <c r="P448" s="139"/>
      <c r="Q448" s="139"/>
      <c r="R448" s="139"/>
      <c r="S448" s="139"/>
      <c r="T448" s="146"/>
      <c r="U448" s="139"/>
      <c r="V448" s="139"/>
      <c r="W448" s="139"/>
      <c r="X448" s="139"/>
      <c r="Y448" s="139"/>
      <c r="Z448" s="139"/>
      <c r="AA448" s="139"/>
      <c r="AB448" s="139"/>
      <c r="AC448" s="139"/>
      <c r="AD448" s="139"/>
      <c r="AE448" s="139"/>
      <c r="AF448" s="139"/>
      <c r="AG448" s="139"/>
      <c r="AH448" s="139"/>
      <c r="AI448" s="139"/>
      <c r="AJ448" s="139"/>
      <c r="AK448" s="139"/>
      <c r="AL448" s="139"/>
      <c r="AM448" s="139"/>
      <c r="AN448" s="139"/>
      <c r="AO448" s="139"/>
      <c r="AP448" s="139"/>
      <c r="AQ448" s="139"/>
      <c r="AR448" s="139"/>
      <c r="AS448" s="139"/>
      <c r="AT448" s="142" t="s">
        <v>221</v>
      </c>
      <c r="AU448" s="142" t="s">
        <v>153</v>
      </c>
      <c r="AV448" s="139" t="s">
        <v>153</v>
      </c>
      <c r="AW448" s="139" t="s">
        <v>44</v>
      </c>
      <c r="AX448" s="139" t="s">
        <v>107</v>
      </c>
      <c r="AY448" s="142" t="s">
        <v>145</v>
      </c>
      <c r="AZ448" s="139"/>
      <c r="BA448" s="139"/>
      <c r="BB448" s="139"/>
      <c r="BC448" s="139"/>
      <c r="BD448" s="139"/>
      <c r="BE448" s="139"/>
      <c r="BF448" s="139"/>
      <c r="BG448" s="139"/>
      <c r="BH448" s="139"/>
      <c r="BI448" s="139"/>
      <c r="BJ448" s="139"/>
      <c r="BK448" s="139"/>
      <c r="BL448" s="139"/>
      <c r="BM448" s="139"/>
    </row>
    <row r="449" spans="1:65" ht="15.75" customHeight="1">
      <c r="A449" s="154"/>
      <c r="B449" s="155"/>
      <c r="C449" s="154"/>
      <c r="D449" s="141" t="s">
        <v>221</v>
      </c>
      <c r="E449" s="156" t="s">
        <v>25</v>
      </c>
      <c r="F449" s="157" t="s">
        <v>1616</v>
      </c>
      <c r="G449" s="154"/>
      <c r="H449" s="156" t="s">
        <v>25</v>
      </c>
      <c r="I449" s="154"/>
      <c r="J449" s="154"/>
      <c r="K449" s="154"/>
      <c r="L449" s="155"/>
      <c r="M449" s="158"/>
      <c r="N449" s="154"/>
      <c r="O449" s="154"/>
      <c r="P449" s="154"/>
      <c r="Q449" s="154"/>
      <c r="R449" s="154"/>
      <c r="S449" s="154"/>
      <c r="T449" s="159"/>
      <c r="U449" s="154"/>
      <c r="V449" s="154"/>
      <c r="W449" s="154"/>
      <c r="X449" s="154"/>
      <c r="Y449" s="154"/>
      <c r="Z449" s="154"/>
      <c r="AA449" s="154"/>
      <c r="AB449" s="154"/>
      <c r="AC449" s="154"/>
      <c r="AD449" s="154"/>
      <c r="AE449" s="154"/>
      <c r="AF449" s="154"/>
      <c r="AG449" s="154"/>
      <c r="AH449" s="154"/>
      <c r="AI449" s="154"/>
      <c r="AJ449" s="154"/>
      <c r="AK449" s="154"/>
      <c r="AL449" s="154"/>
      <c r="AM449" s="154"/>
      <c r="AN449" s="154"/>
      <c r="AO449" s="154"/>
      <c r="AP449" s="154"/>
      <c r="AQ449" s="154"/>
      <c r="AR449" s="154"/>
      <c r="AS449" s="154"/>
      <c r="AT449" s="156" t="s">
        <v>221</v>
      </c>
      <c r="AU449" s="156" t="s">
        <v>153</v>
      </c>
      <c r="AV449" s="154" t="s">
        <v>9</v>
      </c>
      <c r="AW449" s="154" t="s">
        <v>44</v>
      </c>
      <c r="AX449" s="154" t="s">
        <v>107</v>
      </c>
      <c r="AY449" s="156" t="s">
        <v>145</v>
      </c>
      <c r="AZ449" s="154"/>
      <c r="BA449" s="154"/>
      <c r="BB449" s="154"/>
      <c r="BC449" s="154"/>
      <c r="BD449" s="154"/>
      <c r="BE449" s="154"/>
      <c r="BF449" s="154"/>
      <c r="BG449" s="154"/>
      <c r="BH449" s="154"/>
      <c r="BI449" s="154"/>
      <c r="BJ449" s="154"/>
      <c r="BK449" s="154"/>
      <c r="BL449" s="154"/>
      <c r="BM449" s="154"/>
    </row>
    <row r="450" spans="1:65" ht="15.75" customHeight="1">
      <c r="A450" s="139"/>
      <c r="B450" s="140"/>
      <c r="C450" s="139"/>
      <c r="D450" s="141" t="s">
        <v>221</v>
      </c>
      <c r="E450" s="142" t="s">
        <v>25</v>
      </c>
      <c r="F450" s="143" t="s">
        <v>1619</v>
      </c>
      <c r="G450" s="139"/>
      <c r="H450" s="144">
        <v>41.1</v>
      </c>
      <c r="I450" s="139"/>
      <c r="J450" s="139"/>
      <c r="K450" s="139"/>
      <c r="L450" s="140"/>
      <c r="M450" s="145"/>
      <c r="N450" s="139"/>
      <c r="O450" s="139"/>
      <c r="P450" s="139"/>
      <c r="Q450" s="139"/>
      <c r="R450" s="139"/>
      <c r="S450" s="139"/>
      <c r="T450" s="146"/>
      <c r="U450" s="139"/>
      <c r="V450" s="139"/>
      <c r="W450" s="139"/>
      <c r="X450" s="139"/>
      <c r="Y450" s="139"/>
      <c r="Z450" s="139"/>
      <c r="AA450" s="139"/>
      <c r="AB450" s="139"/>
      <c r="AC450" s="139"/>
      <c r="AD450" s="139"/>
      <c r="AE450" s="139"/>
      <c r="AF450" s="139"/>
      <c r="AG450" s="139"/>
      <c r="AH450" s="139"/>
      <c r="AI450" s="139"/>
      <c r="AJ450" s="139"/>
      <c r="AK450" s="139"/>
      <c r="AL450" s="139"/>
      <c r="AM450" s="139"/>
      <c r="AN450" s="139"/>
      <c r="AO450" s="139"/>
      <c r="AP450" s="139"/>
      <c r="AQ450" s="139"/>
      <c r="AR450" s="139"/>
      <c r="AS450" s="139"/>
      <c r="AT450" s="142" t="s">
        <v>221</v>
      </c>
      <c r="AU450" s="142" t="s">
        <v>153</v>
      </c>
      <c r="AV450" s="139" t="s">
        <v>153</v>
      </c>
      <c r="AW450" s="139" t="s">
        <v>44</v>
      </c>
      <c r="AX450" s="139" t="s">
        <v>107</v>
      </c>
      <c r="AY450" s="142" t="s">
        <v>145</v>
      </c>
      <c r="AZ450" s="139"/>
      <c r="BA450" s="139"/>
      <c r="BB450" s="139"/>
      <c r="BC450" s="139"/>
      <c r="BD450" s="139"/>
      <c r="BE450" s="139"/>
      <c r="BF450" s="139"/>
      <c r="BG450" s="139"/>
      <c r="BH450" s="139"/>
      <c r="BI450" s="139"/>
      <c r="BJ450" s="139"/>
      <c r="BK450" s="139"/>
      <c r="BL450" s="139"/>
      <c r="BM450" s="139"/>
    </row>
    <row r="451" spans="1:65" ht="15.75" customHeight="1">
      <c r="A451" s="139"/>
      <c r="B451" s="140"/>
      <c r="C451" s="139"/>
      <c r="D451" s="141" t="s">
        <v>221</v>
      </c>
      <c r="E451" s="142" t="s">
        <v>25</v>
      </c>
      <c r="F451" s="143" t="s">
        <v>605</v>
      </c>
      <c r="G451" s="139"/>
      <c r="H451" s="144">
        <v>7.96</v>
      </c>
      <c r="I451" s="139"/>
      <c r="J451" s="139"/>
      <c r="K451" s="139"/>
      <c r="L451" s="140"/>
      <c r="M451" s="145"/>
      <c r="N451" s="139"/>
      <c r="O451" s="139"/>
      <c r="P451" s="139"/>
      <c r="Q451" s="139"/>
      <c r="R451" s="139"/>
      <c r="S451" s="139"/>
      <c r="T451" s="146"/>
      <c r="U451" s="139"/>
      <c r="V451" s="139"/>
      <c r="W451" s="139"/>
      <c r="X451" s="139"/>
      <c r="Y451" s="139"/>
      <c r="Z451" s="139"/>
      <c r="AA451" s="139"/>
      <c r="AB451" s="139"/>
      <c r="AC451" s="139"/>
      <c r="AD451" s="139"/>
      <c r="AE451" s="139"/>
      <c r="AF451" s="139"/>
      <c r="AG451" s="139"/>
      <c r="AH451" s="139"/>
      <c r="AI451" s="139"/>
      <c r="AJ451" s="139"/>
      <c r="AK451" s="139"/>
      <c r="AL451" s="139"/>
      <c r="AM451" s="139"/>
      <c r="AN451" s="139"/>
      <c r="AO451" s="139"/>
      <c r="AP451" s="139"/>
      <c r="AQ451" s="139"/>
      <c r="AR451" s="139"/>
      <c r="AS451" s="139"/>
      <c r="AT451" s="142" t="s">
        <v>221</v>
      </c>
      <c r="AU451" s="142" t="s">
        <v>153</v>
      </c>
      <c r="AV451" s="139" t="s">
        <v>153</v>
      </c>
      <c r="AW451" s="139" t="s">
        <v>44</v>
      </c>
      <c r="AX451" s="139" t="s">
        <v>107</v>
      </c>
      <c r="AY451" s="142" t="s">
        <v>145</v>
      </c>
      <c r="AZ451" s="139"/>
      <c r="BA451" s="139"/>
      <c r="BB451" s="139"/>
      <c r="BC451" s="139"/>
      <c r="BD451" s="139"/>
      <c r="BE451" s="139"/>
      <c r="BF451" s="139"/>
      <c r="BG451" s="139"/>
      <c r="BH451" s="139"/>
      <c r="BI451" s="139"/>
      <c r="BJ451" s="139"/>
      <c r="BK451" s="139"/>
      <c r="BL451" s="139"/>
      <c r="BM451" s="139"/>
    </row>
    <row r="452" spans="1:65" ht="15.75" customHeight="1">
      <c r="A452" s="154"/>
      <c r="B452" s="155"/>
      <c r="C452" s="154"/>
      <c r="D452" s="141" t="s">
        <v>221</v>
      </c>
      <c r="E452" s="156" t="s">
        <v>25</v>
      </c>
      <c r="F452" s="157" t="s">
        <v>1622</v>
      </c>
      <c r="G452" s="154"/>
      <c r="H452" s="156" t="s">
        <v>25</v>
      </c>
      <c r="I452" s="154"/>
      <c r="J452" s="154"/>
      <c r="K452" s="154"/>
      <c r="L452" s="155"/>
      <c r="M452" s="158"/>
      <c r="N452" s="154"/>
      <c r="O452" s="154"/>
      <c r="P452" s="154"/>
      <c r="Q452" s="154"/>
      <c r="R452" s="154"/>
      <c r="S452" s="154"/>
      <c r="T452" s="159"/>
      <c r="U452" s="154"/>
      <c r="V452" s="154"/>
      <c r="W452" s="154"/>
      <c r="X452" s="154"/>
      <c r="Y452" s="154"/>
      <c r="Z452" s="154"/>
      <c r="AA452" s="154"/>
      <c r="AB452" s="154"/>
      <c r="AC452" s="154"/>
      <c r="AD452" s="154"/>
      <c r="AE452" s="154"/>
      <c r="AF452" s="154"/>
      <c r="AG452" s="154"/>
      <c r="AH452" s="154"/>
      <c r="AI452" s="154"/>
      <c r="AJ452" s="154"/>
      <c r="AK452" s="154"/>
      <c r="AL452" s="154"/>
      <c r="AM452" s="154"/>
      <c r="AN452" s="154"/>
      <c r="AO452" s="154"/>
      <c r="AP452" s="154"/>
      <c r="AQ452" s="154"/>
      <c r="AR452" s="154"/>
      <c r="AS452" s="154"/>
      <c r="AT452" s="156" t="s">
        <v>221</v>
      </c>
      <c r="AU452" s="156" t="s">
        <v>153</v>
      </c>
      <c r="AV452" s="154" t="s">
        <v>9</v>
      </c>
      <c r="AW452" s="154" t="s">
        <v>44</v>
      </c>
      <c r="AX452" s="154" t="s">
        <v>107</v>
      </c>
      <c r="AY452" s="156" t="s">
        <v>145</v>
      </c>
      <c r="AZ452" s="154"/>
      <c r="BA452" s="154"/>
      <c r="BB452" s="154"/>
      <c r="BC452" s="154"/>
      <c r="BD452" s="154"/>
      <c r="BE452" s="154"/>
      <c r="BF452" s="154"/>
      <c r="BG452" s="154"/>
      <c r="BH452" s="154"/>
      <c r="BI452" s="154"/>
      <c r="BJ452" s="154"/>
      <c r="BK452" s="154"/>
      <c r="BL452" s="154"/>
      <c r="BM452" s="154"/>
    </row>
    <row r="453" spans="1:65" ht="15.75" customHeight="1">
      <c r="A453" s="139"/>
      <c r="B453" s="140"/>
      <c r="C453" s="139"/>
      <c r="D453" s="141" t="s">
        <v>221</v>
      </c>
      <c r="E453" s="142" t="s">
        <v>25</v>
      </c>
      <c r="F453" s="143" t="s">
        <v>233</v>
      </c>
      <c r="G453" s="139"/>
      <c r="H453" s="144">
        <v>15</v>
      </c>
      <c r="I453" s="139"/>
      <c r="J453" s="139"/>
      <c r="K453" s="139"/>
      <c r="L453" s="140"/>
      <c r="M453" s="145"/>
      <c r="N453" s="139"/>
      <c r="O453" s="139"/>
      <c r="P453" s="139"/>
      <c r="Q453" s="139"/>
      <c r="R453" s="139"/>
      <c r="S453" s="139"/>
      <c r="T453" s="146"/>
      <c r="U453" s="139"/>
      <c r="V453" s="139"/>
      <c r="W453" s="139"/>
      <c r="X453" s="139"/>
      <c r="Y453" s="139"/>
      <c r="Z453" s="139"/>
      <c r="AA453" s="139"/>
      <c r="AB453" s="139"/>
      <c r="AC453" s="139"/>
      <c r="AD453" s="139"/>
      <c r="AE453" s="139"/>
      <c r="AF453" s="139"/>
      <c r="AG453" s="139"/>
      <c r="AH453" s="139"/>
      <c r="AI453" s="139"/>
      <c r="AJ453" s="139"/>
      <c r="AK453" s="139"/>
      <c r="AL453" s="139"/>
      <c r="AM453" s="139"/>
      <c r="AN453" s="139"/>
      <c r="AO453" s="139"/>
      <c r="AP453" s="139"/>
      <c r="AQ453" s="139"/>
      <c r="AR453" s="139"/>
      <c r="AS453" s="139"/>
      <c r="AT453" s="142" t="s">
        <v>221</v>
      </c>
      <c r="AU453" s="142" t="s">
        <v>153</v>
      </c>
      <c r="AV453" s="139" t="s">
        <v>153</v>
      </c>
      <c r="AW453" s="139" t="s">
        <v>44</v>
      </c>
      <c r="AX453" s="139" t="s">
        <v>107</v>
      </c>
      <c r="AY453" s="142" t="s">
        <v>145</v>
      </c>
      <c r="AZ453" s="139"/>
      <c r="BA453" s="139"/>
      <c r="BB453" s="139"/>
      <c r="BC453" s="139"/>
      <c r="BD453" s="139"/>
      <c r="BE453" s="139"/>
      <c r="BF453" s="139"/>
      <c r="BG453" s="139"/>
      <c r="BH453" s="139"/>
      <c r="BI453" s="139"/>
      <c r="BJ453" s="139"/>
      <c r="BK453" s="139"/>
      <c r="BL453" s="139"/>
      <c r="BM453" s="139"/>
    </row>
    <row r="454" spans="1:65" ht="15.75" customHeight="1">
      <c r="A454" s="139"/>
      <c r="B454" s="140"/>
      <c r="C454" s="139"/>
      <c r="D454" s="141" t="s">
        <v>221</v>
      </c>
      <c r="E454" s="142" t="s">
        <v>25</v>
      </c>
      <c r="F454" s="143" t="s">
        <v>645</v>
      </c>
      <c r="G454" s="139"/>
      <c r="H454" s="144">
        <v>1.4399999999999997</v>
      </c>
      <c r="I454" s="139"/>
      <c r="J454" s="139"/>
      <c r="K454" s="139"/>
      <c r="L454" s="140"/>
      <c r="M454" s="145"/>
      <c r="N454" s="139"/>
      <c r="O454" s="139"/>
      <c r="P454" s="139"/>
      <c r="Q454" s="139"/>
      <c r="R454" s="139"/>
      <c r="S454" s="139"/>
      <c r="T454" s="146"/>
      <c r="U454" s="139"/>
      <c r="V454" s="139"/>
      <c r="W454" s="139"/>
      <c r="X454" s="139"/>
      <c r="Y454" s="139"/>
      <c r="Z454" s="139"/>
      <c r="AA454" s="139"/>
      <c r="AB454" s="139"/>
      <c r="AC454" s="139"/>
      <c r="AD454" s="139"/>
      <c r="AE454" s="139"/>
      <c r="AF454" s="139"/>
      <c r="AG454" s="139"/>
      <c r="AH454" s="139"/>
      <c r="AI454" s="139"/>
      <c r="AJ454" s="139"/>
      <c r="AK454" s="139"/>
      <c r="AL454" s="139"/>
      <c r="AM454" s="139"/>
      <c r="AN454" s="139"/>
      <c r="AO454" s="139"/>
      <c r="AP454" s="139"/>
      <c r="AQ454" s="139"/>
      <c r="AR454" s="139"/>
      <c r="AS454" s="139"/>
      <c r="AT454" s="142" t="s">
        <v>221</v>
      </c>
      <c r="AU454" s="142" t="s">
        <v>153</v>
      </c>
      <c r="AV454" s="139" t="s">
        <v>153</v>
      </c>
      <c r="AW454" s="139" t="s">
        <v>44</v>
      </c>
      <c r="AX454" s="139" t="s">
        <v>107</v>
      </c>
      <c r="AY454" s="142" t="s">
        <v>145</v>
      </c>
      <c r="AZ454" s="139"/>
      <c r="BA454" s="139"/>
      <c r="BB454" s="139"/>
      <c r="BC454" s="139"/>
      <c r="BD454" s="139"/>
      <c r="BE454" s="139"/>
      <c r="BF454" s="139"/>
      <c r="BG454" s="139"/>
      <c r="BH454" s="139"/>
      <c r="BI454" s="139"/>
      <c r="BJ454" s="139"/>
      <c r="BK454" s="139"/>
      <c r="BL454" s="139"/>
      <c r="BM454" s="139"/>
    </row>
    <row r="455" spans="1:65" ht="15.75" customHeight="1">
      <c r="A455" s="154"/>
      <c r="B455" s="155"/>
      <c r="C455" s="154"/>
      <c r="D455" s="141" t="s">
        <v>221</v>
      </c>
      <c r="E455" s="156" t="s">
        <v>25</v>
      </c>
      <c r="F455" s="157" t="s">
        <v>1628</v>
      </c>
      <c r="G455" s="154"/>
      <c r="H455" s="156" t="s">
        <v>25</v>
      </c>
      <c r="I455" s="154"/>
      <c r="J455" s="154"/>
      <c r="K455" s="154"/>
      <c r="L455" s="155"/>
      <c r="M455" s="158"/>
      <c r="N455" s="154"/>
      <c r="O455" s="154"/>
      <c r="P455" s="154"/>
      <c r="Q455" s="154"/>
      <c r="R455" s="154"/>
      <c r="S455" s="154"/>
      <c r="T455" s="159"/>
      <c r="U455" s="154"/>
      <c r="V455" s="154"/>
      <c r="W455" s="154"/>
      <c r="X455" s="154"/>
      <c r="Y455" s="154"/>
      <c r="Z455" s="154"/>
      <c r="AA455" s="154"/>
      <c r="AB455" s="154"/>
      <c r="AC455" s="154"/>
      <c r="AD455" s="154"/>
      <c r="AE455" s="154"/>
      <c r="AF455" s="154"/>
      <c r="AG455" s="154"/>
      <c r="AH455" s="154"/>
      <c r="AI455" s="154"/>
      <c r="AJ455" s="154"/>
      <c r="AK455" s="154"/>
      <c r="AL455" s="154"/>
      <c r="AM455" s="154"/>
      <c r="AN455" s="154"/>
      <c r="AO455" s="154"/>
      <c r="AP455" s="154"/>
      <c r="AQ455" s="154"/>
      <c r="AR455" s="154"/>
      <c r="AS455" s="154"/>
      <c r="AT455" s="156" t="s">
        <v>221</v>
      </c>
      <c r="AU455" s="156" t="s">
        <v>153</v>
      </c>
      <c r="AV455" s="154" t="s">
        <v>9</v>
      </c>
      <c r="AW455" s="154" t="s">
        <v>44</v>
      </c>
      <c r="AX455" s="154" t="s">
        <v>107</v>
      </c>
      <c r="AY455" s="156" t="s">
        <v>145</v>
      </c>
      <c r="AZ455" s="154"/>
      <c r="BA455" s="154"/>
      <c r="BB455" s="154"/>
      <c r="BC455" s="154"/>
      <c r="BD455" s="154"/>
      <c r="BE455" s="154"/>
      <c r="BF455" s="154"/>
      <c r="BG455" s="154"/>
      <c r="BH455" s="154"/>
      <c r="BI455" s="154"/>
      <c r="BJ455" s="154"/>
      <c r="BK455" s="154"/>
      <c r="BL455" s="154"/>
      <c r="BM455" s="154"/>
    </row>
    <row r="456" spans="1:65" ht="15.75" customHeight="1">
      <c r="A456" s="139"/>
      <c r="B456" s="140"/>
      <c r="C456" s="139"/>
      <c r="D456" s="141" t="s">
        <v>221</v>
      </c>
      <c r="E456" s="142" t="s">
        <v>25</v>
      </c>
      <c r="F456" s="143" t="s">
        <v>1630</v>
      </c>
      <c r="G456" s="139"/>
      <c r="H456" s="144">
        <v>14.4</v>
      </c>
      <c r="I456" s="139"/>
      <c r="J456" s="139"/>
      <c r="K456" s="139"/>
      <c r="L456" s="140"/>
      <c r="M456" s="145"/>
      <c r="N456" s="139"/>
      <c r="O456" s="139"/>
      <c r="P456" s="139"/>
      <c r="Q456" s="139"/>
      <c r="R456" s="139"/>
      <c r="S456" s="139"/>
      <c r="T456" s="146"/>
      <c r="U456" s="139"/>
      <c r="V456" s="139"/>
      <c r="W456" s="139"/>
      <c r="X456" s="139"/>
      <c r="Y456" s="139"/>
      <c r="Z456" s="139"/>
      <c r="AA456" s="139"/>
      <c r="AB456" s="139"/>
      <c r="AC456" s="139"/>
      <c r="AD456" s="139"/>
      <c r="AE456" s="139"/>
      <c r="AF456" s="139"/>
      <c r="AG456" s="139"/>
      <c r="AH456" s="139"/>
      <c r="AI456" s="139"/>
      <c r="AJ456" s="139"/>
      <c r="AK456" s="139"/>
      <c r="AL456" s="139"/>
      <c r="AM456" s="139"/>
      <c r="AN456" s="139"/>
      <c r="AO456" s="139"/>
      <c r="AP456" s="139"/>
      <c r="AQ456" s="139"/>
      <c r="AR456" s="139"/>
      <c r="AS456" s="139"/>
      <c r="AT456" s="142" t="s">
        <v>221</v>
      </c>
      <c r="AU456" s="142" t="s">
        <v>153</v>
      </c>
      <c r="AV456" s="139" t="s">
        <v>153</v>
      </c>
      <c r="AW456" s="139" t="s">
        <v>44</v>
      </c>
      <c r="AX456" s="139" t="s">
        <v>107</v>
      </c>
      <c r="AY456" s="142" t="s">
        <v>145</v>
      </c>
      <c r="AZ456" s="139"/>
      <c r="BA456" s="139"/>
      <c r="BB456" s="139"/>
      <c r="BC456" s="139"/>
      <c r="BD456" s="139"/>
      <c r="BE456" s="139"/>
      <c r="BF456" s="139"/>
      <c r="BG456" s="139"/>
      <c r="BH456" s="139"/>
      <c r="BI456" s="139"/>
      <c r="BJ456" s="139"/>
      <c r="BK456" s="139"/>
      <c r="BL456" s="139"/>
      <c r="BM456" s="139"/>
    </row>
    <row r="457" spans="1:65" ht="15.75" customHeight="1">
      <c r="A457" s="139"/>
      <c r="B457" s="140"/>
      <c r="C457" s="139"/>
      <c r="D457" s="141" t="s">
        <v>221</v>
      </c>
      <c r="E457" s="142" t="s">
        <v>25</v>
      </c>
      <c r="F457" s="143" t="s">
        <v>342</v>
      </c>
      <c r="G457" s="139"/>
      <c r="H457" s="144">
        <v>1.1799999999999997</v>
      </c>
      <c r="I457" s="139"/>
      <c r="J457" s="139"/>
      <c r="K457" s="139"/>
      <c r="L457" s="140"/>
      <c r="M457" s="145"/>
      <c r="N457" s="139"/>
      <c r="O457" s="139"/>
      <c r="P457" s="139"/>
      <c r="Q457" s="139"/>
      <c r="R457" s="139"/>
      <c r="S457" s="139"/>
      <c r="T457" s="146"/>
      <c r="U457" s="139"/>
      <c r="V457" s="139"/>
      <c r="W457" s="139"/>
      <c r="X457" s="139"/>
      <c r="Y457" s="139"/>
      <c r="Z457" s="139"/>
      <c r="AA457" s="139"/>
      <c r="AB457" s="139"/>
      <c r="AC457" s="139"/>
      <c r="AD457" s="139"/>
      <c r="AE457" s="139"/>
      <c r="AF457" s="139"/>
      <c r="AG457" s="139"/>
      <c r="AH457" s="139"/>
      <c r="AI457" s="139"/>
      <c r="AJ457" s="139"/>
      <c r="AK457" s="139"/>
      <c r="AL457" s="139"/>
      <c r="AM457" s="139"/>
      <c r="AN457" s="139"/>
      <c r="AO457" s="139"/>
      <c r="AP457" s="139"/>
      <c r="AQ457" s="139"/>
      <c r="AR457" s="139"/>
      <c r="AS457" s="139"/>
      <c r="AT457" s="142" t="s">
        <v>221</v>
      </c>
      <c r="AU457" s="142" t="s">
        <v>153</v>
      </c>
      <c r="AV457" s="139" t="s">
        <v>153</v>
      </c>
      <c r="AW457" s="139" t="s">
        <v>44</v>
      </c>
      <c r="AX457" s="139" t="s">
        <v>107</v>
      </c>
      <c r="AY457" s="142" t="s">
        <v>145</v>
      </c>
      <c r="AZ457" s="139"/>
      <c r="BA457" s="139"/>
      <c r="BB457" s="139"/>
      <c r="BC457" s="139"/>
      <c r="BD457" s="139"/>
      <c r="BE457" s="139"/>
      <c r="BF457" s="139"/>
      <c r="BG457" s="139"/>
      <c r="BH457" s="139"/>
      <c r="BI457" s="139"/>
      <c r="BJ457" s="139"/>
      <c r="BK457" s="139"/>
      <c r="BL457" s="139"/>
      <c r="BM457" s="139"/>
    </row>
    <row r="458" spans="1:65" ht="15.75" customHeight="1">
      <c r="A458" s="154"/>
      <c r="B458" s="155"/>
      <c r="C458" s="154"/>
      <c r="D458" s="141" t="s">
        <v>221</v>
      </c>
      <c r="E458" s="156" t="s">
        <v>25</v>
      </c>
      <c r="F458" s="157" t="s">
        <v>1634</v>
      </c>
      <c r="G458" s="154"/>
      <c r="H458" s="156" t="s">
        <v>25</v>
      </c>
      <c r="I458" s="154"/>
      <c r="J458" s="154"/>
      <c r="K458" s="154"/>
      <c r="L458" s="155"/>
      <c r="M458" s="158"/>
      <c r="N458" s="154"/>
      <c r="O458" s="154"/>
      <c r="P458" s="154"/>
      <c r="Q458" s="154"/>
      <c r="R458" s="154"/>
      <c r="S458" s="154"/>
      <c r="T458" s="159"/>
      <c r="U458" s="154"/>
      <c r="V458" s="154"/>
      <c r="W458" s="154"/>
      <c r="X458" s="154"/>
      <c r="Y458" s="154"/>
      <c r="Z458" s="154"/>
      <c r="AA458" s="154"/>
      <c r="AB458" s="154"/>
      <c r="AC458" s="154"/>
      <c r="AD458" s="154"/>
      <c r="AE458" s="154"/>
      <c r="AF458" s="154"/>
      <c r="AG458" s="154"/>
      <c r="AH458" s="154"/>
      <c r="AI458" s="154"/>
      <c r="AJ458" s="154"/>
      <c r="AK458" s="154"/>
      <c r="AL458" s="154"/>
      <c r="AM458" s="154"/>
      <c r="AN458" s="154"/>
      <c r="AO458" s="154"/>
      <c r="AP458" s="154"/>
      <c r="AQ458" s="154"/>
      <c r="AR458" s="154"/>
      <c r="AS458" s="154"/>
      <c r="AT458" s="156" t="s">
        <v>221</v>
      </c>
      <c r="AU458" s="156" t="s">
        <v>153</v>
      </c>
      <c r="AV458" s="154" t="s">
        <v>9</v>
      </c>
      <c r="AW458" s="154" t="s">
        <v>44</v>
      </c>
      <c r="AX458" s="154" t="s">
        <v>107</v>
      </c>
      <c r="AY458" s="156" t="s">
        <v>145</v>
      </c>
      <c r="AZ458" s="154"/>
      <c r="BA458" s="154"/>
      <c r="BB458" s="154"/>
      <c r="BC458" s="154"/>
      <c r="BD458" s="154"/>
      <c r="BE458" s="154"/>
      <c r="BF458" s="154"/>
      <c r="BG458" s="154"/>
      <c r="BH458" s="154"/>
      <c r="BI458" s="154"/>
      <c r="BJ458" s="154"/>
      <c r="BK458" s="154"/>
      <c r="BL458" s="154"/>
      <c r="BM458" s="154"/>
    </row>
    <row r="459" spans="1:65" ht="15.75" customHeight="1">
      <c r="A459" s="139"/>
      <c r="B459" s="140"/>
      <c r="C459" s="139"/>
      <c r="D459" s="141" t="s">
        <v>221</v>
      </c>
      <c r="E459" s="142" t="s">
        <v>25</v>
      </c>
      <c r="F459" s="143" t="s">
        <v>1638</v>
      </c>
      <c r="G459" s="139"/>
      <c r="H459" s="144">
        <v>39.270000000000003</v>
      </c>
      <c r="I459" s="139"/>
      <c r="J459" s="139"/>
      <c r="K459" s="139"/>
      <c r="L459" s="140"/>
      <c r="M459" s="145"/>
      <c r="N459" s="139"/>
      <c r="O459" s="139"/>
      <c r="P459" s="139"/>
      <c r="Q459" s="139"/>
      <c r="R459" s="139"/>
      <c r="S459" s="139"/>
      <c r="T459" s="146"/>
      <c r="U459" s="139"/>
      <c r="V459" s="139"/>
      <c r="W459" s="139"/>
      <c r="X459" s="139"/>
      <c r="Y459" s="139"/>
      <c r="Z459" s="139"/>
      <c r="AA459" s="139"/>
      <c r="AB459" s="139"/>
      <c r="AC459" s="139"/>
      <c r="AD459" s="139"/>
      <c r="AE459" s="139"/>
      <c r="AF459" s="139"/>
      <c r="AG459" s="139"/>
      <c r="AH459" s="139"/>
      <c r="AI459" s="139"/>
      <c r="AJ459" s="139"/>
      <c r="AK459" s="139"/>
      <c r="AL459" s="139"/>
      <c r="AM459" s="139"/>
      <c r="AN459" s="139"/>
      <c r="AO459" s="139"/>
      <c r="AP459" s="139"/>
      <c r="AQ459" s="139"/>
      <c r="AR459" s="139"/>
      <c r="AS459" s="139"/>
      <c r="AT459" s="142" t="s">
        <v>221</v>
      </c>
      <c r="AU459" s="142" t="s">
        <v>153</v>
      </c>
      <c r="AV459" s="139" t="s">
        <v>153</v>
      </c>
      <c r="AW459" s="139" t="s">
        <v>44</v>
      </c>
      <c r="AX459" s="139" t="s">
        <v>107</v>
      </c>
      <c r="AY459" s="142" t="s">
        <v>145</v>
      </c>
      <c r="AZ459" s="139"/>
      <c r="BA459" s="139"/>
      <c r="BB459" s="139"/>
      <c r="BC459" s="139"/>
      <c r="BD459" s="139"/>
      <c r="BE459" s="139"/>
      <c r="BF459" s="139"/>
      <c r="BG459" s="139"/>
      <c r="BH459" s="139"/>
      <c r="BI459" s="139"/>
      <c r="BJ459" s="139"/>
      <c r="BK459" s="139"/>
      <c r="BL459" s="139"/>
      <c r="BM459" s="139"/>
    </row>
    <row r="460" spans="1:65" ht="15.75" customHeight="1">
      <c r="A460" s="139"/>
      <c r="B460" s="140"/>
      <c r="C460" s="139"/>
      <c r="D460" s="141" t="s">
        <v>221</v>
      </c>
      <c r="E460" s="142" t="s">
        <v>25</v>
      </c>
      <c r="F460" s="143" t="s">
        <v>609</v>
      </c>
      <c r="G460" s="139"/>
      <c r="H460" s="144">
        <v>9.67</v>
      </c>
      <c r="I460" s="139"/>
      <c r="J460" s="139"/>
      <c r="K460" s="139"/>
      <c r="L460" s="140"/>
      <c r="M460" s="145"/>
      <c r="N460" s="139"/>
      <c r="O460" s="139"/>
      <c r="P460" s="139"/>
      <c r="Q460" s="139"/>
      <c r="R460" s="139"/>
      <c r="S460" s="139"/>
      <c r="T460" s="146"/>
      <c r="U460" s="139"/>
      <c r="V460" s="139"/>
      <c r="W460" s="139"/>
      <c r="X460" s="139"/>
      <c r="Y460" s="139"/>
      <c r="Z460" s="139"/>
      <c r="AA460" s="139"/>
      <c r="AB460" s="139"/>
      <c r="AC460" s="139"/>
      <c r="AD460" s="139"/>
      <c r="AE460" s="139"/>
      <c r="AF460" s="139"/>
      <c r="AG460" s="139"/>
      <c r="AH460" s="139"/>
      <c r="AI460" s="139"/>
      <c r="AJ460" s="139"/>
      <c r="AK460" s="139"/>
      <c r="AL460" s="139"/>
      <c r="AM460" s="139"/>
      <c r="AN460" s="139"/>
      <c r="AO460" s="139"/>
      <c r="AP460" s="139"/>
      <c r="AQ460" s="139"/>
      <c r="AR460" s="139"/>
      <c r="AS460" s="139"/>
      <c r="AT460" s="142" t="s">
        <v>221</v>
      </c>
      <c r="AU460" s="142" t="s">
        <v>153</v>
      </c>
      <c r="AV460" s="139" t="s">
        <v>153</v>
      </c>
      <c r="AW460" s="139" t="s">
        <v>44</v>
      </c>
      <c r="AX460" s="139" t="s">
        <v>107</v>
      </c>
      <c r="AY460" s="142" t="s">
        <v>145</v>
      </c>
      <c r="AZ460" s="139"/>
      <c r="BA460" s="139"/>
      <c r="BB460" s="139"/>
      <c r="BC460" s="139"/>
      <c r="BD460" s="139"/>
      <c r="BE460" s="139"/>
      <c r="BF460" s="139"/>
      <c r="BG460" s="139"/>
      <c r="BH460" s="139"/>
      <c r="BI460" s="139"/>
      <c r="BJ460" s="139"/>
      <c r="BK460" s="139"/>
      <c r="BL460" s="139"/>
      <c r="BM460" s="139"/>
    </row>
    <row r="461" spans="1:65" ht="15.75" customHeight="1">
      <c r="A461" s="154"/>
      <c r="B461" s="155"/>
      <c r="C461" s="154"/>
      <c r="D461" s="141" t="s">
        <v>221</v>
      </c>
      <c r="E461" s="156" t="s">
        <v>25</v>
      </c>
      <c r="F461" s="157" t="s">
        <v>1642</v>
      </c>
      <c r="G461" s="154"/>
      <c r="H461" s="156" t="s">
        <v>25</v>
      </c>
      <c r="I461" s="154"/>
      <c r="J461" s="154"/>
      <c r="K461" s="154"/>
      <c r="L461" s="155"/>
      <c r="M461" s="158"/>
      <c r="N461" s="154"/>
      <c r="O461" s="154"/>
      <c r="P461" s="154"/>
      <c r="Q461" s="154"/>
      <c r="R461" s="154"/>
      <c r="S461" s="154"/>
      <c r="T461" s="159"/>
      <c r="U461" s="154"/>
      <c r="V461" s="154"/>
      <c r="W461" s="154"/>
      <c r="X461" s="154"/>
      <c r="Y461" s="154"/>
      <c r="Z461" s="154"/>
      <c r="AA461" s="154"/>
      <c r="AB461" s="154"/>
      <c r="AC461" s="154"/>
      <c r="AD461" s="154"/>
      <c r="AE461" s="154"/>
      <c r="AF461" s="154"/>
      <c r="AG461" s="154"/>
      <c r="AH461" s="154"/>
      <c r="AI461" s="154"/>
      <c r="AJ461" s="154"/>
      <c r="AK461" s="154"/>
      <c r="AL461" s="154"/>
      <c r="AM461" s="154"/>
      <c r="AN461" s="154"/>
      <c r="AO461" s="154"/>
      <c r="AP461" s="154"/>
      <c r="AQ461" s="154"/>
      <c r="AR461" s="154"/>
      <c r="AS461" s="154"/>
      <c r="AT461" s="156" t="s">
        <v>221</v>
      </c>
      <c r="AU461" s="156" t="s">
        <v>153</v>
      </c>
      <c r="AV461" s="154" t="s">
        <v>9</v>
      </c>
      <c r="AW461" s="154" t="s">
        <v>44</v>
      </c>
      <c r="AX461" s="154" t="s">
        <v>107</v>
      </c>
      <c r="AY461" s="156" t="s">
        <v>145</v>
      </c>
      <c r="AZ461" s="154"/>
      <c r="BA461" s="154"/>
      <c r="BB461" s="154"/>
      <c r="BC461" s="154"/>
      <c r="BD461" s="154"/>
      <c r="BE461" s="154"/>
      <c r="BF461" s="154"/>
      <c r="BG461" s="154"/>
      <c r="BH461" s="154"/>
      <c r="BI461" s="154"/>
      <c r="BJ461" s="154"/>
      <c r="BK461" s="154"/>
      <c r="BL461" s="154"/>
      <c r="BM461" s="154"/>
    </row>
    <row r="462" spans="1:65" ht="15.75" customHeight="1">
      <c r="A462" s="139"/>
      <c r="B462" s="140"/>
      <c r="C462" s="139"/>
      <c r="D462" s="141" t="s">
        <v>221</v>
      </c>
      <c r="E462" s="142" t="s">
        <v>25</v>
      </c>
      <c r="F462" s="143" t="s">
        <v>1643</v>
      </c>
      <c r="G462" s="139"/>
      <c r="H462" s="144">
        <v>51.3</v>
      </c>
      <c r="I462" s="139"/>
      <c r="J462" s="139"/>
      <c r="K462" s="139"/>
      <c r="L462" s="140"/>
      <c r="M462" s="145"/>
      <c r="N462" s="139"/>
      <c r="O462" s="139"/>
      <c r="P462" s="139"/>
      <c r="Q462" s="139"/>
      <c r="R462" s="139"/>
      <c r="S462" s="139"/>
      <c r="T462" s="146"/>
      <c r="U462" s="139"/>
      <c r="V462" s="139"/>
      <c r="W462" s="139"/>
      <c r="X462" s="139"/>
      <c r="Y462" s="139"/>
      <c r="Z462" s="139"/>
      <c r="AA462" s="139"/>
      <c r="AB462" s="139"/>
      <c r="AC462" s="139"/>
      <c r="AD462" s="139"/>
      <c r="AE462" s="139"/>
      <c r="AF462" s="139"/>
      <c r="AG462" s="139"/>
      <c r="AH462" s="139"/>
      <c r="AI462" s="139"/>
      <c r="AJ462" s="139"/>
      <c r="AK462" s="139"/>
      <c r="AL462" s="139"/>
      <c r="AM462" s="139"/>
      <c r="AN462" s="139"/>
      <c r="AO462" s="139"/>
      <c r="AP462" s="139"/>
      <c r="AQ462" s="139"/>
      <c r="AR462" s="139"/>
      <c r="AS462" s="139"/>
      <c r="AT462" s="142" t="s">
        <v>221</v>
      </c>
      <c r="AU462" s="142" t="s">
        <v>153</v>
      </c>
      <c r="AV462" s="139" t="s">
        <v>153</v>
      </c>
      <c r="AW462" s="139" t="s">
        <v>44</v>
      </c>
      <c r="AX462" s="139" t="s">
        <v>107</v>
      </c>
      <c r="AY462" s="142" t="s">
        <v>145</v>
      </c>
      <c r="AZ462" s="139"/>
      <c r="BA462" s="139"/>
      <c r="BB462" s="139"/>
      <c r="BC462" s="139"/>
      <c r="BD462" s="139"/>
      <c r="BE462" s="139"/>
      <c r="BF462" s="139"/>
      <c r="BG462" s="139"/>
      <c r="BH462" s="139"/>
      <c r="BI462" s="139"/>
      <c r="BJ462" s="139"/>
      <c r="BK462" s="139"/>
      <c r="BL462" s="139"/>
      <c r="BM462" s="139"/>
    </row>
    <row r="463" spans="1:65" ht="15.75" customHeight="1">
      <c r="A463" s="139"/>
      <c r="B463" s="140"/>
      <c r="C463" s="139"/>
      <c r="D463" s="141" t="s">
        <v>221</v>
      </c>
      <c r="E463" s="142" t="s">
        <v>25</v>
      </c>
      <c r="F463" s="143" t="s">
        <v>613</v>
      </c>
      <c r="G463" s="139"/>
      <c r="H463" s="144">
        <v>18.260000000000002</v>
      </c>
      <c r="I463" s="139"/>
      <c r="J463" s="139"/>
      <c r="K463" s="139"/>
      <c r="L463" s="140"/>
      <c r="M463" s="145"/>
      <c r="N463" s="139"/>
      <c r="O463" s="139"/>
      <c r="P463" s="139"/>
      <c r="Q463" s="139"/>
      <c r="R463" s="139"/>
      <c r="S463" s="139"/>
      <c r="T463" s="146"/>
      <c r="U463" s="139"/>
      <c r="V463" s="139"/>
      <c r="W463" s="139"/>
      <c r="X463" s="139"/>
      <c r="Y463" s="139"/>
      <c r="Z463" s="139"/>
      <c r="AA463" s="139"/>
      <c r="AB463" s="139"/>
      <c r="AC463" s="139"/>
      <c r="AD463" s="139"/>
      <c r="AE463" s="139"/>
      <c r="AF463" s="139"/>
      <c r="AG463" s="139"/>
      <c r="AH463" s="139"/>
      <c r="AI463" s="139"/>
      <c r="AJ463" s="139"/>
      <c r="AK463" s="139"/>
      <c r="AL463" s="139"/>
      <c r="AM463" s="139"/>
      <c r="AN463" s="139"/>
      <c r="AO463" s="139"/>
      <c r="AP463" s="139"/>
      <c r="AQ463" s="139"/>
      <c r="AR463" s="139"/>
      <c r="AS463" s="139"/>
      <c r="AT463" s="142" t="s">
        <v>221</v>
      </c>
      <c r="AU463" s="142" t="s">
        <v>153</v>
      </c>
      <c r="AV463" s="139" t="s">
        <v>153</v>
      </c>
      <c r="AW463" s="139" t="s">
        <v>44</v>
      </c>
      <c r="AX463" s="139" t="s">
        <v>107</v>
      </c>
      <c r="AY463" s="142" t="s">
        <v>145</v>
      </c>
      <c r="AZ463" s="139"/>
      <c r="BA463" s="139"/>
      <c r="BB463" s="139"/>
      <c r="BC463" s="139"/>
      <c r="BD463" s="139"/>
      <c r="BE463" s="139"/>
      <c r="BF463" s="139"/>
      <c r="BG463" s="139"/>
      <c r="BH463" s="139"/>
      <c r="BI463" s="139"/>
      <c r="BJ463" s="139"/>
      <c r="BK463" s="139"/>
      <c r="BL463" s="139"/>
      <c r="BM463" s="139"/>
    </row>
    <row r="464" spans="1:65" ht="15.75" customHeight="1">
      <c r="A464" s="154"/>
      <c r="B464" s="155"/>
      <c r="C464" s="154"/>
      <c r="D464" s="141" t="s">
        <v>221</v>
      </c>
      <c r="E464" s="156" t="s">
        <v>25</v>
      </c>
      <c r="F464" s="157" t="s">
        <v>1647</v>
      </c>
      <c r="G464" s="154"/>
      <c r="H464" s="156" t="s">
        <v>25</v>
      </c>
      <c r="I464" s="154"/>
      <c r="J464" s="154"/>
      <c r="K464" s="154"/>
      <c r="L464" s="155"/>
      <c r="M464" s="158"/>
      <c r="N464" s="154"/>
      <c r="O464" s="154"/>
      <c r="P464" s="154"/>
      <c r="Q464" s="154"/>
      <c r="R464" s="154"/>
      <c r="S464" s="154"/>
      <c r="T464" s="159"/>
      <c r="U464" s="154"/>
      <c r="V464" s="154"/>
      <c r="W464" s="154"/>
      <c r="X464" s="154"/>
      <c r="Y464" s="154"/>
      <c r="Z464" s="154"/>
      <c r="AA464" s="154"/>
      <c r="AB464" s="154"/>
      <c r="AC464" s="154"/>
      <c r="AD464" s="154"/>
      <c r="AE464" s="154"/>
      <c r="AF464" s="154"/>
      <c r="AG464" s="154"/>
      <c r="AH464" s="154"/>
      <c r="AI464" s="154"/>
      <c r="AJ464" s="154"/>
      <c r="AK464" s="154"/>
      <c r="AL464" s="154"/>
      <c r="AM464" s="154"/>
      <c r="AN464" s="154"/>
      <c r="AO464" s="154"/>
      <c r="AP464" s="154"/>
      <c r="AQ464" s="154"/>
      <c r="AR464" s="154"/>
      <c r="AS464" s="154"/>
      <c r="AT464" s="156" t="s">
        <v>221</v>
      </c>
      <c r="AU464" s="156" t="s">
        <v>153</v>
      </c>
      <c r="AV464" s="154" t="s">
        <v>9</v>
      </c>
      <c r="AW464" s="154" t="s">
        <v>44</v>
      </c>
      <c r="AX464" s="154" t="s">
        <v>107</v>
      </c>
      <c r="AY464" s="156" t="s">
        <v>145</v>
      </c>
      <c r="AZ464" s="154"/>
      <c r="BA464" s="154"/>
      <c r="BB464" s="154"/>
      <c r="BC464" s="154"/>
      <c r="BD464" s="154"/>
      <c r="BE464" s="154"/>
      <c r="BF464" s="154"/>
      <c r="BG464" s="154"/>
      <c r="BH464" s="154"/>
      <c r="BI464" s="154"/>
      <c r="BJ464" s="154"/>
      <c r="BK464" s="154"/>
      <c r="BL464" s="154"/>
      <c r="BM464" s="154"/>
    </row>
    <row r="465" spans="1:65" ht="15.75" customHeight="1">
      <c r="A465" s="139"/>
      <c r="B465" s="140"/>
      <c r="C465" s="139"/>
      <c r="D465" s="141" t="s">
        <v>221</v>
      </c>
      <c r="E465" s="142" t="s">
        <v>25</v>
      </c>
      <c r="F465" s="143" t="s">
        <v>1650</v>
      </c>
      <c r="G465" s="139"/>
      <c r="H465" s="144">
        <v>57.78</v>
      </c>
      <c r="I465" s="139"/>
      <c r="J465" s="139"/>
      <c r="K465" s="139"/>
      <c r="L465" s="140"/>
      <c r="M465" s="145"/>
      <c r="N465" s="139"/>
      <c r="O465" s="139"/>
      <c r="P465" s="139"/>
      <c r="Q465" s="139"/>
      <c r="R465" s="139"/>
      <c r="S465" s="139"/>
      <c r="T465" s="146"/>
      <c r="U465" s="139"/>
      <c r="V465" s="139"/>
      <c r="W465" s="139"/>
      <c r="X465" s="139"/>
      <c r="Y465" s="139"/>
      <c r="Z465" s="139"/>
      <c r="AA465" s="139"/>
      <c r="AB465" s="139"/>
      <c r="AC465" s="139"/>
      <c r="AD465" s="139"/>
      <c r="AE465" s="139"/>
      <c r="AF465" s="139"/>
      <c r="AG465" s="139"/>
      <c r="AH465" s="139"/>
      <c r="AI465" s="139"/>
      <c r="AJ465" s="139"/>
      <c r="AK465" s="139"/>
      <c r="AL465" s="139"/>
      <c r="AM465" s="139"/>
      <c r="AN465" s="139"/>
      <c r="AO465" s="139"/>
      <c r="AP465" s="139"/>
      <c r="AQ465" s="139"/>
      <c r="AR465" s="139"/>
      <c r="AS465" s="139"/>
      <c r="AT465" s="142" t="s">
        <v>221</v>
      </c>
      <c r="AU465" s="142" t="s">
        <v>153</v>
      </c>
      <c r="AV465" s="139" t="s">
        <v>153</v>
      </c>
      <c r="AW465" s="139" t="s">
        <v>44</v>
      </c>
      <c r="AX465" s="139" t="s">
        <v>107</v>
      </c>
      <c r="AY465" s="142" t="s">
        <v>145</v>
      </c>
      <c r="AZ465" s="139"/>
      <c r="BA465" s="139"/>
      <c r="BB465" s="139"/>
      <c r="BC465" s="139"/>
      <c r="BD465" s="139"/>
      <c r="BE465" s="139"/>
      <c r="BF465" s="139"/>
      <c r="BG465" s="139"/>
      <c r="BH465" s="139"/>
      <c r="BI465" s="139"/>
      <c r="BJ465" s="139"/>
      <c r="BK465" s="139"/>
      <c r="BL465" s="139"/>
      <c r="BM465" s="139"/>
    </row>
    <row r="466" spans="1:65" ht="15.75" customHeight="1">
      <c r="A466" s="139"/>
      <c r="B466" s="140"/>
      <c r="C466" s="139"/>
      <c r="D466" s="141" t="s">
        <v>221</v>
      </c>
      <c r="E466" s="142" t="s">
        <v>25</v>
      </c>
      <c r="F466" s="143" t="s">
        <v>617</v>
      </c>
      <c r="G466" s="139"/>
      <c r="H466" s="144">
        <v>22.9</v>
      </c>
      <c r="I466" s="139"/>
      <c r="J466" s="139"/>
      <c r="K466" s="139"/>
      <c r="L466" s="140"/>
      <c r="M466" s="145"/>
      <c r="N466" s="139"/>
      <c r="O466" s="139"/>
      <c r="P466" s="139"/>
      <c r="Q466" s="139"/>
      <c r="R466" s="139"/>
      <c r="S466" s="139"/>
      <c r="T466" s="146"/>
      <c r="U466" s="139"/>
      <c r="V466" s="139"/>
      <c r="W466" s="139"/>
      <c r="X466" s="139"/>
      <c r="Y466" s="139"/>
      <c r="Z466" s="139"/>
      <c r="AA466" s="139"/>
      <c r="AB466" s="139"/>
      <c r="AC466" s="139"/>
      <c r="AD466" s="139"/>
      <c r="AE466" s="139"/>
      <c r="AF466" s="139"/>
      <c r="AG466" s="139"/>
      <c r="AH466" s="139"/>
      <c r="AI466" s="139"/>
      <c r="AJ466" s="139"/>
      <c r="AK466" s="139"/>
      <c r="AL466" s="139"/>
      <c r="AM466" s="139"/>
      <c r="AN466" s="139"/>
      <c r="AO466" s="139"/>
      <c r="AP466" s="139"/>
      <c r="AQ466" s="139"/>
      <c r="AR466" s="139"/>
      <c r="AS466" s="139"/>
      <c r="AT466" s="142" t="s">
        <v>221</v>
      </c>
      <c r="AU466" s="142" t="s">
        <v>153</v>
      </c>
      <c r="AV466" s="139" t="s">
        <v>153</v>
      </c>
      <c r="AW466" s="139" t="s">
        <v>44</v>
      </c>
      <c r="AX466" s="139" t="s">
        <v>107</v>
      </c>
      <c r="AY466" s="142" t="s">
        <v>145</v>
      </c>
      <c r="AZ466" s="139"/>
      <c r="BA466" s="139"/>
      <c r="BB466" s="139"/>
      <c r="BC466" s="139"/>
      <c r="BD466" s="139"/>
      <c r="BE466" s="139"/>
      <c r="BF466" s="139"/>
      <c r="BG466" s="139"/>
      <c r="BH466" s="139"/>
      <c r="BI466" s="139"/>
      <c r="BJ466" s="139"/>
      <c r="BK466" s="139"/>
      <c r="BL466" s="139"/>
      <c r="BM466" s="139"/>
    </row>
    <row r="467" spans="1:65" ht="15.75" customHeight="1">
      <c r="A467" s="154"/>
      <c r="B467" s="155"/>
      <c r="C467" s="154"/>
      <c r="D467" s="141" t="s">
        <v>221</v>
      </c>
      <c r="E467" s="156" t="s">
        <v>25</v>
      </c>
      <c r="F467" s="157" t="s">
        <v>1651</v>
      </c>
      <c r="G467" s="154"/>
      <c r="H467" s="156" t="s">
        <v>25</v>
      </c>
      <c r="I467" s="154"/>
      <c r="J467" s="154"/>
      <c r="K467" s="154"/>
      <c r="L467" s="155"/>
      <c r="M467" s="158"/>
      <c r="N467" s="154"/>
      <c r="O467" s="154"/>
      <c r="P467" s="154"/>
      <c r="Q467" s="154"/>
      <c r="R467" s="154"/>
      <c r="S467" s="154"/>
      <c r="T467" s="159"/>
      <c r="U467" s="154"/>
      <c r="V467" s="154"/>
      <c r="W467" s="154"/>
      <c r="X467" s="154"/>
      <c r="Y467" s="154"/>
      <c r="Z467" s="154"/>
      <c r="AA467" s="154"/>
      <c r="AB467" s="154"/>
      <c r="AC467" s="154"/>
      <c r="AD467" s="154"/>
      <c r="AE467" s="154"/>
      <c r="AF467" s="154"/>
      <c r="AG467" s="154"/>
      <c r="AH467" s="154"/>
      <c r="AI467" s="154"/>
      <c r="AJ467" s="154"/>
      <c r="AK467" s="154"/>
      <c r="AL467" s="154"/>
      <c r="AM467" s="154"/>
      <c r="AN467" s="154"/>
      <c r="AO467" s="154"/>
      <c r="AP467" s="154"/>
      <c r="AQ467" s="154"/>
      <c r="AR467" s="154"/>
      <c r="AS467" s="154"/>
      <c r="AT467" s="156" t="s">
        <v>221</v>
      </c>
      <c r="AU467" s="156" t="s">
        <v>153</v>
      </c>
      <c r="AV467" s="154" t="s">
        <v>9</v>
      </c>
      <c r="AW467" s="154" t="s">
        <v>44</v>
      </c>
      <c r="AX467" s="154" t="s">
        <v>107</v>
      </c>
      <c r="AY467" s="156" t="s">
        <v>145</v>
      </c>
      <c r="AZ467" s="154"/>
      <c r="BA467" s="154"/>
      <c r="BB467" s="154"/>
      <c r="BC467" s="154"/>
      <c r="BD467" s="154"/>
      <c r="BE467" s="154"/>
      <c r="BF467" s="154"/>
      <c r="BG467" s="154"/>
      <c r="BH467" s="154"/>
      <c r="BI467" s="154"/>
      <c r="BJ467" s="154"/>
      <c r="BK467" s="154"/>
      <c r="BL467" s="154"/>
      <c r="BM467" s="154"/>
    </row>
    <row r="468" spans="1:65" ht="15.75" customHeight="1">
      <c r="A468" s="139"/>
      <c r="B468" s="140"/>
      <c r="C468" s="139"/>
      <c r="D468" s="141" t="s">
        <v>221</v>
      </c>
      <c r="E468" s="142" t="s">
        <v>25</v>
      </c>
      <c r="F468" s="143" t="s">
        <v>1652</v>
      </c>
      <c r="G468" s="139"/>
      <c r="H468" s="144">
        <v>25.8</v>
      </c>
      <c r="I468" s="139"/>
      <c r="J468" s="139"/>
      <c r="K468" s="139"/>
      <c r="L468" s="140"/>
      <c r="M468" s="145"/>
      <c r="N468" s="139"/>
      <c r="O468" s="139"/>
      <c r="P468" s="139"/>
      <c r="Q468" s="139"/>
      <c r="R468" s="139"/>
      <c r="S468" s="139"/>
      <c r="T468" s="146"/>
      <c r="U468" s="139"/>
      <c r="V468" s="139"/>
      <c r="W468" s="139"/>
      <c r="X468" s="139"/>
      <c r="Y468" s="139"/>
      <c r="Z468" s="139"/>
      <c r="AA468" s="139"/>
      <c r="AB468" s="139"/>
      <c r="AC468" s="139"/>
      <c r="AD468" s="139"/>
      <c r="AE468" s="139"/>
      <c r="AF468" s="139"/>
      <c r="AG468" s="139"/>
      <c r="AH468" s="139"/>
      <c r="AI468" s="139"/>
      <c r="AJ468" s="139"/>
      <c r="AK468" s="139"/>
      <c r="AL468" s="139"/>
      <c r="AM468" s="139"/>
      <c r="AN468" s="139"/>
      <c r="AO468" s="139"/>
      <c r="AP468" s="139"/>
      <c r="AQ468" s="139"/>
      <c r="AR468" s="139"/>
      <c r="AS468" s="139"/>
      <c r="AT468" s="142" t="s">
        <v>221</v>
      </c>
      <c r="AU468" s="142" t="s">
        <v>153</v>
      </c>
      <c r="AV468" s="139" t="s">
        <v>153</v>
      </c>
      <c r="AW468" s="139" t="s">
        <v>44</v>
      </c>
      <c r="AX468" s="139" t="s">
        <v>107</v>
      </c>
      <c r="AY468" s="142" t="s">
        <v>145</v>
      </c>
      <c r="AZ468" s="139"/>
      <c r="BA468" s="139"/>
      <c r="BB468" s="139"/>
      <c r="BC468" s="139"/>
      <c r="BD468" s="139"/>
      <c r="BE468" s="139"/>
      <c r="BF468" s="139"/>
      <c r="BG468" s="139"/>
      <c r="BH468" s="139"/>
      <c r="BI468" s="139"/>
      <c r="BJ468" s="139"/>
      <c r="BK468" s="139"/>
      <c r="BL468" s="139"/>
      <c r="BM468" s="139"/>
    </row>
    <row r="469" spans="1:65" ht="15.75" customHeight="1">
      <c r="A469" s="139"/>
      <c r="B469" s="140"/>
      <c r="C469" s="139"/>
      <c r="D469" s="141" t="s">
        <v>221</v>
      </c>
      <c r="E469" s="142" t="s">
        <v>25</v>
      </c>
      <c r="F469" s="143" t="s">
        <v>650</v>
      </c>
      <c r="G469" s="139"/>
      <c r="H469" s="144">
        <v>4.6100000000000003</v>
      </c>
      <c r="I469" s="139"/>
      <c r="J469" s="139"/>
      <c r="K469" s="139"/>
      <c r="L469" s="140"/>
      <c r="M469" s="145"/>
      <c r="N469" s="139"/>
      <c r="O469" s="139"/>
      <c r="P469" s="139"/>
      <c r="Q469" s="139"/>
      <c r="R469" s="139"/>
      <c r="S469" s="139"/>
      <c r="T469" s="146"/>
      <c r="U469" s="139"/>
      <c r="V469" s="139"/>
      <c r="W469" s="139"/>
      <c r="X469" s="139"/>
      <c r="Y469" s="139"/>
      <c r="Z469" s="139"/>
      <c r="AA469" s="139"/>
      <c r="AB469" s="139"/>
      <c r="AC469" s="139"/>
      <c r="AD469" s="139"/>
      <c r="AE469" s="139"/>
      <c r="AF469" s="139"/>
      <c r="AG469" s="139"/>
      <c r="AH469" s="139"/>
      <c r="AI469" s="139"/>
      <c r="AJ469" s="139"/>
      <c r="AK469" s="139"/>
      <c r="AL469" s="139"/>
      <c r="AM469" s="139"/>
      <c r="AN469" s="139"/>
      <c r="AO469" s="139"/>
      <c r="AP469" s="139"/>
      <c r="AQ469" s="139"/>
      <c r="AR469" s="139"/>
      <c r="AS469" s="139"/>
      <c r="AT469" s="142" t="s">
        <v>221</v>
      </c>
      <c r="AU469" s="142" t="s">
        <v>153</v>
      </c>
      <c r="AV469" s="139" t="s">
        <v>153</v>
      </c>
      <c r="AW469" s="139" t="s">
        <v>44</v>
      </c>
      <c r="AX469" s="139" t="s">
        <v>107</v>
      </c>
      <c r="AY469" s="142" t="s">
        <v>145</v>
      </c>
      <c r="AZ469" s="139"/>
      <c r="BA469" s="139"/>
      <c r="BB469" s="139"/>
      <c r="BC469" s="139"/>
      <c r="BD469" s="139"/>
      <c r="BE469" s="139"/>
      <c r="BF469" s="139"/>
      <c r="BG469" s="139"/>
      <c r="BH469" s="139"/>
      <c r="BI469" s="139"/>
      <c r="BJ469" s="139"/>
      <c r="BK469" s="139"/>
      <c r="BL469" s="139"/>
      <c r="BM469" s="139"/>
    </row>
    <row r="470" spans="1:65" ht="15.75" customHeight="1">
      <c r="A470" s="154"/>
      <c r="B470" s="155"/>
      <c r="C470" s="154"/>
      <c r="D470" s="141" t="s">
        <v>221</v>
      </c>
      <c r="E470" s="156" t="s">
        <v>25</v>
      </c>
      <c r="F470" s="157" t="s">
        <v>1616</v>
      </c>
      <c r="G470" s="154"/>
      <c r="H470" s="156" t="s">
        <v>25</v>
      </c>
      <c r="I470" s="154"/>
      <c r="J470" s="154"/>
      <c r="K470" s="154"/>
      <c r="L470" s="155"/>
      <c r="M470" s="158"/>
      <c r="N470" s="154"/>
      <c r="O470" s="154"/>
      <c r="P470" s="154"/>
      <c r="Q470" s="154"/>
      <c r="R470" s="154"/>
      <c r="S470" s="154"/>
      <c r="T470" s="159"/>
      <c r="U470" s="154"/>
      <c r="V470" s="154"/>
      <c r="W470" s="154"/>
      <c r="X470" s="154"/>
      <c r="Y470" s="154"/>
      <c r="Z470" s="154"/>
      <c r="AA470" s="154"/>
      <c r="AB470" s="154"/>
      <c r="AC470" s="154"/>
      <c r="AD470" s="154"/>
      <c r="AE470" s="154"/>
      <c r="AF470" s="154"/>
      <c r="AG470" s="154"/>
      <c r="AH470" s="154"/>
      <c r="AI470" s="154"/>
      <c r="AJ470" s="154"/>
      <c r="AK470" s="154"/>
      <c r="AL470" s="154"/>
      <c r="AM470" s="154"/>
      <c r="AN470" s="154"/>
      <c r="AO470" s="154"/>
      <c r="AP470" s="154"/>
      <c r="AQ470" s="154"/>
      <c r="AR470" s="154"/>
      <c r="AS470" s="154"/>
      <c r="AT470" s="156" t="s">
        <v>221</v>
      </c>
      <c r="AU470" s="156" t="s">
        <v>153</v>
      </c>
      <c r="AV470" s="154" t="s">
        <v>9</v>
      </c>
      <c r="AW470" s="154" t="s">
        <v>44</v>
      </c>
      <c r="AX470" s="154" t="s">
        <v>107</v>
      </c>
      <c r="AY470" s="156" t="s">
        <v>145</v>
      </c>
      <c r="AZ470" s="154"/>
      <c r="BA470" s="154"/>
      <c r="BB470" s="154"/>
      <c r="BC470" s="154"/>
      <c r="BD470" s="154"/>
      <c r="BE470" s="154"/>
      <c r="BF470" s="154"/>
      <c r="BG470" s="154"/>
      <c r="BH470" s="154"/>
      <c r="BI470" s="154"/>
      <c r="BJ470" s="154"/>
      <c r="BK470" s="154"/>
      <c r="BL470" s="154"/>
      <c r="BM470" s="154"/>
    </row>
    <row r="471" spans="1:65" ht="15.75" customHeight="1">
      <c r="A471" s="139"/>
      <c r="B471" s="140"/>
      <c r="C471" s="139"/>
      <c r="D471" s="141" t="s">
        <v>221</v>
      </c>
      <c r="E471" s="142" t="s">
        <v>25</v>
      </c>
      <c r="F471" s="143" t="s">
        <v>1656</v>
      </c>
      <c r="G471" s="139"/>
      <c r="H471" s="144">
        <v>35.700000000000003</v>
      </c>
      <c r="I471" s="139"/>
      <c r="J471" s="139"/>
      <c r="K471" s="139"/>
      <c r="L471" s="140"/>
      <c r="M471" s="145"/>
      <c r="N471" s="139"/>
      <c r="O471" s="139"/>
      <c r="P471" s="139"/>
      <c r="Q471" s="139"/>
      <c r="R471" s="139"/>
      <c r="S471" s="139"/>
      <c r="T471" s="146"/>
      <c r="U471" s="139"/>
      <c r="V471" s="139"/>
      <c r="W471" s="139"/>
      <c r="X471" s="139"/>
      <c r="Y471" s="139"/>
      <c r="Z471" s="139"/>
      <c r="AA471" s="139"/>
      <c r="AB471" s="139"/>
      <c r="AC471" s="139"/>
      <c r="AD471" s="139"/>
      <c r="AE471" s="139"/>
      <c r="AF471" s="139"/>
      <c r="AG471" s="139"/>
      <c r="AH471" s="139"/>
      <c r="AI471" s="139"/>
      <c r="AJ471" s="139"/>
      <c r="AK471" s="139"/>
      <c r="AL471" s="139"/>
      <c r="AM471" s="139"/>
      <c r="AN471" s="139"/>
      <c r="AO471" s="139"/>
      <c r="AP471" s="139"/>
      <c r="AQ471" s="139"/>
      <c r="AR471" s="139"/>
      <c r="AS471" s="139"/>
      <c r="AT471" s="142" t="s">
        <v>221</v>
      </c>
      <c r="AU471" s="142" t="s">
        <v>153</v>
      </c>
      <c r="AV471" s="139" t="s">
        <v>153</v>
      </c>
      <c r="AW471" s="139" t="s">
        <v>44</v>
      </c>
      <c r="AX471" s="139" t="s">
        <v>107</v>
      </c>
      <c r="AY471" s="142" t="s">
        <v>145</v>
      </c>
      <c r="AZ471" s="139"/>
      <c r="BA471" s="139"/>
      <c r="BB471" s="139"/>
      <c r="BC471" s="139"/>
      <c r="BD471" s="139"/>
      <c r="BE471" s="139"/>
      <c r="BF471" s="139"/>
      <c r="BG471" s="139"/>
      <c r="BH471" s="139"/>
      <c r="BI471" s="139"/>
      <c r="BJ471" s="139"/>
      <c r="BK471" s="139"/>
      <c r="BL471" s="139"/>
      <c r="BM471" s="139"/>
    </row>
    <row r="472" spans="1:65" ht="15.75" customHeight="1">
      <c r="A472" s="139"/>
      <c r="B472" s="140"/>
      <c r="C472" s="139"/>
      <c r="D472" s="141" t="s">
        <v>221</v>
      </c>
      <c r="E472" s="142" t="s">
        <v>25</v>
      </c>
      <c r="F472" s="143" t="s">
        <v>620</v>
      </c>
      <c r="G472" s="139"/>
      <c r="H472" s="144">
        <v>7.09</v>
      </c>
      <c r="I472" s="139"/>
      <c r="J472" s="139"/>
      <c r="K472" s="139"/>
      <c r="L472" s="140"/>
      <c r="M472" s="145"/>
      <c r="N472" s="139"/>
      <c r="O472" s="139"/>
      <c r="P472" s="139"/>
      <c r="Q472" s="139"/>
      <c r="R472" s="139"/>
      <c r="S472" s="139"/>
      <c r="T472" s="146"/>
      <c r="U472" s="139"/>
      <c r="V472" s="139"/>
      <c r="W472" s="139"/>
      <c r="X472" s="139"/>
      <c r="Y472" s="139"/>
      <c r="Z472" s="139"/>
      <c r="AA472" s="139"/>
      <c r="AB472" s="139"/>
      <c r="AC472" s="139"/>
      <c r="AD472" s="139"/>
      <c r="AE472" s="139"/>
      <c r="AF472" s="139"/>
      <c r="AG472" s="139"/>
      <c r="AH472" s="139"/>
      <c r="AI472" s="139"/>
      <c r="AJ472" s="139"/>
      <c r="AK472" s="139"/>
      <c r="AL472" s="139"/>
      <c r="AM472" s="139"/>
      <c r="AN472" s="139"/>
      <c r="AO472" s="139"/>
      <c r="AP472" s="139"/>
      <c r="AQ472" s="139"/>
      <c r="AR472" s="139"/>
      <c r="AS472" s="139"/>
      <c r="AT472" s="142" t="s">
        <v>221</v>
      </c>
      <c r="AU472" s="142" t="s">
        <v>153</v>
      </c>
      <c r="AV472" s="139" t="s">
        <v>153</v>
      </c>
      <c r="AW472" s="139" t="s">
        <v>44</v>
      </c>
      <c r="AX472" s="139" t="s">
        <v>107</v>
      </c>
      <c r="AY472" s="142" t="s">
        <v>145</v>
      </c>
      <c r="AZ472" s="139"/>
      <c r="BA472" s="139"/>
      <c r="BB472" s="139"/>
      <c r="BC472" s="139"/>
      <c r="BD472" s="139"/>
      <c r="BE472" s="139"/>
      <c r="BF472" s="139"/>
      <c r="BG472" s="139"/>
      <c r="BH472" s="139"/>
      <c r="BI472" s="139"/>
      <c r="BJ472" s="139"/>
      <c r="BK472" s="139"/>
      <c r="BL472" s="139"/>
      <c r="BM472" s="139"/>
    </row>
    <row r="473" spans="1:65" ht="15.75" customHeight="1">
      <c r="A473" s="154"/>
      <c r="B473" s="155"/>
      <c r="C473" s="154"/>
      <c r="D473" s="141" t="s">
        <v>221</v>
      </c>
      <c r="E473" s="156" t="s">
        <v>25</v>
      </c>
      <c r="F473" s="157" t="s">
        <v>1651</v>
      </c>
      <c r="G473" s="154"/>
      <c r="H473" s="156" t="s">
        <v>25</v>
      </c>
      <c r="I473" s="154"/>
      <c r="J473" s="154"/>
      <c r="K473" s="154"/>
      <c r="L473" s="155"/>
      <c r="M473" s="158"/>
      <c r="N473" s="154"/>
      <c r="O473" s="154"/>
      <c r="P473" s="154"/>
      <c r="Q473" s="154"/>
      <c r="R473" s="154"/>
      <c r="S473" s="154"/>
      <c r="T473" s="159"/>
      <c r="U473" s="154"/>
      <c r="V473" s="154"/>
      <c r="W473" s="154"/>
      <c r="X473" s="154"/>
      <c r="Y473" s="154"/>
      <c r="Z473" s="154"/>
      <c r="AA473" s="154"/>
      <c r="AB473" s="154"/>
      <c r="AC473" s="154"/>
      <c r="AD473" s="154"/>
      <c r="AE473" s="154"/>
      <c r="AF473" s="154"/>
      <c r="AG473" s="154"/>
      <c r="AH473" s="154"/>
      <c r="AI473" s="154"/>
      <c r="AJ473" s="154"/>
      <c r="AK473" s="154"/>
      <c r="AL473" s="154"/>
      <c r="AM473" s="154"/>
      <c r="AN473" s="154"/>
      <c r="AO473" s="154"/>
      <c r="AP473" s="154"/>
      <c r="AQ473" s="154"/>
      <c r="AR473" s="154"/>
      <c r="AS473" s="154"/>
      <c r="AT473" s="156" t="s">
        <v>221</v>
      </c>
      <c r="AU473" s="156" t="s">
        <v>153</v>
      </c>
      <c r="AV473" s="154" t="s">
        <v>9</v>
      </c>
      <c r="AW473" s="154" t="s">
        <v>44</v>
      </c>
      <c r="AX473" s="154" t="s">
        <v>107</v>
      </c>
      <c r="AY473" s="156" t="s">
        <v>145</v>
      </c>
      <c r="AZ473" s="154"/>
      <c r="BA473" s="154"/>
      <c r="BB473" s="154"/>
      <c r="BC473" s="154"/>
      <c r="BD473" s="154"/>
      <c r="BE473" s="154"/>
      <c r="BF473" s="154"/>
      <c r="BG473" s="154"/>
      <c r="BH473" s="154"/>
      <c r="BI473" s="154"/>
      <c r="BJ473" s="154"/>
      <c r="BK473" s="154"/>
      <c r="BL473" s="154"/>
      <c r="BM473" s="154"/>
    </row>
    <row r="474" spans="1:65" ht="15.75" customHeight="1">
      <c r="A474" s="139"/>
      <c r="B474" s="140"/>
      <c r="C474" s="139"/>
      <c r="D474" s="141" t="s">
        <v>221</v>
      </c>
      <c r="E474" s="142" t="s">
        <v>25</v>
      </c>
      <c r="F474" s="143" t="s">
        <v>1657</v>
      </c>
      <c r="G474" s="139"/>
      <c r="H474" s="144">
        <v>24.3</v>
      </c>
      <c r="I474" s="139"/>
      <c r="J474" s="139"/>
      <c r="K474" s="139"/>
      <c r="L474" s="140"/>
      <c r="M474" s="145"/>
      <c r="N474" s="139"/>
      <c r="O474" s="139"/>
      <c r="P474" s="139"/>
      <c r="Q474" s="139"/>
      <c r="R474" s="139"/>
      <c r="S474" s="139"/>
      <c r="T474" s="146"/>
      <c r="U474" s="139"/>
      <c r="V474" s="139"/>
      <c r="W474" s="139"/>
      <c r="X474" s="139"/>
      <c r="Y474" s="139"/>
      <c r="Z474" s="139"/>
      <c r="AA474" s="139"/>
      <c r="AB474" s="139"/>
      <c r="AC474" s="139"/>
      <c r="AD474" s="139"/>
      <c r="AE474" s="139"/>
      <c r="AF474" s="139"/>
      <c r="AG474" s="139"/>
      <c r="AH474" s="139"/>
      <c r="AI474" s="139"/>
      <c r="AJ474" s="139"/>
      <c r="AK474" s="139"/>
      <c r="AL474" s="139"/>
      <c r="AM474" s="139"/>
      <c r="AN474" s="139"/>
      <c r="AO474" s="139"/>
      <c r="AP474" s="139"/>
      <c r="AQ474" s="139"/>
      <c r="AR474" s="139"/>
      <c r="AS474" s="139"/>
      <c r="AT474" s="142" t="s">
        <v>221</v>
      </c>
      <c r="AU474" s="142" t="s">
        <v>153</v>
      </c>
      <c r="AV474" s="139" t="s">
        <v>153</v>
      </c>
      <c r="AW474" s="139" t="s">
        <v>44</v>
      </c>
      <c r="AX474" s="139" t="s">
        <v>107</v>
      </c>
      <c r="AY474" s="142" t="s">
        <v>145</v>
      </c>
      <c r="AZ474" s="139"/>
      <c r="BA474" s="139"/>
      <c r="BB474" s="139"/>
      <c r="BC474" s="139"/>
      <c r="BD474" s="139"/>
      <c r="BE474" s="139"/>
      <c r="BF474" s="139"/>
      <c r="BG474" s="139"/>
      <c r="BH474" s="139"/>
      <c r="BI474" s="139"/>
      <c r="BJ474" s="139"/>
      <c r="BK474" s="139"/>
      <c r="BL474" s="139"/>
      <c r="BM474" s="139"/>
    </row>
    <row r="475" spans="1:65" ht="15.75" customHeight="1">
      <c r="A475" s="139"/>
      <c r="B475" s="140"/>
      <c r="C475" s="139"/>
      <c r="D475" s="141" t="s">
        <v>221</v>
      </c>
      <c r="E475" s="142" t="s">
        <v>25</v>
      </c>
      <c r="F475" s="143" t="s">
        <v>652</v>
      </c>
      <c r="G475" s="139"/>
      <c r="H475" s="144">
        <v>4.0999999999999996</v>
      </c>
      <c r="I475" s="139"/>
      <c r="J475" s="139"/>
      <c r="K475" s="139"/>
      <c r="L475" s="140"/>
      <c r="M475" s="145"/>
      <c r="N475" s="139"/>
      <c r="O475" s="139"/>
      <c r="P475" s="139"/>
      <c r="Q475" s="139"/>
      <c r="R475" s="139"/>
      <c r="S475" s="139"/>
      <c r="T475" s="146"/>
      <c r="U475" s="139"/>
      <c r="V475" s="139"/>
      <c r="W475" s="139"/>
      <c r="X475" s="139"/>
      <c r="Y475" s="139"/>
      <c r="Z475" s="139"/>
      <c r="AA475" s="139"/>
      <c r="AB475" s="139"/>
      <c r="AC475" s="139"/>
      <c r="AD475" s="139"/>
      <c r="AE475" s="139"/>
      <c r="AF475" s="139"/>
      <c r="AG475" s="139"/>
      <c r="AH475" s="139"/>
      <c r="AI475" s="139"/>
      <c r="AJ475" s="139"/>
      <c r="AK475" s="139"/>
      <c r="AL475" s="139"/>
      <c r="AM475" s="139"/>
      <c r="AN475" s="139"/>
      <c r="AO475" s="139"/>
      <c r="AP475" s="139"/>
      <c r="AQ475" s="139"/>
      <c r="AR475" s="139"/>
      <c r="AS475" s="139"/>
      <c r="AT475" s="142" t="s">
        <v>221</v>
      </c>
      <c r="AU475" s="142" t="s">
        <v>153</v>
      </c>
      <c r="AV475" s="139" t="s">
        <v>153</v>
      </c>
      <c r="AW475" s="139" t="s">
        <v>44</v>
      </c>
      <c r="AX475" s="139" t="s">
        <v>107</v>
      </c>
      <c r="AY475" s="142" t="s">
        <v>145</v>
      </c>
      <c r="AZ475" s="139"/>
      <c r="BA475" s="139"/>
      <c r="BB475" s="139"/>
      <c r="BC475" s="139"/>
      <c r="BD475" s="139"/>
      <c r="BE475" s="139"/>
      <c r="BF475" s="139"/>
      <c r="BG475" s="139"/>
      <c r="BH475" s="139"/>
      <c r="BI475" s="139"/>
      <c r="BJ475" s="139"/>
      <c r="BK475" s="139"/>
      <c r="BL475" s="139"/>
      <c r="BM475" s="139"/>
    </row>
    <row r="476" spans="1:65" ht="15.75" customHeight="1">
      <c r="A476" s="154"/>
      <c r="B476" s="155"/>
      <c r="C476" s="154"/>
      <c r="D476" s="141" t="s">
        <v>221</v>
      </c>
      <c r="E476" s="156" t="s">
        <v>25</v>
      </c>
      <c r="F476" s="157" t="s">
        <v>1622</v>
      </c>
      <c r="G476" s="154"/>
      <c r="H476" s="156" t="s">
        <v>25</v>
      </c>
      <c r="I476" s="154"/>
      <c r="J476" s="154"/>
      <c r="K476" s="154"/>
      <c r="L476" s="155"/>
      <c r="M476" s="158"/>
      <c r="N476" s="154"/>
      <c r="O476" s="154"/>
      <c r="P476" s="154"/>
      <c r="Q476" s="154"/>
      <c r="R476" s="154"/>
      <c r="S476" s="154"/>
      <c r="T476" s="159"/>
      <c r="U476" s="154"/>
      <c r="V476" s="154"/>
      <c r="W476" s="154"/>
      <c r="X476" s="154"/>
      <c r="Y476" s="154"/>
      <c r="Z476" s="154"/>
      <c r="AA476" s="154"/>
      <c r="AB476" s="154"/>
      <c r="AC476" s="154"/>
      <c r="AD476" s="154"/>
      <c r="AE476" s="154"/>
      <c r="AF476" s="154"/>
      <c r="AG476" s="154"/>
      <c r="AH476" s="154"/>
      <c r="AI476" s="154"/>
      <c r="AJ476" s="154"/>
      <c r="AK476" s="154"/>
      <c r="AL476" s="154"/>
      <c r="AM476" s="154"/>
      <c r="AN476" s="154"/>
      <c r="AO476" s="154"/>
      <c r="AP476" s="154"/>
      <c r="AQ476" s="154"/>
      <c r="AR476" s="154"/>
      <c r="AS476" s="154"/>
      <c r="AT476" s="156" t="s">
        <v>221</v>
      </c>
      <c r="AU476" s="156" t="s">
        <v>153</v>
      </c>
      <c r="AV476" s="154" t="s">
        <v>9</v>
      </c>
      <c r="AW476" s="154" t="s">
        <v>44</v>
      </c>
      <c r="AX476" s="154" t="s">
        <v>107</v>
      </c>
      <c r="AY476" s="156" t="s">
        <v>145</v>
      </c>
      <c r="AZ476" s="154"/>
      <c r="BA476" s="154"/>
      <c r="BB476" s="154"/>
      <c r="BC476" s="154"/>
      <c r="BD476" s="154"/>
      <c r="BE476" s="154"/>
      <c r="BF476" s="154"/>
      <c r="BG476" s="154"/>
      <c r="BH476" s="154"/>
      <c r="BI476" s="154"/>
      <c r="BJ476" s="154"/>
      <c r="BK476" s="154"/>
      <c r="BL476" s="154"/>
      <c r="BM476" s="154"/>
    </row>
    <row r="477" spans="1:65" ht="15.75" customHeight="1">
      <c r="A477" s="139"/>
      <c r="B477" s="140"/>
      <c r="C477" s="139"/>
      <c r="D477" s="141" t="s">
        <v>221</v>
      </c>
      <c r="E477" s="142" t="s">
        <v>25</v>
      </c>
      <c r="F477" s="143" t="s">
        <v>1665</v>
      </c>
      <c r="G477" s="139"/>
      <c r="H477" s="144">
        <v>14.1</v>
      </c>
      <c r="I477" s="139"/>
      <c r="J477" s="139"/>
      <c r="K477" s="139"/>
      <c r="L477" s="140"/>
      <c r="M477" s="145"/>
      <c r="N477" s="139"/>
      <c r="O477" s="139"/>
      <c r="P477" s="139"/>
      <c r="Q477" s="139"/>
      <c r="R477" s="139"/>
      <c r="S477" s="139"/>
      <c r="T477" s="146"/>
      <c r="U477" s="139"/>
      <c r="V477" s="139"/>
      <c r="W477" s="139"/>
      <c r="X477" s="139"/>
      <c r="Y477" s="139"/>
      <c r="Z477" s="139"/>
      <c r="AA477" s="139"/>
      <c r="AB477" s="139"/>
      <c r="AC477" s="139"/>
      <c r="AD477" s="139"/>
      <c r="AE477" s="139"/>
      <c r="AF477" s="139"/>
      <c r="AG477" s="139"/>
      <c r="AH477" s="139"/>
      <c r="AI477" s="139"/>
      <c r="AJ477" s="139"/>
      <c r="AK477" s="139"/>
      <c r="AL477" s="139"/>
      <c r="AM477" s="139"/>
      <c r="AN477" s="139"/>
      <c r="AO477" s="139"/>
      <c r="AP477" s="139"/>
      <c r="AQ477" s="139"/>
      <c r="AR477" s="139"/>
      <c r="AS477" s="139"/>
      <c r="AT477" s="142" t="s">
        <v>221</v>
      </c>
      <c r="AU477" s="142" t="s">
        <v>153</v>
      </c>
      <c r="AV477" s="139" t="s">
        <v>153</v>
      </c>
      <c r="AW477" s="139" t="s">
        <v>44</v>
      </c>
      <c r="AX477" s="139" t="s">
        <v>107</v>
      </c>
      <c r="AY477" s="142" t="s">
        <v>145</v>
      </c>
      <c r="AZ477" s="139"/>
      <c r="BA477" s="139"/>
      <c r="BB477" s="139"/>
      <c r="BC477" s="139"/>
      <c r="BD477" s="139"/>
      <c r="BE477" s="139"/>
      <c r="BF477" s="139"/>
      <c r="BG477" s="139"/>
      <c r="BH477" s="139"/>
      <c r="BI477" s="139"/>
      <c r="BJ477" s="139"/>
      <c r="BK477" s="139"/>
      <c r="BL477" s="139"/>
      <c r="BM477" s="139"/>
    </row>
    <row r="478" spans="1:65" ht="15.75" customHeight="1">
      <c r="A478" s="139"/>
      <c r="B478" s="140"/>
      <c r="C478" s="139"/>
      <c r="D478" s="141" t="s">
        <v>221</v>
      </c>
      <c r="E478" s="142" t="s">
        <v>25</v>
      </c>
      <c r="F478" s="143" t="s">
        <v>654</v>
      </c>
      <c r="G478" s="139"/>
      <c r="H478" s="144">
        <v>1.3</v>
      </c>
      <c r="I478" s="139"/>
      <c r="J478" s="139"/>
      <c r="K478" s="139"/>
      <c r="L478" s="140"/>
      <c r="M478" s="145"/>
      <c r="N478" s="139"/>
      <c r="O478" s="139"/>
      <c r="P478" s="139"/>
      <c r="Q478" s="139"/>
      <c r="R478" s="139"/>
      <c r="S478" s="139"/>
      <c r="T478" s="146"/>
      <c r="U478" s="139"/>
      <c r="V478" s="139"/>
      <c r="W478" s="139"/>
      <c r="X478" s="139"/>
      <c r="Y478" s="139"/>
      <c r="Z478" s="139"/>
      <c r="AA478" s="139"/>
      <c r="AB478" s="139"/>
      <c r="AC478" s="139"/>
      <c r="AD478" s="139"/>
      <c r="AE478" s="139"/>
      <c r="AF478" s="139"/>
      <c r="AG478" s="139"/>
      <c r="AH478" s="139"/>
      <c r="AI478" s="139"/>
      <c r="AJ478" s="139"/>
      <c r="AK478" s="139"/>
      <c r="AL478" s="139"/>
      <c r="AM478" s="139"/>
      <c r="AN478" s="139"/>
      <c r="AO478" s="139"/>
      <c r="AP478" s="139"/>
      <c r="AQ478" s="139"/>
      <c r="AR478" s="139"/>
      <c r="AS478" s="139"/>
      <c r="AT478" s="142" t="s">
        <v>221</v>
      </c>
      <c r="AU478" s="142" t="s">
        <v>153</v>
      </c>
      <c r="AV478" s="139" t="s">
        <v>153</v>
      </c>
      <c r="AW478" s="139" t="s">
        <v>44</v>
      </c>
      <c r="AX478" s="139" t="s">
        <v>107</v>
      </c>
      <c r="AY478" s="142" t="s">
        <v>145</v>
      </c>
      <c r="AZ478" s="139"/>
      <c r="BA478" s="139"/>
      <c r="BB478" s="139"/>
      <c r="BC478" s="139"/>
      <c r="BD478" s="139"/>
      <c r="BE478" s="139"/>
      <c r="BF478" s="139"/>
      <c r="BG478" s="139"/>
      <c r="BH478" s="139"/>
      <c r="BI478" s="139"/>
      <c r="BJ478" s="139"/>
      <c r="BK478" s="139"/>
      <c r="BL478" s="139"/>
      <c r="BM478" s="139"/>
    </row>
    <row r="479" spans="1:65" ht="15.75" customHeight="1">
      <c r="A479" s="154"/>
      <c r="B479" s="155"/>
      <c r="C479" s="154"/>
      <c r="D479" s="141" t="s">
        <v>221</v>
      </c>
      <c r="E479" s="156" t="s">
        <v>25</v>
      </c>
      <c r="F479" s="157" t="s">
        <v>1669</v>
      </c>
      <c r="G479" s="154"/>
      <c r="H479" s="156" t="s">
        <v>25</v>
      </c>
      <c r="I479" s="154"/>
      <c r="J479" s="154"/>
      <c r="K479" s="154"/>
      <c r="L479" s="155"/>
      <c r="M479" s="158"/>
      <c r="N479" s="154"/>
      <c r="O479" s="154"/>
      <c r="P479" s="154"/>
      <c r="Q479" s="154"/>
      <c r="R479" s="154"/>
      <c r="S479" s="154"/>
      <c r="T479" s="159"/>
      <c r="U479" s="154"/>
      <c r="V479" s="154"/>
      <c r="W479" s="154"/>
      <c r="X479" s="154"/>
      <c r="Y479" s="154"/>
      <c r="Z479" s="154"/>
      <c r="AA479" s="154"/>
      <c r="AB479" s="154"/>
      <c r="AC479" s="154"/>
      <c r="AD479" s="154"/>
      <c r="AE479" s="154"/>
      <c r="AF479" s="154"/>
      <c r="AG479" s="154"/>
      <c r="AH479" s="154"/>
      <c r="AI479" s="154"/>
      <c r="AJ479" s="154"/>
      <c r="AK479" s="154"/>
      <c r="AL479" s="154"/>
      <c r="AM479" s="154"/>
      <c r="AN479" s="154"/>
      <c r="AO479" s="154"/>
      <c r="AP479" s="154"/>
      <c r="AQ479" s="154"/>
      <c r="AR479" s="154"/>
      <c r="AS479" s="154"/>
      <c r="AT479" s="156" t="s">
        <v>221</v>
      </c>
      <c r="AU479" s="156" t="s">
        <v>153</v>
      </c>
      <c r="AV479" s="154" t="s">
        <v>9</v>
      </c>
      <c r="AW479" s="154" t="s">
        <v>44</v>
      </c>
      <c r="AX479" s="154" t="s">
        <v>107</v>
      </c>
      <c r="AY479" s="156" t="s">
        <v>145</v>
      </c>
      <c r="AZ479" s="154"/>
      <c r="BA479" s="154"/>
      <c r="BB479" s="154"/>
      <c r="BC479" s="154"/>
      <c r="BD479" s="154"/>
      <c r="BE479" s="154"/>
      <c r="BF479" s="154"/>
      <c r="BG479" s="154"/>
      <c r="BH479" s="154"/>
      <c r="BI479" s="154"/>
      <c r="BJ479" s="154"/>
      <c r="BK479" s="154"/>
      <c r="BL479" s="154"/>
      <c r="BM479" s="154"/>
    </row>
    <row r="480" spans="1:65" ht="15.75" customHeight="1">
      <c r="A480" s="139"/>
      <c r="B480" s="140"/>
      <c r="C480" s="139"/>
      <c r="D480" s="141" t="s">
        <v>221</v>
      </c>
      <c r="E480" s="142" t="s">
        <v>25</v>
      </c>
      <c r="F480" s="143" t="s">
        <v>1670</v>
      </c>
      <c r="G480" s="139"/>
      <c r="H480" s="144">
        <v>43.35</v>
      </c>
      <c r="I480" s="139"/>
      <c r="J480" s="139"/>
      <c r="K480" s="139"/>
      <c r="L480" s="140"/>
      <c r="M480" s="145"/>
      <c r="N480" s="139"/>
      <c r="O480" s="139"/>
      <c r="P480" s="139"/>
      <c r="Q480" s="139"/>
      <c r="R480" s="139"/>
      <c r="S480" s="139"/>
      <c r="T480" s="146"/>
      <c r="U480" s="139"/>
      <c r="V480" s="139"/>
      <c r="W480" s="139"/>
      <c r="X480" s="139"/>
      <c r="Y480" s="139"/>
      <c r="Z480" s="139"/>
      <c r="AA480" s="139"/>
      <c r="AB480" s="139"/>
      <c r="AC480" s="139"/>
      <c r="AD480" s="139"/>
      <c r="AE480" s="139"/>
      <c r="AF480" s="139"/>
      <c r="AG480" s="139"/>
      <c r="AH480" s="139"/>
      <c r="AI480" s="139"/>
      <c r="AJ480" s="139"/>
      <c r="AK480" s="139"/>
      <c r="AL480" s="139"/>
      <c r="AM480" s="139"/>
      <c r="AN480" s="139"/>
      <c r="AO480" s="139"/>
      <c r="AP480" s="139"/>
      <c r="AQ480" s="139"/>
      <c r="AR480" s="139"/>
      <c r="AS480" s="139"/>
      <c r="AT480" s="142" t="s">
        <v>221</v>
      </c>
      <c r="AU480" s="142" t="s">
        <v>153</v>
      </c>
      <c r="AV480" s="139" t="s">
        <v>153</v>
      </c>
      <c r="AW480" s="139" t="s">
        <v>44</v>
      </c>
      <c r="AX480" s="139" t="s">
        <v>107</v>
      </c>
      <c r="AY480" s="142" t="s">
        <v>145</v>
      </c>
      <c r="AZ480" s="139"/>
      <c r="BA480" s="139"/>
      <c r="BB480" s="139"/>
      <c r="BC480" s="139"/>
      <c r="BD480" s="139"/>
      <c r="BE480" s="139"/>
      <c r="BF480" s="139"/>
      <c r="BG480" s="139"/>
      <c r="BH480" s="139"/>
      <c r="BI480" s="139"/>
      <c r="BJ480" s="139"/>
      <c r="BK480" s="139"/>
      <c r="BL480" s="139"/>
      <c r="BM480" s="139"/>
    </row>
    <row r="481" spans="1:65" ht="15.75" customHeight="1">
      <c r="A481" s="139"/>
      <c r="B481" s="140"/>
      <c r="C481" s="139"/>
      <c r="D481" s="141" t="s">
        <v>221</v>
      </c>
      <c r="E481" s="142" t="s">
        <v>25</v>
      </c>
      <c r="F481" s="143" t="s">
        <v>625</v>
      </c>
      <c r="G481" s="139"/>
      <c r="H481" s="144">
        <v>12.61</v>
      </c>
      <c r="I481" s="139"/>
      <c r="J481" s="139"/>
      <c r="K481" s="139"/>
      <c r="L481" s="140"/>
      <c r="M481" s="145"/>
      <c r="N481" s="139"/>
      <c r="O481" s="139"/>
      <c r="P481" s="139"/>
      <c r="Q481" s="139"/>
      <c r="R481" s="139"/>
      <c r="S481" s="139"/>
      <c r="T481" s="146"/>
      <c r="U481" s="139"/>
      <c r="V481" s="139"/>
      <c r="W481" s="139"/>
      <c r="X481" s="139"/>
      <c r="Y481" s="139"/>
      <c r="Z481" s="139"/>
      <c r="AA481" s="139"/>
      <c r="AB481" s="139"/>
      <c r="AC481" s="139"/>
      <c r="AD481" s="139"/>
      <c r="AE481" s="139"/>
      <c r="AF481" s="139"/>
      <c r="AG481" s="139"/>
      <c r="AH481" s="139"/>
      <c r="AI481" s="139"/>
      <c r="AJ481" s="139"/>
      <c r="AK481" s="139"/>
      <c r="AL481" s="139"/>
      <c r="AM481" s="139"/>
      <c r="AN481" s="139"/>
      <c r="AO481" s="139"/>
      <c r="AP481" s="139"/>
      <c r="AQ481" s="139"/>
      <c r="AR481" s="139"/>
      <c r="AS481" s="139"/>
      <c r="AT481" s="142" t="s">
        <v>221</v>
      </c>
      <c r="AU481" s="142" t="s">
        <v>153</v>
      </c>
      <c r="AV481" s="139" t="s">
        <v>153</v>
      </c>
      <c r="AW481" s="139" t="s">
        <v>44</v>
      </c>
      <c r="AX481" s="139" t="s">
        <v>107</v>
      </c>
      <c r="AY481" s="142" t="s">
        <v>145</v>
      </c>
      <c r="AZ481" s="139"/>
      <c r="BA481" s="139"/>
      <c r="BB481" s="139"/>
      <c r="BC481" s="139"/>
      <c r="BD481" s="139"/>
      <c r="BE481" s="139"/>
      <c r="BF481" s="139"/>
      <c r="BG481" s="139"/>
      <c r="BH481" s="139"/>
      <c r="BI481" s="139"/>
      <c r="BJ481" s="139"/>
      <c r="BK481" s="139"/>
      <c r="BL481" s="139"/>
      <c r="BM481" s="139"/>
    </row>
    <row r="482" spans="1:65" ht="15.75" customHeight="1">
      <c r="A482" s="154"/>
      <c r="B482" s="155"/>
      <c r="C482" s="154"/>
      <c r="D482" s="141" t="s">
        <v>221</v>
      </c>
      <c r="E482" s="156" t="s">
        <v>25</v>
      </c>
      <c r="F482" s="157" t="s">
        <v>1673</v>
      </c>
      <c r="G482" s="154"/>
      <c r="H482" s="156" t="s">
        <v>25</v>
      </c>
      <c r="I482" s="154"/>
      <c r="J482" s="154"/>
      <c r="K482" s="154"/>
      <c r="L482" s="155"/>
      <c r="M482" s="158"/>
      <c r="N482" s="154"/>
      <c r="O482" s="154"/>
      <c r="P482" s="154"/>
      <c r="Q482" s="154"/>
      <c r="R482" s="154"/>
      <c r="S482" s="154"/>
      <c r="T482" s="159"/>
      <c r="U482" s="154"/>
      <c r="V482" s="154"/>
      <c r="W482" s="154"/>
      <c r="X482" s="154"/>
      <c r="Y482" s="154"/>
      <c r="Z482" s="154"/>
      <c r="AA482" s="154"/>
      <c r="AB482" s="154"/>
      <c r="AC482" s="154"/>
      <c r="AD482" s="154"/>
      <c r="AE482" s="154"/>
      <c r="AF482" s="154"/>
      <c r="AG482" s="154"/>
      <c r="AH482" s="154"/>
      <c r="AI482" s="154"/>
      <c r="AJ482" s="154"/>
      <c r="AK482" s="154"/>
      <c r="AL482" s="154"/>
      <c r="AM482" s="154"/>
      <c r="AN482" s="154"/>
      <c r="AO482" s="154"/>
      <c r="AP482" s="154"/>
      <c r="AQ482" s="154"/>
      <c r="AR482" s="154"/>
      <c r="AS482" s="154"/>
      <c r="AT482" s="156" t="s">
        <v>221</v>
      </c>
      <c r="AU482" s="156" t="s">
        <v>153</v>
      </c>
      <c r="AV482" s="154" t="s">
        <v>9</v>
      </c>
      <c r="AW482" s="154" t="s">
        <v>44</v>
      </c>
      <c r="AX482" s="154" t="s">
        <v>107</v>
      </c>
      <c r="AY482" s="156" t="s">
        <v>145</v>
      </c>
      <c r="AZ482" s="154"/>
      <c r="BA482" s="154"/>
      <c r="BB482" s="154"/>
      <c r="BC482" s="154"/>
      <c r="BD482" s="154"/>
      <c r="BE482" s="154"/>
      <c r="BF482" s="154"/>
      <c r="BG482" s="154"/>
      <c r="BH482" s="154"/>
      <c r="BI482" s="154"/>
      <c r="BJ482" s="154"/>
      <c r="BK482" s="154"/>
      <c r="BL482" s="154"/>
      <c r="BM482" s="154"/>
    </row>
    <row r="483" spans="1:65" ht="15.75" customHeight="1">
      <c r="A483" s="139"/>
      <c r="B483" s="140"/>
      <c r="C483" s="139"/>
      <c r="D483" s="141" t="s">
        <v>221</v>
      </c>
      <c r="E483" s="142" t="s">
        <v>25</v>
      </c>
      <c r="F483" s="143" t="s">
        <v>1674</v>
      </c>
      <c r="G483" s="139"/>
      <c r="H483" s="144">
        <v>53.49</v>
      </c>
      <c r="I483" s="139"/>
      <c r="J483" s="139"/>
      <c r="K483" s="139"/>
      <c r="L483" s="140"/>
      <c r="M483" s="145"/>
      <c r="N483" s="139"/>
      <c r="O483" s="139"/>
      <c r="P483" s="139"/>
      <c r="Q483" s="139"/>
      <c r="R483" s="139"/>
      <c r="S483" s="139"/>
      <c r="T483" s="146"/>
      <c r="U483" s="139"/>
      <c r="V483" s="139"/>
      <c r="W483" s="139"/>
      <c r="X483" s="139"/>
      <c r="Y483" s="139"/>
      <c r="Z483" s="139"/>
      <c r="AA483" s="139"/>
      <c r="AB483" s="139"/>
      <c r="AC483" s="139"/>
      <c r="AD483" s="139"/>
      <c r="AE483" s="139"/>
      <c r="AF483" s="139"/>
      <c r="AG483" s="139"/>
      <c r="AH483" s="139"/>
      <c r="AI483" s="139"/>
      <c r="AJ483" s="139"/>
      <c r="AK483" s="139"/>
      <c r="AL483" s="139"/>
      <c r="AM483" s="139"/>
      <c r="AN483" s="139"/>
      <c r="AO483" s="139"/>
      <c r="AP483" s="139"/>
      <c r="AQ483" s="139"/>
      <c r="AR483" s="139"/>
      <c r="AS483" s="139"/>
      <c r="AT483" s="142" t="s">
        <v>221</v>
      </c>
      <c r="AU483" s="142" t="s">
        <v>153</v>
      </c>
      <c r="AV483" s="139" t="s">
        <v>153</v>
      </c>
      <c r="AW483" s="139" t="s">
        <v>44</v>
      </c>
      <c r="AX483" s="139" t="s">
        <v>107</v>
      </c>
      <c r="AY483" s="142" t="s">
        <v>145</v>
      </c>
      <c r="AZ483" s="139"/>
      <c r="BA483" s="139"/>
      <c r="BB483" s="139"/>
      <c r="BC483" s="139"/>
      <c r="BD483" s="139"/>
      <c r="BE483" s="139"/>
      <c r="BF483" s="139"/>
      <c r="BG483" s="139"/>
      <c r="BH483" s="139"/>
      <c r="BI483" s="139"/>
      <c r="BJ483" s="139"/>
      <c r="BK483" s="139"/>
      <c r="BL483" s="139"/>
      <c r="BM483" s="139"/>
    </row>
    <row r="484" spans="1:65" ht="15.75" customHeight="1">
      <c r="A484" s="139"/>
      <c r="B484" s="140"/>
      <c r="C484" s="139"/>
      <c r="D484" s="141" t="s">
        <v>221</v>
      </c>
      <c r="E484" s="142" t="s">
        <v>25</v>
      </c>
      <c r="F484" s="143" t="s">
        <v>629</v>
      </c>
      <c r="G484" s="139"/>
      <c r="H484" s="144">
        <v>18.12</v>
      </c>
      <c r="I484" s="139"/>
      <c r="J484" s="139"/>
      <c r="K484" s="139"/>
      <c r="L484" s="140"/>
      <c r="M484" s="145"/>
      <c r="N484" s="139"/>
      <c r="O484" s="139"/>
      <c r="P484" s="139"/>
      <c r="Q484" s="139"/>
      <c r="R484" s="139"/>
      <c r="S484" s="139"/>
      <c r="T484" s="146"/>
      <c r="U484" s="139"/>
      <c r="V484" s="139"/>
      <c r="W484" s="139"/>
      <c r="X484" s="139"/>
      <c r="Y484" s="139"/>
      <c r="Z484" s="139"/>
      <c r="AA484" s="139"/>
      <c r="AB484" s="139"/>
      <c r="AC484" s="139"/>
      <c r="AD484" s="139"/>
      <c r="AE484" s="139"/>
      <c r="AF484" s="139"/>
      <c r="AG484" s="139"/>
      <c r="AH484" s="139"/>
      <c r="AI484" s="139"/>
      <c r="AJ484" s="139"/>
      <c r="AK484" s="139"/>
      <c r="AL484" s="139"/>
      <c r="AM484" s="139"/>
      <c r="AN484" s="139"/>
      <c r="AO484" s="139"/>
      <c r="AP484" s="139"/>
      <c r="AQ484" s="139"/>
      <c r="AR484" s="139"/>
      <c r="AS484" s="139"/>
      <c r="AT484" s="142" t="s">
        <v>221</v>
      </c>
      <c r="AU484" s="142" t="s">
        <v>153</v>
      </c>
      <c r="AV484" s="139" t="s">
        <v>153</v>
      </c>
      <c r="AW484" s="139" t="s">
        <v>44</v>
      </c>
      <c r="AX484" s="139" t="s">
        <v>107</v>
      </c>
      <c r="AY484" s="142" t="s">
        <v>145</v>
      </c>
      <c r="AZ484" s="139"/>
      <c r="BA484" s="139"/>
      <c r="BB484" s="139"/>
      <c r="BC484" s="139"/>
      <c r="BD484" s="139"/>
      <c r="BE484" s="139"/>
      <c r="BF484" s="139"/>
      <c r="BG484" s="139"/>
      <c r="BH484" s="139"/>
      <c r="BI484" s="139"/>
      <c r="BJ484" s="139"/>
      <c r="BK484" s="139"/>
      <c r="BL484" s="139"/>
      <c r="BM484" s="139"/>
    </row>
    <row r="485" spans="1:65" ht="15.75" customHeight="1">
      <c r="A485" s="154"/>
      <c r="B485" s="155"/>
      <c r="C485" s="154"/>
      <c r="D485" s="141" t="s">
        <v>221</v>
      </c>
      <c r="E485" s="156" t="s">
        <v>25</v>
      </c>
      <c r="F485" s="157" t="s">
        <v>1642</v>
      </c>
      <c r="G485" s="154"/>
      <c r="H485" s="156" t="s">
        <v>25</v>
      </c>
      <c r="I485" s="154"/>
      <c r="J485" s="154"/>
      <c r="K485" s="154"/>
      <c r="L485" s="155"/>
      <c r="M485" s="158"/>
      <c r="N485" s="154"/>
      <c r="O485" s="154"/>
      <c r="P485" s="154"/>
      <c r="Q485" s="154"/>
      <c r="R485" s="154"/>
      <c r="S485" s="154"/>
      <c r="T485" s="159"/>
      <c r="U485" s="154"/>
      <c r="V485" s="154"/>
      <c r="W485" s="154"/>
      <c r="X485" s="154"/>
      <c r="Y485" s="154"/>
      <c r="Z485" s="154"/>
      <c r="AA485" s="154"/>
      <c r="AB485" s="154"/>
      <c r="AC485" s="154"/>
      <c r="AD485" s="154"/>
      <c r="AE485" s="154"/>
      <c r="AF485" s="154"/>
      <c r="AG485" s="154"/>
      <c r="AH485" s="154"/>
      <c r="AI485" s="154"/>
      <c r="AJ485" s="154"/>
      <c r="AK485" s="154"/>
      <c r="AL485" s="154"/>
      <c r="AM485" s="154"/>
      <c r="AN485" s="154"/>
      <c r="AO485" s="154"/>
      <c r="AP485" s="154"/>
      <c r="AQ485" s="154"/>
      <c r="AR485" s="154"/>
      <c r="AS485" s="154"/>
      <c r="AT485" s="156" t="s">
        <v>221</v>
      </c>
      <c r="AU485" s="156" t="s">
        <v>153</v>
      </c>
      <c r="AV485" s="154" t="s">
        <v>9</v>
      </c>
      <c r="AW485" s="154" t="s">
        <v>44</v>
      </c>
      <c r="AX485" s="154" t="s">
        <v>107</v>
      </c>
      <c r="AY485" s="156" t="s">
        <v>145</v>
      </c>
      <c r="AZ485" s="154"/>
      <c r="BA485" s="154"/>
      <c r="BB485" s="154"/>
      <c r="BC485" s="154"/>
      <c r="BD485" s="154"/>
      <c r="BE485" s="154"/>
      <c r="BF485" s="154"/>
      <c r="BG485" s="154"/>
      <c r="BH485" s="154"/>
      <c r="BI485" s="154"/>
      <c r="BJ485" s="154"/>
      <c r="BK485" s="154"/>
      <c r="BL485" s="154"/>
      <c r="BM485" s="154"/>
    </row>
    <row r="486" spans="1:65" ht="15.75" customHeight="1">
      <c r="A486" s="139"/>
      <c r="B486" s="140"/>
      <c r="C486" s="139"/>
      <c r="D486" s="141" t="s">
        <v>221</v>
      </c>
      <c r="E486" s="142" t="s">
        <v>25</v>
      </c>
      <c r="F486" s="143" t="s">
        <v>1675</v>
      </c>
      <c r="G486" s="139"/>
      <c r="H486" s="144">
        <v>47.01</v>
      </c>
      <c r="I486" s="139"/>
      <c r="J486" s="139"/>
      <c r="K486" s="139"/>
      <c r="L486" s="140"/>
      <c r="M486" s="145"/>
      <c r="N486" s="139"/>
      <c r="O486" s="139"/>
      <c r="P486" s="139"/>
      <c r="Q486" s="139"/>
      <c r="R486" s="139"/>
      <c r="S486" s="139"/>
      <c r="T486" s="146"/>
      <c r="U486" s="139"/>
      <c r="V486" s="139"/>
      <c r="W486" s="139"/>
      <c r="X486" s="139"/>
      <c r="Y486" s="139"/>
      <c r="Z486" s="139"/>
      <c r="AA486" s="139"/>
      <c r="AB486" s="139"/>
      <c r="AC486" s="139"/>
      <c r="AD486" s="139"/>
      <c r="AE486" s="139"/>
      <c r="AF486" s="139"/>
      <c r="AG486" s="139"/>
      <c r="AH486" s="139"/>
      <c r="AI486" s="139"/>
      <c r="AJ486" s="139"/>
      <c r="AK486" s="139"/>
      <c r="AL486" s="139"/>
      <c r="AM486" s="139"/>
      <c r="AN486" s="139"/>
      <c r="AO486" s="139"/>
      <c r="AP486" s="139"/>
      <c r="AQ486" s="139"/>
      <c r="AR486" s="139"/>
      <c r="AS486" s="139"/>
      <c r="AT486" s="142" t="s">
        <v>221</v>
      </c>
      <c r="AU486" s="142" t="s">
        <v>153</v>
      </c>
      <c r="AV486" s="139" t="s">
        <v>153</v>
      </c>
      <c r="AW486" s="139" t="s">
        <v>44</v>
      </c>
      <c r="AX486" s="139" t="s">
        <v>107</v>
      </c>
      <c r="AY486" s="142" t="s">
        <v>145</v>
      </c>
      <c r="AZ486" s="139"/>
      <c r="BA486" s="139"/>
      <c r="BB486" s="139"/>
      <c r="BC486" s="139"/>
      <c r="BD486" s="139"/>
      <c r="BE486" s="139"/>
      <c r="BF486" s="139"/>
      <c r="BG486" s="139"/>
      <c r="BH486" s="139"/>
      <c r="BI486" s="139"/>
      <c r="BJ486" s="139"/>
      <c r="BK486" s="139"/>
      <c r="BL486" s="139"/>
      <c r="BM486" s="139"/>
    </row>
    <row r="487" spans="1:65" ht="15.75" customHeight="1">
      <c r="A487" s="139"/>
      <c r="B487" s="140"/>
      <c r="C487" s="139"/>
      <c r="D487" s="141" t="s">
        <v>221</v>
      </c>
      <c r="E487" s="142" t="s">
        <v>25</v>
      </c>
      <c r="F487" s="143" t="s">
        <v>233</v>
      </c>
      <c r="G487" s="139"/>
      <c r="H487" s="144">
        <v>15</v>
      </c>
      <c r="I487" s="139"/>
      <c r="J487" s="139"/>
      <c r="K487" s="139"/>
      <c r="L487" s="140"/>
      <c r="M487" s="145"/>
      <c r="N487" s="139"/>
      <c r="O487" s="139"/>
      <c r="P487" s="139"/>
      <c r="Q487" s="139"/>
      <c r="R487" s="139"/>
      <c r="S487" s="139"/>
      <c r="T487" s="146"/>
      <c r="U487" s="139"/>
      <c r="V487" s="139"/>
      <c r="W487" s="139"/>
      <c r="X487" s="139"/>
      <c r="Y487" s="139"/>
      <c r="Z487" s="139"/>
      <c r="AA487" s="139"/>
      <c r="AB487" s="139"/>
      <c r="AC487" s="139"/>
      <c r="AD487" s="139"/>
      <c r="AE487" s="139"/>
      <c r="AF487" s="139"/>
      <c r="AG487" s="139"/>
      <c r="AH487" s="139"/>
      <c r="AI487" s="139"/>
      <c r="AJ487" s="139"/>
      <c r="AK487" s="139"/>
      <c r="AL487" s="139"/>
      <c r="AM487" s="139"/>
      <c r="AN487" s="139"/>
      <c r="AO487" s="139"/>
      <c r="AP487" s="139"/>
      <c r="AQ487" s="139"/>
      <c r="AR487" s="139"/>
      <c r="AS487" s="139"/>
      <c r="AT487" s="142" t="s">
        <v>221</v>
      </c>
      <c r="AU487" s="142" t="s">
        <v>153</v>
      </c>
      <c r="AV487" s="139" t="s">
        <v>153</v>
      </c>
      <c r="AW487" s="139" t="s">
        <v>44</v>
      </c>
      <c r="AX487" s="139" t="s">
        <v>107</v>
      </c>
      <c r="AY487" s="142" t="s">
        <v>145</v>
      </c>
      <c r="AZ487" s="139"/>
      <c r="BA487" s="139"/>
      <c r="BB487" s="139"/>
      <c r="BC487" s="139"/>
      <c r="BD487" s="139"/>
      <c r="BE487" s="139"/>
      <c r="BF487" s="139"/>
      <c r="BG487" s="139"/>
      <c r="BH487" s="139"/>
      <c r="BI487" s="139"/>
      <c r="BJ487" s="139"/>
      <c r="BK487" s="139"/>
      <c r="BL487" s="139"/>
      <c r="BM487" s="139"/>
    </row>
    <row r="488" spans="1:65" ht="15.75" customHeight="1">
      <c r="A488" s="154"/>
      <c r="B488" s="155"/>
      <c r="C488" s="154"/>
      <c r="D488" s="141" t="s">
        <v>221</v>
      </c>
      <c r="E488" s="156" t="s">
        <v>25</v>
      </c>
      <c r="F488" s="157" t="s">
        <v>1677</v>
      </c>
      <c r="G488" s="154"/>
      <c r="H488" s="156" t="s">
        <v>25</v>
      </c>
      <c r="I488" s="154"/>
      <c r="J488" s="154"/>
      <c r="K488" s="154"/>
      <c r="L488" s="155"/>
      <c r="M488" s="158"/>
      <c r="N488" s="154"/>
      <c r="O488" s="154"/>
      <c r="P488" s="154"/>
      <c r="Q488" s="154"/>
      <c r="R488" s="154"/>
      <c r="S488" s="154"/>
      <c r="T488" s="159"/>
      <c r="U488" s="154"/>
      <c r="V488" s="154"/>
      <c r="W488" s="154"/>
      <c r="X488" s="154"/>
      <c r="Y488" s="154"/>
      <c r="Z488" s="154"/>
      <c r="AA488" s="154"/>
      <c r="AB488" s="154"/>
      <c r="AC488" s="154"/>
      <c r="AD488" s="154"/>
      <c r="AE488" s="154"/>
      <c r="AF488" s="154"/>
      <c r="AG488" s="154"/>
      <c r="AH488" s="154"/>
      <c r="AI488" s="154"/>
      <c r="AJ488" s="154"/>
      <c r="AK488" s="154"/>
      <c r="AL488" s="154"/>
      <c r="AM488" s="154"/>
      <c r="AN488" s="154"/>
      <c r="AO488" s="154"/>
      <c r="AP488" s="154"/>
      <c r="AQ488" s="154"/>
      <c r="AR488" s="154"/>
      <c r="AS488" s="154"/>
      <c r="AT488" s="156" t="s">
        <v>221</v>
      </c>
      <c r="AU488" s="156" t="s">
        <v>153</v>
      </c>
      <c r="AV488" s="154" t="s">
        <v>9</v>
      </c>
      <c r="AW488" s="154" t="s">
        <v>44</v>
      </c>
      <c r="AX488" s="154" t="s">
        <v>107</v>
      </c>
      <c r="AY488" s="156" t="s">
        <v>145</v>
      </c>
      <c r="AZ488" s="154"/>
      <c r="BA488" s="154"/>
      <c r="BB488" s="154"/>
      <c r="BC488" s="154"/>
      <c r="BD488" s="154"/>
      <c r="BE488" s="154"/>
      <c r="BF488" s="154"/>
      <c r="BG488" s="154"/>
      <c r="BH488" s="154"/>
      <c r="BI488" s="154"/>
      <c r="BJ488" s="154"/>
      <c r="BK488" s="154"/>
      <c r="BL488" s="154"/>
      <c r="BM488" s="154"/>
    </row>
    <row r="489" spans="1:65" ht="15.75" customHeight="1">
      <c r="A489" s="139"/>
      <c r="B489" s="140"/>
      <c r="C489" s="139"/>
      <c r="D489" s="141" t="s">
        <v>221</v>
      </c>
      <c r="E489" s="142" t="s">
        <v>25</v>
      </c>
      <c r="F489" s="143" t="s">
        <v>1678</v>
      </c>
      <c r="G489" s="139"/>
      <c r="H489" s="144">
        <v>102.88</v>
      </c>
      <c r="I489" s="139"/>
      <c r="J489" s="139"/>
      <c r="K489" s="139"/>
      <c r="L489" s="140"/>
      <c r="M489" s="145"/>
      <c r="N489" s="139"/>
      <c r="O489" s="139"/>
      <c r="P489" s="139"/>
      <c r="Q489" s="139"/>
      <c r="R489" s="139"/>
      <c r="S489" s="139"/>
      <c r="T489" s="146"/>
      <c r="U489" s="139"/>
      <c r="V489" s="139"/>
      <c r="W489" s="139"/>
      <c r="X489" s="139"/>
      <c r="Y489" s="139"/>
      <c r="Z489" s="139"/>
      <c r="AA489" s="139"/>
      <c r="AB489" s="139"/>
      <c r="AC489" s="139"/>
      <c r="AD489" s="139"/>
      <c r="AE489" s="139"/>
      <c r="AF489" s="139"/>
      <c r="AG489" s="139"/>
      <c r="AH489" s="139"/>
      <c r="AI489" s="139"/>
      <c r="AJ489" s="139"/>
      <c r="AK489" s="139"/>
      <c r="AL489" s="139"/>
      <c r="AM489" s="139"/>
      <c r="AN489" s="139"/>
      <c r="AO489" s="139"/>
      <c r="AP489" s="139"/>
      <c r="AQ489" s="139"/>
      <c r="AR489" s="139"/>
      <c r="AS489" s="139"/>
      <c r="AT489" s="142" t="s">
        <v>221</v>
      </c>
      <c r="AU489" s="142" t="s">
        <v>153</v>
      </c>
      <c r="AV489" s="139" t="s">
        <v>153</v>
      </c>
      <c r="AW489" s="139" t="s">
        <v>44</v>
      </c>
      <c r="AX489" s="139" t="s">
        <v>107</v>
      </c>
      <c r="AY489" s="142" t="s">
        <v>145</v>
      </c>
      <c r="AZ489" s="139"/>
      <c r="BA489" s="139"/>
      <c r="BB489" s="139"/>
      <c r="BC489" s="139"/>
      <c r="BD489" s="139"/>
      <c r="BE489" s="139"/>
      <c r="BF489" s="139"/>
      <c r="BG489" s="139"/>
      <c r="BH489" s="139"/>
      <c r="BI489" s="139"/>
      <c r="BJ489" s="139"/>
      <c r="BK489" s="139"/>
      <c r="BL489" s="139"/>
      <c r="BM489" s="139"/>
    </row>
    <row r="490" spans="1:65" ht="15.75" customHeight="1">
      <c r="A490" s="139"/>
      <c r="B490" s="140"/>
      <c r="C490" s="139"/>
      <c r="D490" s="141" t="s">
        <v>221</v>
      </c>
      <c r="E490" s="142" t="s">
        <v>25</v>
      </c>
      <c r="F490" s="143" t="s">
        <v>634</v>
      </c>
      <c r="G490" s="139"/>
      <c r="H490" s="144">
        <v>9.26</v>
      </c>
      <c r="I490" s="139"/>
      <c r="J490" s="139"/>
      <c r="K490" s="139"/>
      <c r="L490" s="140"/>
      <c r="M490" s="145"/>
      <c r="N490" s="139"/>
      <c r="O490" s="139"/>
      <c r="P490" s="139"/>
      <c r="Q490" s="139"/>
      <c r="R490" s="139"/>
      <c r="S490" s="139"/>
      <c r="T490" s="146"/>
      <c r="U490" s="139"/>
      <c r="V490" s="139"/>
      <c r="W490" s="139"/>
      <c r="X490" s="139"/>
      <c r="Y490" s="139"/>
      <c r="Z490" s="139"/>
      <c r="AA490" s="139"/>
      <c r="AB490" s="139"/>
      <c r="AC490" s="139"/>
      <c r="AD490" s="139"/>
      <c r="AE490" s="139"/>
      <c r="AF490" s="139"/>
      <c r="AG490" s="139"/>
      <c r="AH490" s="139"/>
      <c r="AI490" s="139"/>
      <c r="AJ490" s="139"/>
      <c r="AK490" s="139"/>
      <c r="AL490" s="139"/>
      <c r="AM490" s="139"/>
      <c r="AN490" s="139"/>
      <c r="AO490" s="139"/>
      <c r="AP490" s="139"/>
      <c r="AQ490" s="139"/>
      <c r="AR490" s="139"/>
      <c r="AS490" s="139"/>
      <c r="AT490" s="142" t="s">
        <v>221</v>
      </c>
      <c r="AU490" s="142" t="s">
        <v>153</v>
      </c>
      <c r="AV490" s="139" t="s">
        <v>153</v>
      </c>
      <c r="AW490" s="139" t="s">
        <v>44</v>
      </c>
      <c r="AX490" s="139" t="s">
        <v>107</v>
      </c>
      <c r="AY490" s="142" t="s">
        <v>145</v>
      </c>
      <c r="AZ490" s="139"/>
      <c r="BA490" s="139"/>
      <c r="BB490" s="139"/>
      <c r="BC490" s="139"/>
      <c r="BD490" s="139"/>
      <c r="BE490" s="139"/>
      <c r="BF490" s="139"/>
      <c r="BG490" s="139"/>
      <c r="BH490" s="139"/>
      <c r="BI490" s="139"/>
      <c r="BJ490" s="139"/>
      <c r="BK490" s="139"/>
      <c r="BL490" s="139"/>
      <c r="BM490" s="139"/>
    </row>
    <row r="491" spans="1:65" ht="15.75" customHeight="1">
      <c r="A491" s="154"/>
      <c r="B491" s="155"/>
      <c r="C491" s="154"/>
      <c r="D491" s="141" t="s">
        <v>221</v>
      </c>
      <c r="E491" s="156" t="s">
        <v>25</v>
      </c>
      <c r="F491" s="157" t="s">
        <v>1679</v>
      </c>
      <c r="G491" s="154"/>
      <c r="H491" s="156" t="s">
        <v>25</v>
      </c>
      <c r="I491" s="154"/>
      <c r="J491" s="154"/>
      <c r="K491" s="154"/>
      <c r="L491" s="155"/>
      <c r="M491" s="158"/>
      <c r="N491" s="154"/>
      <c r="O491" s="154"/>
      <c r="P491" s="154"/>
      <c r="Q491" s="154"/>
      <c r="R491" s="154"/>
      <c r="S491" s="154"/>
      <c r="T491" s="159"/>
      <c r="U491" s="154"/>
      <c r="V491" s="154"/>
      <c r="W491" s="154"/>
      <c r="X491" s="154"/>
      <c r="Y491" s="154"/>
      <c r="Z491" s="154"/>
      <c r="AA491" s="154"/>
      <c r="AB491" s="154"/>
      <c r="AC491" s="154"/>
      <c r="AD491" s="154"/>
      <c r="AE491" s="154"/>
      <c r="AF491" s="154"/>
      <c r="AG491" s="154"/>
      <c r="AH491" s="154"/>
      <c r="AI491" s="154"/>
      <c r="AJ491" s="154"/>
      <c r="AK491" s="154"/>
      <c r="AL491" s="154"/>
      <c r="AM491" s="154"/>
      <c r="AN491" s="154"/>
      <c r="AO491" s="154"/>
      <c r="AP491" s="154"/>
      <c r="AQ491" s="154"/>
      <c r="AR491" s="154"/>
      <c r="AS491" s="154"/>
      <c r="AT491" s="156" t="s">
        <v>221</v>
      </c>
      <c r="AU491" s="156" t="s">
        <v>153</v>
      </c>
      <c r="AV491" s="154" t="s">
        <v>9</v>
      </c>
      <c r="AW491" s="154" t="s">
        <v>44</v>
      </c>
      <c r="AX491" s="154" t="s">
        <v>107</v>
      </c>
      <c r="AY491" s="156" t="s">
        <v>145</v>
      </c>
      <c r="AZ491" s="154"/>
      <c r="BA491" s="154"/>
      <c r="BB491" s="154"/>
      <c r="BC491" s="154"/>
      <c r="BD491" s="154"/>
      <c r="BE491" s="154"/>
      <c r="BF491" s="154"/>
      <c r="BG491" s="154"/>
      <c r="BH491" s="154"/>
      <c r="BI491" s="154"/>
      <c r="BJ491" s="154"/>
      <c r="BK491" s="154"/>
      <c r="BL491" s="154"/>
      <c r="BM491" s="154"/>
    </row>
    <row r="492" spans="1:65" ht="15.75" customHeight="1">
      <c r="A492" s="139"/>
      <c r="B492" s="140"/>
      <c r="C492" s="139"/>
      <c r="D492" s="141" t="s">
        <v>221</v>
      </c>
      <c r="E492" s="142" t="s">
        <v>25</v>
      </c>
      <c r="F492" s="143" t="s">
        <v>1680</v>
      </c>
      <c r="G492" s="139"/>
      <c r="H492" s="144">
        <v>-72</v>
      </c>
      <c r="I492" s="139"/>
      <c r="J492" s="139"/>
      <c r="K492" s="139"/>
      <c r="L492" s="140"/>
      <c r="M492" s="145"/>
      <c r="N492" s="139"/>
      <c r="O492" s="139"/>
      <c r="P492" s="139"/>
      <c r="Q492" s="139"/>
      <c r="R492" s="139"/>
      <c r="S492" s="139"/>
      <c r="T492" s="146"/>
      <c r="U492" s="139"/>
      <c r="V492" s="139"/>
      <c r="W492" s="139"/>
      <c r="X492" s="139"/>
      <c r="Y492" s="139"/>
      <c r="Z492" s="139"/>
      <c r="AA492" s="139"/>
      <c r="AB492" s="139"/>
      <c r="AC492" s="139"/>
      <c r="AD492" s="139"/>
      <c r="AE492" s="139"/>
      <c r="AF492" s="139"/>
      <c r="AG492" s="139"/>
      <c r="AH492" s="139"/>
      <c r="AI492" s="139"/>
      <c r="AJ492" s="139"/>
      <c r="AK492" s="139"/>
      <c r="AL492" s="139"/>
      <c r="AM492" s="139"/>
      <c r="AN492" s="139"/>
      <c r="AO492" s="139"/>
      <c r="AP492" s="139"/>
      <c r="AQ492" s="139"/>
      <c r="AR492" s="139"/>
      <c r="AS492" s="139"/>
      <c r="AT492" s="142" t="s">
        <v>221</v>
      </c>
      <c r="AU492" s="142" t="s">
        <v>153</v>
      </c>
      <c r="AV492" s="139" t="s">
        <v>153</v>
      </c>
      <c r="AW492" s="139" t="s">
        <v>44</v>
      </c>
      <c r="AX492" s="139" t="s">
        <v>107</v>
      </c>
      <c r="AY492" s="142" t="s">
        <v>145</v>
      </c>
      <c r="AZ492" s="139"/>
      <c r="BA492" s="139"/>
      <c r="BB492" s="139"/>
      <c r="BC492" s="139"/>
      <c r="BD492" s="139"/>
      <c r="BE492" s="139"/>
      <c r="BF492" s="139"/>
      <c r="BG492" s="139"/>
      <c r="BH492" s="139"/>
      <c r="BI492" s="139"/>
      <c r="BJ492" s="139"/>
      <c r="BK492" s="139"/>
      <c r="BL492" s="139"/>
      <c r="BM492" s="139"/>
    </row>
    <row r="493" spans="1:65" ht="15.75" customHeight="1">
      <c r="A493" s="154"/>
      <c r="B493" s="155"/>
      <c r="C493" s="154"/>
      <c r="D493" s="141" t="s">
        <v>221</v>
      </c>
      <c r="E493" s="156" t="s">
        <v>25</v>
      </c>
      <c r="F493" s="157" t="s">
        <v>1681</v>
      </c>
      <c r="G493" s="154"/>
      <c r="H493" s="156" t="s">
        <v>25</v>
      </c>
      <c r="I493" s="154"/>
      <c r="J493" s="154"/>
      <c r="K493" s="154"/>
      <c r="L493" s="155"/>
      <c r="M493" s="158"/>
      <c r="N493" s="154"/>
      <c r="O493" s="154"/>
      <c r="P493" s="154"/>
      <c r="Q493" s="154"/>
      <c r="R493" s="154"/>
      <c r="S493" s="154"/>
      <c r="T493" s="159"/>
      <c r="U493" s="154"/>
      <c r="V493" s="154"/>
      <c r="W493" s="154"/>
      <c r="X493" s="154"/>
      <c r="Y493" s="154"/>
      <c r="Z493" s="154"/>
      <c r="AA493" s="154"/>
      <c r="AB493" s="154"/>
      <c r="AC493" s="154"/>
      <c r="AD493" s="154"/>
      <c r="AE493" s="154"/>
      <c r="AF493" s="154"/>
      <c r="AG493" s="154"/>
      <c r="AH493" s="154"/>
      <c r="AI493" s="154"/>
      <c r="AJ493" s="154"/>
      <c r="AK493" s="154"/>
      <c r="AL493" s="154"/>
      <c r="AM493" s="154"/>
      <c r="AN493" s="154"/>
      <c r="AO493" s="154"/>
      <c r="AP493" s="154"/>
      <c r="AQ493" s="154"/>
      <c r="AR493" s="154"/>
      <c r="AS493" s="154"/>
      <c r="AT493" s="156" t="s">
        <v>221</v>
      </c>
      <c r="AU493" s="156" t="s">
        <v>153</v>
      </c>
      <c r="AV493" s="154" t="s">
        <v>9</v>
      </c>
      <c r="AW493" s="154" t="s">
        <v>44</v>
      </c>
      <c r="AX493" s="154" t="s">
        <v>107</v>
      </c>
      <c r="AY493" s="156" t="s">
        <v>145</v>
      </c>
      <c r="AZ493" s="154"/>
      <c r="BA493" s="154"/>
      <c r="BB493" s="154"/>
      <c r="BC493" s="154"/>
      <c r="BD493" s="154"/>
      <c r="BE493" s="154"/>
      <c r="BF493" s="154"/>
      <c r="BG493" s="154"/>
      <c r="BH493" s="154"/>
      <c r="BI493" s="154"/>
      <c r="BJ493" s="154"/>
      <c r="BK493" s="154"/>
      <c r="BL493" s="154"/>
      <c r="BM493" s="154"/>
    </row>
    <row r="494" spans="1:65" ht="15.75" customHeight="1">
      <c r="A494" s="139"/>
      <c r="B494" s="140"/>
      <c r="C494" s="139"/>
      <c r="D494" s="141" t="s">
        <v>221</v>
      </c>
      <c r="E494" s="142" t="s">
        <v>25</v>
      </c>
      <c r="F494" s="143" t="s">
        <v>840</v>
      </c>
      <c r="G494" s="139"/>
      <c r="H494" s="144">
        <v>6</v>
      </c>
      <c r="I494" s="139"/>
      <c r="J494" s="139"/>
      <c r="K494" s="139"/>
      <c r="L494" s="140"/>
      <c r="M494" s="145"/>
      <c r="N494" s="139"/>
      <c r="O494" s="139"/>
      <c r="P494" s="139"/>
      <c r="Q494" s="139"/>
      <c r="R494" s="139"/>
      <c r="S494" s="139"/>
      <c r="T494" s="146"/>
      <c r="U494" s="139"/>
      <c r="V494" s="139"/>
      <c r="W494" s="139"/>
      <c r="X494" s="139"/>
      <c r="Y494" s="139"/>
      <c r="Z494" s="139"/>
      <c r="AA494" s="139"/>
      <c r="AB494" s="139"/>
      <c r="AC494" s="139"/>
      <c r="AD494" s="139"/>
      <c r="AE494" s="139"/>
      <c r="AF494" s="139"/>
      <c r="AG494" s="139"/>
      <c r="AH494" s="139"/>
      <c r="AI494" s="139"/>
      <c r="AJ494" s="139"/>
      <c r="AK494" s="139"/>
      <c r="AL494" s="139"/>
      <c r="AM494" s="139"/>
      <c r="AN494" s="139"/>
      <c r="AO494" s="139"/>
      <c r="AP494" s="139"/>
      <c r="AQ494" s="139"/>
      <c r="AR494" s="139"/>
      <c r="AS494" s="139"/>
      <c r="AT494" s="142" t="s">
        <v>221</v>
      </c>
      <c r="AU494" s="142" t="s">
        <v>153</v>
      </c>
      <c r="AV494" s="139" t="s">
        <v>153</v>
      </c>
      <c r="AW494" s="139" t="s">
        <v>44</v>
      </c>
      <c r="AX494" s="139" t="s">
        <v>107</v>
      </c>
      <c r="AY494" s="142" t="s">
        <v>145</v>
      </c>
      <c r="AZ494" s="139"/>
      <c r="BA494" s="139"/>
      <c r="BB494" s="139"/>
      <c r="BC494" s="139"/>
      <c r="BD494" s="139"/>
      <c r="BE494" s="139"/>
      <c r="BF494" s="139"/>
      <c r="BG494" s="139"/>
      <c r="BH494" s="139"/>
      <c r="BI494" s="139"/>
      <c r="BJ494" s="139"/>
      <c r="BK494" s="139"/>
      <c r="BL494" s="139"/>
      <c r="BM494" s="139"/>
    </row>
    <row r="495" spans="1:65" ht="15.75" customHeight="1">
      <c r="A495" s="154"/>
      <c r="B495" s="155"/>
      <c r="C495" s="154"/>
      <c r="D495" s="141" t="s">
        <v>221</v>
      </c>
      <c r="E495" s="156" t="s">
        <v>25</v>
      </c>
      <c r="F495" s="157" t="s">
        <v>1682</v>
      </c>
      <c r="G495" s="154"/>
      <c r="H495" s="156" t="s">
        <v>25</v>
      </c>
      <c r="I495" s="154"/>
      <c r="J495" s="154"/>
      <c r="K495" s="154"/>
      <c r="L495" s="155"/>
      <c r="M495" s="158"/>
      <c r="N495" s="154"/>
      <c r="O495" s="154"/>
      <c r="P495" s="154"/>
      <c r="Q495" s="154"/>
      <c r="R495" s="154"/>
      <c r="S495" s="154"/>
      <c r="T495" s="159"/>
      <c r="U495" s="154"/>
      <c r="V495" s="154"/>
      <c r="W495" s="154"/>
      <c r="X495" s="154"/>
      <c r="Y495" s="154"/>
      <c r="Z495" s="154"/>
      <c r="AA495" s="154"/>
      <c r="AB495" s="154"/>
      <c r="AC495" s="154"/>
      <c r="AD495" s="154"/>
      <c r="AE495" s="154"/>
      <c r="AF495" s="154"/>
      <c r="AG495" s="154"/>
      <c r="AH495" s="154"/>
      <c r="AI495" s="154"/>
      <c r="AJ495" s="154"/>
      <c r="AK495" s="154"/>
      <c r="AL495" s="154"/>
      <c r="AM495" s="154"/>
      <c r="AN495" s="154"/>
      <c r="AO495" s="154"/>
      <c r="AP495" s="154"/>
      <c r="AQ495" s="154"/>
      <c r="AR495" s="154"/>
      <c r="AS495" s="154"/>
      <c r="AT495" s="156" t="s">
        <v>221</v>
      </c>
      <c r="AU495" s="156" t="s">
        <v>153</v>
      </c>
      <c r="AV495" s="154" t="s">
        <v>9</v>
      </c>
      <c r="AW495" s="154" t="s">
        <v>44</v>
      </c>
      <c r="AX495" s="154" t="s">
        <v>107</v>
      </c>
      <c r="AY495" s="156" t="s">
        <v>145</v>
      </c>
      <c r="AZ495" s="154"/>
      <c r="BA495" s="154"/>
      <c r="BB495" s="154"/>
      <c r="BC495" s="154"/>
      <c r="BD495" s="154"/>
      <c r="BE495" s="154"/>
      <c r="BF495" s="154"/>
      <c r="BG495" s="154"/>
      <c r="BH495" s="154"/>
      <c r="BI495" s="154"/>
      <c r="BJ495" s="154"/>
      <c r="BK495" s="154"/>
      <c r="BL495" s="154"/>
      <c r="BM495" s="154"/>
    </row>
    <row r="496" spans="1:65" ht="15.75" customHeight="1">
      <c r="A496" s="139"/>
      <c r="B496" s="140"/>
      <c r="C496" s="139"/>
      <c r="D496" s="141" t="s">
        <v>221</v>
      </c>
      <c r="E496" s="142" t="s">
        <v>25</v>
      </c>
      <c r="F496" s="143" t="s">
        <v>1683</v>
      </c>
      <c r="G496" s="139"/>
      <c r="H496" s="144">
        <v>47.322000000000003</v>
      </c>
      <c r="I496" s="139"/>
      <c r="J496" s="139"/>
      <c r="K496" s="139"/>
      <c r="L496" s="140"/>
      <c r="M496" s="145"/>
      <c r="N496" s="139"/>
      <c r="O496" s="139"/>
      <c r="P496" s="139"/>
      <c r="Q496" s="139"/>
      <c r="R496" s="139"/>
      <c r="S496" s="139"/>
      <c r="T496" s="146"/>
      <c r="U496" s="139"/>
      <c r="V496" s="139"/>
      <c r="W496" s="139"/>
      <c r="X496" s="139"/>
      <c r="Y496" s="139"/>
      <c r="Z496" s="139"/>
      <c r="AA496" s="139"/>
      <c r="AB496" s="139"/>
      <c r="AC496" s="139"/>
      <c r="AD496" s="139"/>
      <c r="AE496" s="139"/>
      <c r="AF496" s="139"/>
      <c r="AG496" s="139"/>
      <c r="AH496" s="139"/>
      <c r="AI496" s="139"/>
      <c r="AJ496" s="139"/>
      <c r="AK496" s="139"/>
      <c r="AL496" s="139"/>
      <c r="AM496" s="139"/>
      <c r="AN496" s="139"/>
      <c r="AO496" s="139"/>
      <c r="AP496" s="139"/>
      <c r="AQ496" s="139"/>
      <c r="AR496" s="139"/>
      <c r="AS496" s="139"/>
      <c r="AT496" s="142" t="s">
        <v>221</v>
      </c>
      <c r="AU496" s="142" t="s">
        <v>153</v>
      </c>
      <c r="AV496" s="139" t="s">
        <v>153</v>
      </c>
      <c r="AW496" s="139" t="s">
        <v>44</v>
      </c>
      <c r="AX496" s="139" t="s">
        <v>107</v>
      </c>
      <c r="AY496" s="142" t="s">
        <v>145</v>
      </c>
      <c r="AZ496" s="139"/>
      <c r="BA496" s="139"/>
      <c r="BB496" s="139"/>
      <c r="BC496" s="139"/>
      <c r="BD496" s="139"/>
      <c r="BE496" s="139"/>
      <c r="BF496" s="139"/>
      <c r="BG496" s="139"/>
      <c r="BH496" s="139"/>
      <c r="BI496" s="139"/>
      <c r="BJ496" s="139"/>
      <c r="BK496" s="139"/>
      <c r="BL496" s="139"/>
      <c r="BM496" s="139"/>
    </row>
    <row r="497" spans="1:65" ht="15.75" customHeight="1">
      <c r="A497" s="154"/>
      <c r="B497" s="155"/>
      <c r="C497" s="154"/>
      <c r="D497" s="141" t="s">
        <v>221</v>
      </c>
      <c r="E497" s="156" t="s">
        <v>25</v>
      </c>
      <c r="F497" s="157" t="s">
        <v>1684</v>
      </c>
      <c r="G497" s="154"/>
      <c r="H497" s="156" t="s">
        <v>25</v>
      </c>
      <c r="I497" s="154"/>
      <c r="J497" s="154"/>
      <c r="K497" s="154"/>
      <c r="L497" s="155"/>
      <c r="M497" s="158"/>
      <c r="N497" s="154"/>
      <c r="O497" s="154"/>
      <c r="P497" s="154"/>
      <c r="Q497" s="154"/>
      <c r="R497" s="154"/>
      <c r="S497" s="154"/>
      <c r="T497" s="159"/>
      <c r="U497" s="154"/>
      <c r="V497" s="154"/>
      <c r="W497" s="154"/>
      <c r="X497" s="154"/>
      <c r="Y497" s="154"/>
      <c r="Z497" s="154"/>
      <c r="AA497" s="154"/>
      <c r="AB497" s="154"/>
      <c r="AC497" s="154"/>
      <c r="AD497" s="154"/>
      <c r="AE497" s="154"/>
      <c r="AF497" s="154"/>
      <c r="AG497" s="154"/>
      <c r="AH497" s="154"/>
      <c r="AI497" s="154"/>
      <c r="AJ497" s="154"/>
      <c r="AK497" s="154"/>
      <c r="AL497" s="154"/>
      <c r="AM497" s="154"/>
      <c r="AN497" s="154"/>
      <c r="AO497" s="154"/>
      <c r="AP497" s="154"/>
      <c r="AQ497" s="154"/>
      <c r="AR497" s="154"/>
      <c r="AS497" s="154"/>
      <c r="AT497" s="156" t="s">
        <v>221</v>
      </c>
      <c r="AU497" s="156" t="s">
        <v>153</v>
      </c>
      <c r="AV497" s="154" t="s">
        <v>9</v>
      </c>
      <c r="AW497" s="154" t="s">
        <v>44</v>
      </c>
      <c r="AX497" s="154" t="s">
        <v>107</v>
      </c>
      <c r="AY497" s="156" t="s">
        <v>145</v>
      </c>
      <c r="AZ497" s="154"/>
      <c r="BA497" s="154"/>
      <c r="BB497" s="154"/>
      <c r="BC497" s="154"/>
      <c r="BD497" s="154"/>
      <c r="BE497" s="154"/>
      <c r="BF497" s="154"/>
      <c r="BG497" s="154"/>
      <c r="BH497" s="154"/>
      <c r="BI497" s="154"/>
      <c r="BJ497" s="154"/>
      <c r="BK497" s="154"/>
      <c r="BL497" s="154"/>
      <c r="BM497" s="154"/>
    </row>
    <row r="498" spans="1:65" ht="15.75" customHeight="1">
      <c r="A498" s="139"/>
      <c r="B498" s="140"/>
      <c r="C498" s="139"/>
      <c r="D498" s="141" t="s">
        <v>221</v>
      </c>
      <c r="E498" s="142" t="s">
        <v>25</v>
      </c>
      <c r="F498" s="143" t="s">
        <v>1685</v>
      </c>
      <c r="G498" s="139"/>
      <c r="H498" s="144">
        <v>55.064999999999998</v>
      </c>
      <c r="I498" s="139"/>
      <c r="J498" s="139"/>
      <c r="K498" s="139"/>
      <c r="L498" s="140"/>
      <c r="M498" s="145"/>
      <c r="N498" s="139"/>
      <c r="O498" s="139"/>
      <c r="P498" s="139"/>
      <c r="Q498" s="139"/>
      <c r="R498" s="139"/>
      <c r="S498" s="139"/>
      <c r="T498" s="146"/>
      <c r="U498" s="139"/>
      <c r="V498" s="139"/>
      <c r="W498" s="139"/>
      <c r="X498" s="139"/>
      <c r="Y498" s="139"/>
      <c r="Z498" s="139"/>
      <c r="AA498" s="139"/>
      <c r="AB498" s="139"/>
      <c r="AC498" s="139"/>
      <c r="AD498" s="139"/>
      <c r="AE498" s="139"/>
      <c r="AF498" s="139"/>
      <c r="AG498" s="139"/>
      <c r="AH498" s="139"/>
      <c r="AI498" s="139"/>
      <c r="AJ498" s="139"/>
      <c r="AK498" s="139"/>
      <c r="AL498" s="139"/>
      <c r="AM498" s="139"/>
      <c r="AN498" s="139"/>
      <c r="AO498" s="139"/>
      <c r="AP498" s="139"/>
      <c r="AQ498" s="139"/>
      <c r="AR498" s="139"/>
      <c r="AS498" s="139"/>
      <c r="AT498" s="142" t="s">
        <v>221</v>
      </c>
      <c r="AU498" s="142" t="s">
        <v>153</v>
      </c>
      <c r="AV498" s="139" t="s">
        <v>153</v>
      </c>
      <c r="AW498" s="139" t="s">
        <v>44</v>
      </c>
      <c r="AX498" s="139" t="s">
        <v>107</v>
      </c>
      <c r="AY498" s="142" t="s">
        <v>145</v>
      </c>
      <c r="AZ498" s="139"/>
      <c r="BA498" s="139"/>
      <c r="BB498" s="139"/>
      <c r="BC498" s="139"/>
      <c r="BD498" s="139"/>
      <c r="BE498" s="139"/>
      <c r="BF498" s="139"/>
      <c r="BG498" s="139"/>
      <c r="BH498" s="139"/>
      <c r="BI498" s="139"/>
      <c r="BJ498" s="139"/>
      <c r="BK498" s="139"/>
      <c r="BL498" s="139"/>
      <c r="BM498" s="139"/>
    </row>
    <row r="499" spans="1:65" ht="15.75" customHeight="1">
      <c r="A499" s="147"/>
      <c r="B499" s="148"/>
      <c r="C499" s="147"/>
      <c r="D499" s="141" t="s">
        <v>221</v>
      </c>
      <c r="E499" s="149" t="s">
        <v>25</v>
      </c>
      <c r="F499" s="150" t="s">
        <v>226</v>
      </c>
      <c r="G499" s="147"/>
      <c r="H499" s="151">
        <v>812.96699999999987</v>
      </c>
      <c r="I499" s="147"/>
      <c r="J499" s="147"/>
      <c r="K499" s="147"/>
      <c r="L499" s="148"/>
      <c r="M499" s="152"/>
      <c r="N499" s="147"/>
      <c r="O499" s="147"/>
      <c r="P499" s="147"/>
      <c r="Q499" s="147"/>
      <c r="R499" s="147"/>
      <c r="S499" s="147"/>
      <c r="T499" s="153"/>
      <c r="U499" s="147"/>
      <c r="V499" s="147"/>
      <c r="W499" s="147"/>
      <c r="X499" s="147"/>
      <c r="Y499" s="147"/>
      <c r="Z499" s="147"/>
      <c r="AA499" s="147"/>
      <c r="AB499" s="147"/>
      <c r="AC499" s="147"/>
      <c r="AD499" s="147"/>
      <c r="AE499" s="147"/>
      <c r="AF499" s="147"/>
      <c r="AG499" s="147"/>
      <c r="AH499" s="147"/>
      <c r="AI499" s="147"/>
      <c r="AJ499" s="147"/>
      <c r="AK499" s="147"/>
      <c r="AL499" s="147"/>
      <c r="AM499" s="147"/>
      <c r="AN499" s="147"/>
      <c r="AO499" s="147"/>
      <c r="AP499" s="147"/>
      <c r="AQ499" s="147"/>
      <c r="AR499" s="147"/>
      <c r="AS499" s="147"/>
      <c r="AT499" s="149" t="s">
        <v>221</v>
      </c>
      <c r="AU499" s="149" t="s">
        <v>153</v>
      </c>
      <c r="AV499" s="147" t="s">
        <v>152</v>
      </c>
      <c r="AW499" s="147" t="s">
        <v>44</v>
      </c>
      <c r="AX499" s="147" t="s">
        <v>9</v>
      </c>
      <c r="AY499" s="149" t="s">
        <v>145</v>
      </c>
      <c r="AZ499" s="147"/>
      <c r="BA499" s="147"/>
      <c r="BB499" s="147"/>
      <c r="BC499" s="147"/>
      <c r="BD499" s="147"/>
      <c r="BE499" s="147"/>
      <c r="BF499" s="147"/>
      <c r="BG499" s="147"/>
      <c r="BH499" s="147"/>
      <c r="BI499" s="147"/>
      <c r="BJ499" s="147"/>
      <c r="BK499" s="147"/>
      <c r="BL499" s="147"/>
      <c r="BM499" s="147"/>
    </row>
    <row r="500" spans="1:65" ht="33" customHeight="1">
      <c r="A500" s="16"/>
      <c r="B500" s="17"/>
      <c r="C500" s="118" t="s">
        <v>1653</v>
      </c>
      <c r="D500" s="118" t="s">
        <v>146</v>
      </c>
      <c r="E500" s="119" t="s">
        <v>1686</v>
      </c>
      <c r="F500" s="120" t="s">
        <v>1687</v>
      </c>
      <c r="G500" s="121" t="s">
        <v>176</v>
      </c>
      <c r="H500" s="122">
        <v>812.96699999999998</v>
      </c>
      <c r="I500" s="259"/>
      <c r="J500" s="123">
        <f>ROUND(I500*H500,2)</f>
        <v>0</v>
      </c>
      <c r="K500" s="120" t="s">
        <v>183</v>
      </c>
      <c r="L500" s="17"/>
      <c r="M500" s="124" t="s">
        <v>25</v>
      </c>
      <c r="N500" s="125" t="s">
        <v>54</v>
      </c>
      <c r="O500" s="16"/>
      <c r="P500" s="126">
        <f>O500*H500</f>
        <v>0</v>
      </c>
      <c r="Q500" s="126">
        <v>2.0799999999999996E-4</v>
      </c>
      <c r="R500" s="126">
        <f>Q500*H500</f>
        <v>0.16909713599999995</v>
      </c>
      <c r="S500" s="126">
        <v>0</v>
      </c>
      <c r="T500" s="127">
        <f>S500*H500</f>
        <v>0</v>
      </c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28" t="s">
        <v>193</v>
      </c>
      <c r="AS500" s="16"/>
      <c r="AT500" s="128" t="s">
        <v>146</v>
      </c>
      <c r="AU500" s="128" t="s">
        <v>153</v>
      </c>
      <c r="AV500" s="16"/>
      <c r="AW500" s="16"/>
      <c r="AX500" s="16"/>
      <c r="AY500" s="4" t="s">
        <v>145</v>
      </c>
      <c r="AZ500" s="16"/>
      <c r="BA500" s="16"/>
      <c r="BB500" s="16"/>
      <c r="BC500" s="16"/>
      <c r="BD500" s="16"/>
      <c r="BE500" s="129">
        <f>IF(N500="základní",J500,0)</f>
        <v>0</v>
      </c>
      <c r="BF500" s="129">
        <f>IF(N500="snížená",J500,0)</f>
        <v>0</v>
      </c>
      <c r="BG500" s="129">
        <f>IF(N500="zákl. přenesená",J500,0)</f>
        <v>0</v>
      </c>
      <c r="BH500" s="129">
        <f>IF(N500="sníž. přenesená",J500,0)</f>
        <v>0</v>
      </c>
      <c r="BI500" s="129">
        <f>IF(N500="nulová",J500,0)</f>
        <v>0</v>
      </c>
      <c r="BJ500" s="4" t="s">
        <v>153</v>
      </c>
      <c r="BK500" s="129">
        <f>ROUND(I500*H500,2)</f>
        <v>0</v>
      </c>
      <c r="BL500" s="4" t="s">
        <v>193</v>
      </c>
      <c r="BM500" s="128" t="s">
        <v>1688</v>
      </c>
    </row>
    <row r="501" spans="1:65" ht="15.75" customHeight="1">
      <c r="A501" s="16"/>
      <c r="B501" s="17"/>
      <c r="C501" s="16"/>
      <c r="D501" s="136" t="s">
        <v>201</v>
      </c>
      <c r="E501" s="16"/>
      <c r="F501" s="137" t="s">
        <v>1689</v>
      </c>
      <c r="G501" s="16"/>
      <c r="H501" s="16"/>
      <c r="I501" s="16"/>
      <c r="J501" s="16"/>
      <c r="K501" s="16"/>
      <c r="L501" s="17"/>
      <c r="M501" s="138"/>
      <c r="N501" s="16"/>
      <c r="O501" s="16"/>
      <c r="P501" s="16"/>
      <c r="Q501" s="16"/>
      <c r="R501" s="16"/>
      <c r="S501" s="16"/>
      <c r="T501" s="59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4" t="s">
        <v>201</v>
      </c>
      <c r="AU501" s="4" t="s">
        <v>153</v>
      </c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</row>
    <row r="502" spans="1:65" ht="37.5" customHeight="1">
      <c r="A502" s="16"/>
      <c r="B502" s="17"/>
      <c r="C502" s="118" t="s">
        <v>429</v>
      </c>
      <c r="D502" s="118" t="s">
        <v>146</v>
      </c>
      <c r="E502" s="119" t="s">
        <v>1690</v>
      </c>
      <c r="F502" s="120" t="s">
        <v>1691</v>
      </c>
      <c r="G502" s="121" t="s">
        <v>176</v>
      </c>
      <c r="H502" s="122">
        <v>812.96699999999998</v>
      </c>
      <c r="I502" s="259"/>
      <c r="J502" s="123">
        <f>ROUND(I502*H502,2)</f>
        <v>0</v>
      </c>
      <c r="K502" s="120" t="s">
        <v>183</v>
      </c>
      <c r="L502" s="17"/>
      <c r="M502" s="124" t="s">
        <v>25</v>
      </c>
      <c r="N502" s="125" t="s">
        <v>54</v>
      </c>
      <c r="O502" s="16"/>
      <c r="P502" s="126">
        <f>O502*H502</f>
        <v>0</v>
      </c>
      <c r="Q502" s="126">
        <v>2.8499999999999999E-4</v>
      </c>
      <c r="R502" s="126">
        <f>Q502*H502</f>
        <v>0.23169559499999998</v>
      </c>
      <c r="S502" s="126">
        <v>0</v>
      </c>
      <c r="T502" s="127">
        <f>S502*H502</f>
        <v>0</v>
      </c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28" t="s">
        <v>193</v>
      </c>
      <c r="AS502" s="16"/>
      <c r="AT502" s="128" t="s">
        <v>146</v>
      </c>
      <c r="AU502" s="128" t="s">
        <v>153</v>
      </c>
      <c r="AV502" s="16"/>
      <c r="AW502" s="16"/>
      <c r="AX502" s="16"/>
      <c r="AY502" s="4" t="s">
        <v>145</v>
      </c>
      <c r="AZ502" s="16"/>
      <c r="BA502" s="16"/>
      <c r="BB502" s="16"/>
      <c r="BC502" s="16"/>
      <c r="BD502" s="16"/>
      <c r="BE502" s="129">
        <f>IF(N502="základní",J502,0)</f>
        <v>0</v>
      </c>
      <c r="BF502" s="129">
        <f>IF(N502="snížená",J502,0)</f>
        <v>0</v>
      </c>
      <c r="BG502" s="129">
        <f>IF(N502="zákl. přenesená",J502,0)</f>
        <v>0</v>
      </c>
      <c r="BH502" s="129">
        <f>IF(N502="sníž. přenesená",J502,0)</f>
        <v>0</v>
      </c>
      <c r="BI502" s="129">
        <f>IF(N502="nulová",J502,0)</f>
        <v>0</v>
      </c>
      <c r="BJ502" s="4" t="s">
        <v>153</v>
      </c>
      <c r="BK502" s="129">
        <f>ROUND(I502*H502,2)</f>
        <v>0</v>
      </c>
      <c r="BL502" s="4" t="s">
        <v>193</v>
      </c>
      <c r="BM502" s="128" t="s">
        <v>1692</v>
      </c>
    </row>
    <row r="503" spans="1:65" ht="15.75" customHeight="1">
      <c r="A503" s="16"/>
      <c r="B503" s="17"/>
      <c r="C503" s="16"/>
      <c r="D503" s="136" t="s">
        <v>201</v>
      </c>
      <c r="E503" s="16"/>
      <c r="F503" s="137" t="s">
        <v>1693</v>
      </c>
      <c r="G503" s="16"/>
      <c r="H503" s="16"/>
      <c r="I503" s="16"/>
      <c r="J503" s="16"/>
      <c r="K503" s="16"/>
      <c r="L503" s="17"/>
      <c r="M503" s="138"/>
      <c r="N503" s="16"/>
      <c r="O503" s="16"/>
      <c r="P503" s="16"/>
      <c r="Q503" s="16"/>
      <c r="R503" s="16"/>
      <c r="S503" s="16"/>
      <c r="T503" s="59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4" t="s">
        <v>201</v>
      </c>
      <c r="AU503" s="4" t="s">
        <v>153</v>
      </c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</row>
    <row r="504" spans="1:65" ht="25.5" customHeight="1">
      <c r="A504" s="108"/>
      <c r="B504" s="109"/>
      <c r="C504" s="108"/>
      <c r="D504" s="110" t="s">
        <v>106</v>
      </c>
      <c r="E504" s="111" t="s">
        <v>1694</v>
      </c>
      <c r="F504" s="111" t="s">
        <v>1695</v>
      </c>
      <c r="G504" s="108"/>
      <c r="H504" s="108"/>
      <c r="I504" s="108"/>
      <c r="J504" s="112">
        <f>BK504</f>
        <v>0</v>
      </c>
      <c r="K504" s="108"/>
      <c r="L504" s="109"/>
      <c r="M504" s="113"/>
      <c r="N504" s="108"/>
      <c r="O504" s="108"/>
      <c r="P504" s="114">
        <f>SUM(P505:P506)</f>
        <v>0</v>
      </c>
      <c r="Q504" s="108"/>
      <c r="R504" s="114">
        <f>SUM(R505:R506)</f>
        <v>0</v>
      </c>
      <c r="S504" s="108"/>
      <c r="T504" s="115">
        <f>SUM(T505:T506)</f>
        <v>0</v>
      </c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  <c r="AE504" s="108"/>
      <c r="AF504" s="108"/>
      <c r="AG504" s="108"/>
      <c r="AH504" s="108"/>
      <c r="AI504" s="108"/>
      <c r="AJ504" s="108"/>
      <c r="AK504" s="108"/>
      <c r="AL504" s="108"/>
      <c r="AM504" s="108"/>
      <c r="AN504" s="108"/>
      <c r="AO504" s="108"/>
      <c r="AP504" s="108"/>
      <c r="AQ504" s="108"/>
      <c r="AR504" s="110" t="s">
        <v>152</v>
      </c>
      <c r="AS504" s="108"/>
      <c r="AT504" s="116" t="s">
        <v>106</v>
      </c>
      <c r="AU504" s="116" t="s">
        <v>107</v>
      </c>
      <c r="AV504" s="108"/>
      <c r="AW504" s="108"/>
      <c r="AX504" s="108"/>
      <c r="AY504" s="110" t="s">
        <v>145</v>
      </c>
      <c r="AZ504" s="108"/>
      <c r="BA504" s="108"/>
      <c r="BB504" s="108"/>
      <c r="BC504" s="108"/>
      <c r="BD504" s="108"/>
      <c r="BE504" s="108"/>
      <c r="BF504" s="108"/>
      <c r="BG504" s="108"/>
      <c r="BH504" s="108"/>
      <c r="BI504" s="108"/>
      <c r="BJ504" s="108"/>
      <c r="BK504" s="117">
        <f>SUM(BK505:BK506)</f>
        <v>0</v>
      </c>
      <c r="BL504" s="108"/>
      <c r="BM504" s="108"/>
    </row>
    <row r="505" spans="1:65" ht="37.5" customHeight="1">
      <c r="A505" s="16"/>
      <c r="B505" s="17"/>
      <c r="C505" s="118" t="s">
        <v>1662</v>
      </c>
      <c r="D505" s="118" t="s">
        <v>146</v>
      </c>
      <c r="E505" s="119" t="s">
        <v>1696</v>
      </c>
      <c r="F505" s="120" t="s">
        <v>1697</v>
      </c>
      <c r="G505" s="121" t="s">
        <v>1698</v>
      </c>
      <c r="H505" s="122">
        <v>50</v>
      </c>
      <c r="I505" s="259"/>
      <c r="J505" s="123">
        <f>ROUND(I505*H505,2)</f>
        <v>0</v>
      </c>
      <c r="K505" s="120" t="s">
        <v>183</v>
      </c>
      <c r="L505" s="17"/>
      <c r="M505" s="124" t="s">
        <v>25</v>
      </c>
      <c r="N505" s="125" t="s">
        <v>54</v>
      </c>
      <c r="O505" s="16"/>
      <c r="P505" s="126">
        <f>O505*H505</f>
        <v>0</v>
      </c>
      <c r="Q505" s="126">
        <v>0</v>
      </c>
      <c r="R505" s="126">
        <f>Q505*H505</f>
        <v>0</v>
      </c>
      <c r="S505" s="126">
        <v>0</v>
      </c>
      <c r="T505" s="127">
        <f>S505*H505</f>
        <v>0</v>
      </c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28" t="s">
        <v>1699</v>
      </c>
      <c r="AS505" s="16"/>
      <c r="AT505" s="128" t="s">
        <v>146</v>
      </c>
      <c r="AU505" s="128" t="s">
        <v>9</v>
      </c>
      <c r="AV505" s="16"/>
      <c r="AW505" s="16"/>
      <c r="AX505" s="16"/>
      <c r="AY505" s="4" t="s">
        <v>145</v>
      </c>
      <c r="AZ505" s="16"/>
      <c r="BA505" s="16"/>
      <c r="BB505" s="16"/>
      <c r="BC505" s="16"/>
      <c r="BD505" s="16"/>
      <c r="BE505" s="129">
        <f>IF(N505="základní",J505,0)</f>
        <v>0</v>
      </c>
      <c r="BF505" s="129">
        <f>IF(N505="snížená",J505,0)</f>
        <v>0</v>
      </c>
      <c r="BG505" s="129">
        <f>IF(N505="zákl. přenesená",J505,0)</f>
        <v>0</v>
      </c>
      <c r="BH505" s="129">
        <f>IF(N505="sníž. přenesená",J505,0)</f>
        <v>0</v>
      </c>
      <c r="BI505" s="129">
        <f>IF(N505="nulová",J505,0)</f>
        <v>0</v>
      </c>
      <c r="BJ505" s="4" t="s">
        <v>153</v>
      </c>
      <c r="BK505" s="129">
        <f>ROUND(I505*H505,2)</f>
        <v>0</v>
      </c>
      <c r="BL505" s="4" t="s">
        <v>1699</v>
      </c>
      <c r="BM505" s="128" t="s">
        <v>1700</v>
      </c>
    </row>
    <row r="506" spans="1:65" ht="15.75" customHeight="1">
      <c r="A506" s="16"/>
      <c r="B506" s="17"/>
      <c r="C506" s="16"/>
      <c r="D506" s="136" t="s">
        <v>201</v>
      </c>
      <c r="E506" s="16"/>
      <c r="F506" s="137" t="s">
        <v>1701</v>
      </c>
      <c r="G506" s="16"/>
      <c r="H506" s="16"/>
      <c r="I506" s="16"/>
      <c r="J506" s="16"/>
      <c r="K506" s="16"/>
      <c r="L506" s="17"/>
      <c r="M506" s="255"/>
      <c r="N506" s="162"/>
      <c r="O506" s="162"/>
      <c r="P506" s="162"/>
      <c r="Q506" s="162"/>
      <c r="R506" s="162"/>
      <c r="S506" s="162"/>
      <c r="T506" s="25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4" t="s">
        <v>201</v>
      </c>
      <c r="AU506" s="4" t="s">
        <v>9</v>
      </c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</row>
    <row r="507" spans="1:65" ht="6.75" customHeight="1">
      <c r="A507" s="16"/>
      <c r="B507" s="39"/>
      <c r="C507" s="40"/>
      <c r="D507" s="40"/>
      <c r="E507" s="40"/>
      <c r="F507" s="40"/>
      <c r="G507" s="40"/>
      <c r="H507" s="40"/>
      <c r="I507" s="40"/>
      <c r="J507" s="40"/>
      <c r="K507" s="40"/>
      <c r="L507" s="17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</row>
  </sheetData>
  <sheetProtection algorithmName="SHA-512" hashValue="SmgqH8J7WkbwxZyvt70qjdhwpwj6G7VlkQNfo//780ChduZsvPwbi6RDsJPLm6VuRoUW6lF9V7gqSK3u7IEO+w==" saltValue="k7/cqrChjKBzd9yVSimOWA==" spinCount="100000" sheet="1" objects="1" scenarios="1"/>
  <autoFilter ref="C94:K506" xr:uid="{00000000-0009-0000-0000-000002000000}"/>
  <mergeCells count="9">
    <mergeCell ref="E85:H85"/>
    <mergeCell ref="E87:H87"/>
    <mergeCell ref="L2:V2"/>
    <mergeCell ref="E7:H7"/>
    <mergeCell ref="E9:H9"/>
    <mergeCell ref="E18:H18"/>
    <mergeCell ref="E27:H27"/>
    <mergeCell ref="E48:H48"/>
    <mergeCell ref="E50:H50"/>
  </mergeCells>
  <hyperlinks>
    <hyperlink ref="F99" r:id="rId1" xr:uid="{00000000-0004-0000-0200-000000000000}"/>
    <hyperlink ref="F103" r:id="rId2" xr:uid="{00000000-0004-0000-0200-000001000000}"/>
    <hyperlink ref="F106" r:id="rId3" xr:uid="{00000000-0004-0000-0200-000002000000}"/>
    <hyperlink ref="F112" r:id="rId4" xr:uid="{00000000-0004-0000-0200-000003000000}"/>
    <hyperlink ref="F121" r:id="rId5" xr:uid="{00000000-0004-0000-0200-000004000000}"/>
    <hyperlink ref="F125" r:id="rId6" xr:uid="{00000000-0004-0000-0200-000005000000}"/>
    <hyperlink ref="F129" r:id="rId7" xr:uid="{00000000-0004-0000-0200-000006000000}"/>
    <hyperlink ref="F133" r:id="rId8" xr:uid="{00000000-0004-0000-0200-000007000000}"/>
    <hyperlink ref="F138" r:id="rId9" xr:uid="{00000000-0004-0000-0200-000008000000}"/>
    <hyperlink ref="F140" r:id="rId10" xr:uid="{00000000-0004-0000-0200-000009000000}"/>
    <hyperlink ref="F145" r:id="rId11" xr:uid="{00000000-0004-0000-0200-00000A000000}"/>
    <hyperlink ref="F150" r:id="rId12" xr:uid="{00000000-0004-0000-0200-00000B000000}"/>
    <hyperlink ref="F154" r:id="rId13" xr:uid="{00000000-0004-0000-0200-00000C000000}"/>
    <hyperlink ref="F157" r:id="rId14" xr:uid="{00000000-0004-0000-0200-00000D000000}"/>
    <hyperlink ref="F162" r:id="rId15" xr:uid="{00000000-0004-0000-0200-00000E000000}"/>
    <hyperlink ref="F168" r:id="rId16" xr:uid="{00000000-0004-0000-0200-00000F000000}"/>
    <hyperlink ref="F170" r:id="rId17" xr:uid="{00000000-0004-0000-0200-000010000000}"/>
    <hyperlink ref="F172" r:id="rId18" xr:uid="{00000000-0004-0000-0200-000011000000}"/>
    <hyperlink ref="F176" r:id="rId19" xr:uid="{00000000-0004-0000-0200-000012000000}"/>
    <hyperlink ref="F180" r:id="rId20" xr:uid="{00000000-0004-0000-0200-000013000000}"/>
    <hyperlink ref="F183" r:id="rId21" xr:uid="{00000000-0004-0000-0200-000014000000}"/>
    <hyperlink ref="F188" r:id="rId22" xr:uid="{00000000-0004-0000-0200-000015000000}"/>
    <hyperlink ref="F213" r:id="rId23" xr:uid="{00000000-0004-0000-0200-000016000000}"/>
    <hyperlink ref="F226" r:id="rId24" xr:uid="{00000000-0004-0000-0200-000017000000}"/>
    <hyperlink ref="F231" r:id="rId25" xr:uid="{00000000-0004-0000-0200-000018000000}"/>
    <hyperlink ref="F234" r:id="rId26" xr:uid="{00000000-0004-0000-0200-000019000000}"/>
    <hyperlink ref="F238" r:id="rId27" xr:uid="{00000000-0004-0000-0200-00001A000000}"/>
    <hyperlink ref="F240" r:id="rId28" xr:uid="{00000000-0004-0000-0200-00001B000000}"/>
    <hyperlink ref="F245" r:id="rId29" xr:uid="{00000000-0004-0000-0200-00001C000000}"/>
    <hyperlink ref="F251" r:id="rId30" xr:uid="{00000000-0004-0000-0200-00001D000000}"/>
    <hyperlink ref="F256" r:id="rId31" xr:uid="{00000000-0004-0000-0200-00001E000000}"/>
    <hyperlink ref="F268" r:id="rId32" xr:uid="{00000000-0004-0000-0200-00001F000000}"/>
    <hyperlink ref="F271" r:id="rId33" xr:uid="{00000000-0004-0000-0200-000020000000}"/>
    <hyperlink ref="F279" r:id="rId34" xr:uid="{00000000-0004-0000-0200-000021000000}"/>
    <hyperlink ref="F282" r:id="rId35" xr:uid="{00000000-0004-0000-0200-000022000000}"/>
    <hyperlink ref="F286" r:id="rId36" xr:uid="{00000000-0004-0000-0200-000023000000}"/>
    <hyperlink ref="F289" r:id="rId37" xr:uid="{00000000-0004-0000-0200-000024000000}"/>
    <hyperlink ref="F294" r:id="rId38" xr:uid="{00000000-0004-0000-0200-000025000000}"/>
    <hyperlink ref="F300" r:id="rId39" xr:uid="{00000000-0004-0000-0200-000026000000}"/>
    <hyperlink ref="F325" r:id="rId40" xr:uid="{00000000-0004-0000-0200-000027000000}"/>
    <hyperlink ref="F327" r:id="rId41" xr:uid="{00000000-0004-0000-0200-000028000000}"/>
    <hyperlink ref="F329" r:id="rId42" xr:uid="{00000000-0004-0000-0200-000029000000}"/>
    <hyperlink ref="F346" r:id="rId43" xr:uid="{00000000-0004-0000-0200-00002A000000}"/>
    <hyperlink ref="F350" r:id="rId44" xr:uid="{00000000-0004-0000-0200-00002B000000}"/>
    <hyperlink ref="F354" r:id="rId45" xr:uid="{00000000-0004-0000-0200-00002C000000}"/>
    <hyperlink ref="F357" r:id="rId46" xr:uid="{00000000-0004-0000-0200-00002D000000}"/>
    <hyperlink ref="F370" r:id="rId47" xr:uid="{00000000-0004-0000-0200-00002E000000}"/>
    <hyperlink ref="F372" r:id="rId48" xr:uid="{00000000-0004-0000-0200-00002F000000}"/>
    <hyperlink ref="F376" r:id="rId49" xr:uid="{00000000-0004-0000-0200-000030000000}"/>
    <hyperlink ref="F391" r:id="rId50" xr:uid="{00000000-0004-0000-0200-000031000000}"/>
    <hyperlink ref="F395" r:id="rId51" xr:uid="{00000000-0004-0000-0200-000032000000}"/>
    <hyperlink ref="F398" r:id="rId52" xr:uid="{00000000-0004-0000-0200-000033000000}"/>
    <hyperlink ref="F413" r:id="rId53" xr:uid="{00000000-0004-0000-0200-000034000000}"/>
    <hyperlink ref="F415" r:id="rId54" xr:uid="{00000000-0004-0000-0200-000035000000}"/>
    <hyperlink ref="F417" r:id="rId55" xr:uid="{00000000-0004-0000-0200-000036000000}"/>
    <hyperlink ref="F421" r:id="rId56" xr:uid="{00000000-0004-0000-0200-000037000000}"/>
    <hyperlink ref="F426" r:id="rId57" xr:uid="{00000000-0004-0000-0200-000038000000}"/>
    <hyperlink ref="F439" r:id="rId58" xr:uid="{00000000-0004-0000-0200-000039000000}"/>
    <hyperlink ref="F442" r:id="rId59" xr:uid="{00000000-0004-0000-0200-00003A000000}"/>
    <hyperlink ref="F501" r:id="rId60" xr:uid="{00000000-0004-0000-0200-00003B000000}"/>
    <hyperlink ref="F503" r:id="rId61" xr:uid="{00000000-0004-0000-0200-00003C000000}"/>
    <hyperlink ref="F506" r:id="rId62" xr:uid="{00000000-0004-0000-0200-00003D000000}"/>
  </hyperlink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6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1000"/>
  <sheetViews>
    <sheetView showGridLines="0" topLeftCell="A86" workbookViewId="0">
      <selection activeCell="F107" sqref="F107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1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33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ROUND(J86,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ROUND((SUM(BE86:BE143)),  2)</f>
        <v>0</v>
      </c>
      <c r="G33" s="16"/>
      <c r="H33" s="16"/>
      <c r="I33" s="34">
        <v>0.21</v>
      </c>
      <c r="J33" s="33">
        <f>ROUND(((SUM(BE86:BE143))*I33),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ROUND((SUM(BF86:BF143)),  2)</f>
        <v>0</v>
      </c>
      <c r="G34" s="16"/>
      <c r="H34" s="16"/>
      <c r="I34" s="34">
        <v>0.12</v>
      </c>
      <c r="J34" s="33">
        <f>ROUND(((SUM(BF86:BF143))*I34),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ROUND((SUM(BG86:BG143)),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ROUND((SUM(BH86:BH143)),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ROUND((SUM(BI86:BI143)),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03 - ZTI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0" si="1">J86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70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24.75" customHeight="1">
      <c r="A61" s="62"/>
      <c r="B61" s="63"/>
      <c r="C61" s="62"/>
      <c r="D61" s="64" t="s">
        <v>74</v>
      </c>
      <c r="E61" s="65"/>
      <c r="F61" s="65"/>
      <c r="G61" s="65"/>
      <c r="H61" s="65"/>
      <c r="I61" s="65"/>
      <c r="J61" s="66">
        <f t="shared" ref="J61:J62" si="2">J102</f>
        <v>0</v>
      </c>
      <c r="K61" s="62"/>
      <c r="L61" s="63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</row>
    <row r="62" spans="1:65" ht="19.5" customHeight="1">
      <c r="A62" s="67"/>
      <c r="B62" s="68"/>
      <c r="C62" s="67"/>
      <c r="D62" s="70" t="s">
        <v>88</v>
      </c>
      <c r="E62" s="72"/>
      <c r="F62" s="72"/>
      <c r="G62" s="72"/>
      <c r="H62" s="72"/>
      <c r="I62" s="72"/>
      <c r="J62" s="74">
        <f t="shared" si="2"/>
        <v>0</v>
      </c>
      <c r="K62" s="67"/>
      <c r="L62" s="68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</row>
    <row r="63" spans="1:65" ht="19.5" customHeight="1">
      <c r="A63" s="67"/>
      <c r="B63" s="68"/>
      <c r="C63" s="67"/>
      <c r="D63" s="70" t="s">
        <v>93</v>
      </c>
      <c r="E63" s="72"/>
      <c r="F63" s="72"/>
      <c r="G63" s="72"/>
      <c r="H63" s="72"/>
      <c r="I63" s="72"/>
      <c r="J63" s="74">
        <f>J108</f>
        <v>0</v>
      </c>
      <c r="K63" s="67"/>
      <c r="L63" s="68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</row>
    <row r="64" spans="1:65" ht="24.75" customHeight="1">
      <c r="A64" s="62"/>
      <c r="B64" s="63"/>
      <c r="C64" s="62"/>
      <c r="D64" s="64" t="s">
        <v>95</v>
      </c>
      <c r="E64" s="65"/>
      <c r="F64" s="65"/>
      <c r="G64" s="65"/>
      <c r="H64" s="65"/>
      <c r="I64" s="65"/>
      <c r="J64" s="66">
        <f t="shared" ref="J64:J65" si="3">J125</f>
        <v>0</v>
      </c>
      <c r="K64" s="62"/>
      <c r="L64" s="63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</row>
    <row r="65" spans="1:65" ht="19.5" customHeight="1">
      <c r="A65" s="67"/>
      <c r="B65" s="68"/>
      <c r="C65" s="67"/>
      <c r="D65" s="70" t="s">
        <v>97</v>
      </c>
      <c r="E65" s="72"/>
      <c r="F65" s="72"/>
      <c r="G65" s="72"/>
      <c r="H65" s="72"/>
      <c r="I65" s="72"/>
      <c r="J65" s="74">
        <f t="shared" si="3"/>
        <v>0</v>
      </c>
      <c r="K65" s="67"/>
      <c r="L65" s="68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</row>
    <row r="66" spans="1:65" ht="19.5" customHeight="1">
      <c r="A66" s="67"/>
      <c r="B66" s="68"/>
      <c r="C66" s="67"/>
      <c r="D66" s="70" t="s">
        <v>93</v>
      </c>
      <c r="E66" s="72"/>
      <c r="F66" s="72"/>
      <c r="G66" s="72"/>
      <c r="H66" s="72"/>
      <c r="I66" s="72"/>
      <c r="J66" s="74">
        <f>J132</f>
        <v>0</v>
      </c>
      <c r="K66" s="67"/>
      <c r="L66" s="68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</row>
    <row r="67" spans="1:65" ht="21.75" customHeight="1">
      <c r="A67" s="16"/>
      <c r="B67" s="17"/>
      <c r="C67" s="16"/>
      <c r="D67" s="16"/>
      <c r="E67" s="16"/>
      <c r="F67" s="16"/>
      <c r="G67" s="16"/>
      <c r="H67" s="16"/>
      <c r="I67" s="16"/>
      <c r="J67" s="16"/>
      <c r="K67" s="16"/>
      <c r="L67" s="17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</row>
    <row r="68" spans="1:65" ht="6.75" customHeight="1">
      <c r="A68" s="16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17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</row>
    <row r="69" spans="1:65" ht="15.75" customHeight="1"/>
    <row r="70" spans="1:65" ht="15.75" customHeight="1"/>
    <row r="71" spans="1:65" ht="15.75" customHeight="1"/>
    <row r="72" spans="1:65" ht="6.75" customHeight="1">
      <c r="A72" s="16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</row>
    <row r="73" spans="1:65" ht="24.75" customHeight="1">
      <c r="A73" s="16"/>
      <c r="B73" s="17"/>
      <c r="C73" s="8" t="s">
        <v>103</v>
      </c>
      <c r="D73" s="16"/>
      <c r="E73" s="16"/>
      <c r="F73" s="16"/>
      <c r="G73" s="16"/>
      <c r="H73" s="16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</row>
    <row r="74" spans="1:65" ht="6.75" customHeight="1">
      <c r="A74" s="16"/>
      <c r="B74" s="17"/>
      <c r="C74" s="16"/>
      <c r="D74" s="16"/>
      <c r="E74" s="16"/>
      <c r="F74" s="16"/>
      <c r="G74" s="16"/>
      <c r="H74" s="16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</row>
    <row r="75" spans="1:65" ht="12" customHeight="1">
      <c r="A75" s="16"/>
      <c r="B75" s="17"/>
      <c r="C75" s="10" t="s">
        <v>14</v>
      </c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16.5" customHeight="1">
      <c r="A76" s="16"/>
      <c r="B76" s="17"/>
      <c r="C76" s="16"/>
      <c r="D76" s="16"/>
      <c r="E76" s="305" t="str">
        <f>E7</f>
        <v>Rekonstrukce dvou bytových jednotek</v>
      </c>
      <c r="F76" s="264"/>
      <c r="G76" s="264"/>
      <c r="H76" s="264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12" customHeight="1">
      <c r="A77" s="16"/>
      <c r="B77" s="17"/>
      <c r="C77" s="10" t="s">
        <v>23</v>
      </c>
      <c r="D77" s="16"/>
      <c r="E77" s="16"/>
      <c r="F77" s="16"/>
      <c r="G77" s="16"/>
      <c r="H77" s="16"/>
      <c r="I77" s="16"/>
      <c r="J77" s="16"/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16.5" customHeight="1">
      <c r="A78" s="16"/>
      <c r="B78" s="17"/>
      <c r="C78" s="16"/>
      <c r="D78" s="16"/>
      <c r="E78" s="299" t="str">
        <f>E9</f>
        <v>03 - ZTI</v>
      </c>
      <c r="F78" s="264"/>
      <c r="G78" s="264"/>
      <c r="H78" s="264"/>
      <c r="I78" s="16"/>
      <c r="J78" s="16"/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</row>
    <row r="79" spans="1:65" ht="6.75" customHeight="1">
      <c r="A79" s="16"/>
      <c r="B79" s="17"/>
      <c r="C79" s="16"/>
      <c r="D79" s="16"/>
      <c r="E79" s="16"/>
      <c r="F79" s="16"/>
      <c r="G79" s="16"/>
      <c r="H79" s="16"/>
      <c r="I79" s="16"/>
      <c r="J79" s="16"/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</row>
    <row r="80" spans="1:65" ht="12" customHeight="1">
      <c r="A80" s="16"/>
      <c r="B80" s="17"/>
      <c r="C80" s="10" t="s">
        <v>27</v>
      </c>
      <c r="D80" s="16"/>
      <c r="E80" s="16"/>
      <c r="F80" s="14" t="str">
        <f>F12</f>
        <v>Dlouhá 126</v>
      </c>
      <c r="G80" s="16"/>
      <c r="H80" s="16"/>
      <c r="I80" s="10" t="s">
        <v>29</v>
      </c>
      <c r="J80" s="19" t="str">
        <f>IF(J12="","",J12)</f>
        <v>31. 7. 2026</v>
      </c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6.75" customHeight="1">
      <c r="A81" s="16"/>
      <c r="B81" s="17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15" customHeight="1">
      <c r="A82" s="16"/>
      <c r="B82" s="17"/>
      <c r="C82" s="10" t="s">
        <v>34</v>
      </c>
      <c r="D82" s="16"/>
      <c r="E82" s="16"/>
      <c r="F82" s="14" t="str">
        <f>E15</f>
        <v>Městys Lomnice</v>
      </c>
      <c r="G82" s="16"/>
      <c r="H82" s="16"/>
      <c r="I82" s="10" t="s">
        <v>40</v>
      </c>
      <c r="J82" s="20" t="str">
        <f>E21</f>
        <v>Proiectura Dana s.r.o.</v>
      </c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15" customHeight="1">
      <c r="A83" s="16"/>
      <c r="B83" s="17"/>
      <c r="C83" s="10" t="s">
        <v>38</v>
      </c>
      <c r="D83" s="16"/>
      <c r="E83" s="16"/>
      <c r="F83" s="57" t="str">
        <f>IF(E18="","",E18)</f>
        <v>Vyplň údaj</v>
      </c>
      <c r="G83" s="16"/>
      <c r="H83" s="16"/>
      <c r="I83" s="10" t="s">
        <v>45</v>
      </c>
      <c r="J83" s="20" t="str">
        <f>E24</f>
        <v>Proiectura Dana s.r.o.</v>
      </c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</row>
    <row r="84" spans="1:65" ht="9.75" customHeight="1">
      <c r="A84" s="16"/>
      <c r="B84" s="17"/>
      <c r="C84" s="16"/>
      <c r="D84" s="16"/>
      <c r="E84" s="16"/>
      <c r="F84" s="16"/>
      <c r="G84" s="16"/>
      <c r="H84" s="16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</row>
    <row r="85" spans="1:65" ht="29.25" customHeight="1">
      <c r="A85" s="99"/>
      <c r="B85" s="100"/>
      <c r="C85" s="101" t="s">
        <v>127</v>
      </c>
      <c r="D85" s="102" t="s">
        <v>75</v>
      </c>
      <c r="E85" s="102" t="s">
        <v>67</v>
      </c>
      <c r="F85" s="102" t="s">
        <v>69</v>
      </c>
      <c r="G85" s="102" t="s">
        <v>128</v>
      </c>
      <c r="H85" s="102" t="s">
        <v>129</v>
      </c>
      <c r="I85" s="102" t="s">
        <v>130</v>
      </c>
      <c r="J85" s="102" t="s">
        <v>65</v>
      </c>
      <c r="K85" s="103" t="s">
        <v>131</v>
      </c>
      <c r="L85" s="100"/>
      <c r="M85" s="71" t="s">
        <v>25</v>
      </c>
      <c r="N85" s="73" t="s">
        <v>52</v>
      </c>
      <c r="O85" s="73" t="s">
        <v>132</v>
      </c>
      <c r="P85" s="73" t="s">
        <v>133</v>
      </c>
      <c r="Q85" s="73" t="s">
        <v>134</v>
      </c>
      <c r="R85" s="73" t="s">
        <v>135</v>
      </c>
      <c r="S85" s="73" t="s">
        <v>136</v>
      </c>
      <c r="T85" s="75" t="s">
        <v>137</v>
      </c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</row>
    <row r="86" spans="1:65" ht="22.5" customHeight="1">
      <c r="A86" s="16"/>
      <c r="B86" s="17"/>
      <c r="C86" s="79" t="s">
        <v>138</v>
      </c>
      <c r="D86" s="16"/>
      <c r="E86" s="16"/>
      <c r="F86" s="16"/>
      <c r="G86" s="16"/>
      <c r="H86" s="16"/>
      <c r="I86" s="16"/>
      <c r="J86" s="104">
        <f t="shared" ref="J86:J87" si="4">BK86</f>
        <v>0</v>
      </c>
      <c r="K86" s="16"/>
      <c r="L86" s="17"/>
      <c r="M86" s="76"/>
      <c r="N86" s="29"/>
      <c r="O86" s="29"/>
      <c r="P86" s="105">
        <f>P87+P102+P125</f>
        <v>0</v>
      </c>
      <c r="Q86" s="29"/>
      <c r="R86" s="105">
        <f>R87+R102+R125</f>
        <v>0</v>
      </c>
      <c r="S86" s="29"/>
      <c r="T86" s="106">
        <f>T87+T102+T125</f>
        <v>0</v>
      </c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4" t="s">
        <v>106</v>
      </c>
      <c r="AU86" s="4" t="s">
        <v>68</v>
      </c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07">
        <f>BK87+BK102+BK125</f>
        <v>0</v>
      </c>
      <c r="BL86" s="16"/>
      <c r="BM86" s="16"/>
    </row>
    <row r="87" spans="1:65" ht="25.5" customHeight="1">
      <c r="A87" s="108"/>
      <c r="B87" s="109"/>
      <c r="C87" s="108"/>
      <c r="D87" s="110" t="s">
        <v>106</v>
      </c>
      <c r="E87" s="111" t="s">
        <v>141</v>
      </c>
      <c r="F87" s="111" t="s">
        <v>142</v>
      </c>
      <c r="G87" s="108"/>
      <c r="H87" s="108"/>
      <c r="I87" s="108"/>
      <c r="J87" s="112">
        <f t="shared" si="4"/>
        <v>0</v>
      </c>
      <c r="K87" s="108"/>
      <c r="L87" s="109"/>
      <c r="M87" s="113"/>
      <c r="N87" s="108"/>
      <c r="O87" s="108"/>
      <c r="P87" s="114">
        <f>SUM(P88:P101)</f>
        <v>0</v>
      </c>
      <c r="Q87" s="108"/>
      <c r="R87" s="114">
        <f>SUM(R88:R101)</f>
        <v>0</v>
      </c>
      <c r="S87" s="108"/>
      <c r="T87" s="115">
        <f>SUM(T88:T101)</f>
        <v>0</v>
      </c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10" t="s">
        <v>9</v>
      </c>
      <c r="AS87" s="108"/>
      <c r="AT87" s="116" t="s">
        <v>106</v>
      </c>
      <c r="AU87" s="116" t="s">
        <v>107</v>
      </c>
      <c r="AV87" s="108"/>
      <c r="AW87" s="108"/>
      <c r="AX87" s="108"/>
      <c r="AY87" s="110" t="s">
        <v>145</v>
      </c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17">
        <f>SUM(BK88:BK101)</f>
        <v>0</v>
      </c>
      <c r="BL87" s="108"/>
      <c r="BM87" s="108"/>
    </row>
    <row r="88" spans="1:65" ht="24" customHeight="1">
      <c r="A88" s="16"/>
      <c r="B88" s="17"/>
      <c r="C88" s="118" t="s">
        <v>9</v>
      </c>
      <c r="D88" s="118" t="s">
        <v>146</v>
      </c>
      <c r="E88" s="119" t="s">
        <v>9</v>
      </c>
      <c r="F88" s="120" t="s">
        <v>147</v>
      </c>
      <c r="G88" s="121" t="s">
        <v>148</v>
      </c>
      <c r="H88" s="122">
        <v>2</v>
      </c>
      <c r="I88" s="259"/>
      <c r="J88" s="123">
        <f t="shared" ref="J88:J101" si="5">ROUND(I88*H88,2)</f>
        <v>0</v>
      </c>
      <c r="K88" s="120" t="s">
        <v>25</v>
      </c>
      <c r="L88" s="17"/>
      <c r="M88" s="124" t="s">
        <v>25</v>
      </c>
      <c r="N88" s="125" t="s">
        <v>54</v>
      </c>
      <c r="O88" s="16"/>
      <c r="P88" s="126">
        <f t="shared" ref="P88:P101" si="6">O88*H88</f>
        <v>0</v>
      </c>
      <c r="Q88" s="126">
        <v>0</v>
      </c>
      <c r="R88" s="126">
        <f t="shared" ref="R88:R101" si="7">Q88*H88</f>
        <v>0</v>
      </c>
      <c r="S88" s="126">
        <v>0</v>
      </c>
      <c r="T88" s="127">
        <f t="shared" ref="T88:T101" si="8">S88*H88</f>
        <v>0</v>
      </c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28" t="s">
        <v>152</v>
      </c>
      <c r="AS88" s="16"/>
      <c r="AT88" s="128" t="s">
        <v>146</v>
      </c>
      <c r="AU88" s="128" t="s">
        <v>9</v>
      </c>
      <c r="AV88" s="16"/>
      <c r="AW88" s="16"/>
      <c r="AX88" s="16"/>
      <c r="AY88" s="4" t="s">
        <v>145</v>
      </c>
      <c r="AZ88" s="16"/>
      <c r="BA88" s="16"/>
      <c r="BB88" s="16"/>
      <c r="BC88" s="16"/>
      <c r="BD88" s="16"/>
      <c r="BE88" s="129">
        <f t="shared" ref="BE88:BE101" si="9">IF(N88="základní",J88,0)</f>
        <v>0</v>
      </c>
      <c r="BF88" s="129">
        <f t="shared" ref="BF88:BF101" si="10">IF(N88="snížená",J88,0)</f>
        <v>0</v>
      </c>
      <c r="BG88" s="129">
        <f t="shared" ref="BG88:BG101" si="11">IF(N88="zákl. přenesená",J88,0)</f>
        <v>0</v>
      </c>
      <c r="BH88" s="129">
        <f t="shared" ref="BH88:BH101" si="12">IF(N88="sníž. přenesená",J88,0)</f>
        <v>0</v>
      </c>
      <c r="BI88" s="129">
        <f t="shared" ref="BI88:BI101" si="13">IF(N88="nulová",J88,0)</f>
        <v>0</v>
      </c>
      <c r="BJ88" s="4" t="s">
        <v>153</v>
      </c>
      <c r="BK88" s="129">
        <f t="shared" ref="BK88:BK101" si="14">ROUND(I88*H88,2)</f>
        <v>0</v>
      </c>
      <c r="BL88" s="4" t="s">
        <v>152</v>
      </c>
      <c r="BM88" s="128" t="s">
        <v>153</v>
      </c>
    </row>
    <row r="89" spans="1:65" ht="16.5" customHeight="1">
      <c r="A89" s="16"/>
      <c r="B89" s="17"/>
      <c r="C89" s="118" t="s">
        <v>153</v>
      </c>
      <c r="D89" s="118" t="s">
        <v>146</v>
      </c>
      <c r="E89" s="119" t="s">
        <v>154</v>
      </c>
      <c r="F89" s="120" t="s">
        <v>155</v>
      </c>
      <c r="G89" s="121" t="s">
        <v>148</v>
      </c>
      <c r="H89" s="122">
        <v>2</v>
      </c>
      <c r="I89" s="259"/>
      <c r="J89" s="123">
        <f t="shared" si="5"/>
        <v>0</v>
      </c>
      <c r="K89" s="120" t="s">
        <v>25</v>
      </c>
      <c r="L89" s="17"/>
      <c r="M89" s="124" t="s">
        <v>25</v>
      </c>
      <c r="N89" s="125" t="s">
        <v>54</v>
      </c>
      <c r="O89" s="16"/>
      <c r="P89" s="126">
        <f t="shared" si="6"/>
        <v>0</v>
      </c>
      <c r="Q89" s="126">
        <v>0</v>
      </c>
      <c r="R89" s="126">
        <f t="shared" si="7"/>
        <v>0</v>
      </c>
      <c r="S89" s="126">
        <v>0</v>
      </c>
      <c r="T89" s="127">
        <f t="shared" si="8"/>
        <v>0</v>
      </c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28" t="s">
        <v>152</v>
      </c>
      <c r="AS89" s="16"/>
      <c r="AT89" s="128" t="s">
        <v>146</v>
      </c>
      <c r="AU89" s="128" t="s">
        <v>9</v>
      </c>
      <c r="AV89" s="16"/>
      <c r="AW89" s="16"/>
      <c r="AX89" s="16"/>
      <c r="AY89" s="4" t="s">
        <v>145</v>
      </c>
      <c r="AZ89" s="16"/>
      <c r="BA89" s="16"/>
      <c r="BB89" s="16"/>
      <c r="BC89" s="16"/>
      <c r="BD89" s="16"/>
      <c r="BE89" s="129">
        <f t="shared" si="9"/>
        <v>0</v>
      </c>
      <c r="BF89" s="129">
        <f t="shared" si="10"/>
        <v>0</v>
      </c>
      <c r="BG89" s="129">
        <f t="shared" si="11"/>
        <v>0</v>
      </c>
      <c r="BH89" s="129">
        <f t="shared" si="12"/>
        <v>0</v>
      </c>
      <c r="BI89" s="129">
        <f t="shared" si="13"/>
        <v>0</v>
      </c>
      <c r="BJ89" s="4" t="s">
        <v>153</v>
      </c>
      <c r="BK89" s="129">
        <f t="shared" si="14"/>
        <v>0</v>
      </c>
      <c r="BL89" s="4" t="s">
        <v>152</v>
      </c>
      <c r="BM89" s="128" t="s">
        <v>152</v>
      </c>
    </row>
    <row r="90" spans="1:65" ht="33" customHeight="1">
      <c r="A90" s="16"/>
      <c r="B90" s="17"/>
      <c r="C90" s="118" t="s">
        <v>161</v>
      </c>
      <c r="D90" s="118" t="s">
        <v>146</v>
      </c>
      <c r="E90" s="119" t="s">
        <v>162</v>
      </c>
      <c r="F90" s="120" t="s">
        <v>163</v>
      </c>
      <c r="G90" s="121" t="s">
        <v>148</v>
      </c>
      <c r="H90" s="122">
        <v>1</v>
      </c>
      <c r="I90" s="259"/>
      <c r="J90" s="123">
        <f t="shared" si="5"/>
        <v>0</v>
      </c>
      <c r="K90" s="120" t="s">
        <v>25</v>
      </c>
      <c r="L90" s="17"/>
      <c r="M90" s="124" t="s">
        <v>25</v>
      </c>
      <c r="N90" s="125" t="s">
        <v>54</v>
      </c>
      <c r="O90" s="16"/>
      <c r="P90" s="126">
        <f t="shared" si="6"/>
        <v>0</v>
      </c>
      <c r="Q90" s="126">
        <v>0</v>
      </c>
      <c r="R90" s="126">
        <f t="shared" si="7"/>
        <v>0</v>
      </c>
      <c r="S90" s="126">
        <v>0</v>
      </c>
      <c r="T90" s="127">
        <f t="shared" si="8"/>
        <v>0</v>
      </c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28" t="s">
        <v>152</v>
      </c>
      <c r="AS90" s="16"/>
      <c r="AT90" s="128" t="s">
        <v>146</v>
      </c>
      <c r="AU90" s="128" t="s">
        <v>9</v>
      </c>
      <c r="AV90" s="16"/>
      <c r="AW90" s="16"/>
      <c r="AX90" s="16"/>
      <c r="AY90" s="4" t="s">
        <v>145</v>
      </c>
      <c r="AZ90" s="16"/>
      <c r="BA90" s="16"/>
      <c r="BB90" s="16"/>
      <c r="BC90" s="16"/>
      <c r="BD90" s="16"/>
      <c r="BE90" s="129">
        <f t="shared" si="9"/>
        <v>0</v>
      </c>
      <c r="BF90" s="129">
        <f t="shared" si="10"/>
        <v>0</v>
      </c>
      <c r="BG90" s="129">
        <f t="shared" si="11"/>
        <v>0</v>
      </c>
      <c r="BH90" s="129">
        <f t="shared" si="12"/>
        <v>0</v>
      </c>
      <c r="BI90" s="129">
        <f t="shared" si="13"/>
        <v>0</v>
      </c>
      <c r="BJ90" s="4" t="s">
        <v>153</v>
      </c>
      <c r="BK90" s="129">
        <f t="shared" si="14"/>
        <v>0</v>
      </c>
      <c r="BL90" s="4" t="s">
        <v>152</v>
      </c>
      <c r="BM90" s="128" t="s">
        <v>166</v>
      </c>
    </row>
    <row r="91" spans="1:65" ht="16.5" customHeight="1">
      <c r="A91" s="16"/>
      <c r="B91" s="17"/>
      <c r="C91" s="118" t="s">
        <v>152</v>
      </c>
      <c r="D91" s="118" t="s">
        <v>146</v>
      </c>
      <c r="E91" s="119" t="s">
        <v>167</v>
      </c>
      <c r="F91" s="120" t="s">
        <v>168</v>
      </c>
      <c r="G91" s="121" t="s">
        <v>148</v>
      </c>
      <c r="H91" s="122">
        <v>3</v>
      </c>
      <c r="I91" s="259"/>
      <c r="J91" s="123">
        <f t="shared" si="5"/>
        <v>0</v>
      </c>
      <c r="K91" s="120" t="s">
        <v>25</v>
      </c>
      <c r="L91" s="17"/>
      <c r="M91" s="124" t="s">
        <v>25</v>
      </c>
      <c r="N91" s="125" t="s">
        <v>54</v>
      </c>
      <c r="O91" s="16"/>
      <c r="P91" s="126">
        <f t="shared" si="6"/>
        <v>0</v>
      </c>
      <c r="Q91" s="126">
        <v>0</v>
      </c>
      <c r="R91" s="126">
        <f t="shared" si="7"/>
        <v>0</v>
      </c>
      <c r="S91" s="126">
        <v>0</v>
      </c>
      <c r="T91" s="127">
        <f t="shared" si="8"/>
        <v>0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28" t="s">
        <v>152</v>
      </c>
      <c r="AS91" s="16"/>
      <c r="AT91" s="128" t="s">
        <v>146</v>
      </c>
      <c r="AU91" s="128" t="s">
        <v>9</v>
      </c>
      <c r="AV91" s="16"/>
      <c r="AW91" s="16"/>
      <c r="AX91" s="16"/>
      <c r="AY91" s="4" t="s">
        <v>145</v>
      </c>
      <c r="AZ91" s="16"/>
      <c r="BA91" s="16"/>
      <c r="BB91" s="16"/>
      <c r="BC91" s="16"/>
      <c r="BD91" s="16"/>
      <c r="BE91" s="129">
        <f t="shared" si="9"/>
        <v>0</v>
      </c>
      <c r="BF91" s="129">
        <f t="shared" si="10"/>
        <v>0</v>
      </c>
      <c r="BG91" s="129">
        <f t="shared" si="11"/>
        <v>0</v>
      </c>
      <c r="BH91" s="129">
        <f t="shared" si="12"/>
        <v>0</v>
      </c>
      <c r="BI91" s="129">
        <f t="shared" si="13"/>
        <v>0</v>
      </c>
      <c r="BJ91" s="4" t="s">
        <v>153</v>
      </c>
      <c r="BK91" s="129">
        <f t="shared" si="14"/>
        <v>0</v>
      </c>
      <c r="BL91" s="4" t="s">
        <v>152</v>
      </c>
      <c r="BM91" s="128" t="s">
        <v>169</v>
      </c>
    </row>
    <row r="92" spans="1:65" ht="37.5" customHeight="1">
      <c r="A92" s="16"/>
      <c r="B92" s="17"/>
      <c r="C92" s="118" t="s">
        <v>170</v>
      </c>
      <c r="D92" s="118" t="s">
        <v>146</v>
      </c>
      <c r="E92" s="119" t="s">
        <v>171</v>
      </c>
      <c r="F92" s="120" t="s">
        <v>172</v>
      </c>
      <c r="G92" s="121" t="s">
        <v>148</v>
      </c>
      <c r="H92" s="122">
        <v>2</v>
      </c>
      <c r="I92" s="259"/>
      <c r="J92" s="123">
        <f t="shared" si="5"/>
        <v>0</v>
      </c>
      <c r="K92" s="120" t="s">
        <v>25</v>
      </c>
      <c r="L92" s="17"/>
      <c r="M92" s="124" t="s">
        <v>25</v>
      </c>
      <c r="N92" s="125" t="s">
        <v>54</v>
      </c>
      <c r="O92" s="16"/>
      <c r="P92" s="126">
        <f t="shared" si="6"/>
        <v>0</v>
      </c>
      <c r="Q92" s="126">
        <v>0</v>
      </c>
      <c r="R92" s="126">
        <f t="shared" si="7"/>
        <v>0</v>
      </c>
      <c r="S92" s="126">
        <v>0</v>
      </c>
      <c r="T92" s="127">
        <f t="shared" si="8"/>
        <v>0</v>
      </c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28" t="s">
        <v>152</v>
      </c>
      <c r="AS92" s="16"/>
      <c r="AT92" s="128" t="s">
        <v>146</v>
      </c>
      <c r="AU92" s="128" t="s">
        <v>9</v>
      </c>
      <c r="AV92" s="16"/>
      <c r="AW92" s="16"/>
      <c r="AX92" s="16"/>
      <c r="AY92" s="4" t="s">
        <v>145</v>
      </c>
      <c r="AZ92" s="16"/>
      <c r="BA92" s="16"/>
      <c r="BB92" s="16"/>
      <c r="BC92" s="16"/>
      <c r="BD92" s="16"/>
      <c r="BE92" s="129">
        <f t="shared" si="9"/>
        <v>0</v>
      </c>
      <c r="BF92" s="129">
        <f t="shared" si="10"/>
        <v>0</v>
      </c>
      <c r="BG92" s="129">
        <f t="shared" si="11"/>
        <v>0</v>
      </c>
      <c r="BH92" s="129">
        <f t="shared" si="12"/>
        <v>0</v>
      </c>
      <c r="BI92" s="129">
        <f t="shared" si="13"/>
        <v>0</v>
      </c>
      <c r="BJ92" s="4" t="s">
        <v>153</v>
      </c>
      <c r="BK92" s="129">
        <f t="shared" si="14"/>
        <v>0</v>
      </c>
      <c r="BL92" s="4" t="s">
        <v>152</v>
      </c>
      <c r="BM92" s="128" t="s">
        <v>177</v>
      </c>
    </row>
    <row r="93" spans="1:65" ht="16.5" customHeight="1">
      <c r="A93" s="16"/>
      <c r="B93" s="17"/>
      <c r="C93" s="118" t="s">
        <v>166</v>
      </c>
      <c r="D93" s="118" t="s">
        <v>146</v>
      </c>
      <c r="E93" s="119" t="s">
        <v>178</v>
      </c>
      <c r="F93" s="120" t="s">
        <v>180</v>
      </c>
      <c r="G93" s="121" t="s">
        <v>148</v>
      </c>
      <c r="H93" s="122">
        <v>2</v>
      </c>
      <c r="I93" s="259"/>
      <c r="J93" s="123">
        <f t="shared" si="5"/>
        <v>0</v>
      </c>
      <c r="K93" s="120" t="s">
        <v>25</v>
      </c>
      <c r="L93" s="17"/>
      <c r="M93" s="124" t="s">
        <v>25</v>
      </c>
      <c r="N93" s="125" t="s">
        <v>54</v>
      </c>
      <c r="O93" s="16"/>
      <c r="P93" s="126">
        <f t="shared" si="6"/>
        <v>0</v>
      </c>
      <c r="Q93" s="126">
        <v>0</v>
      </c>
      <c r="R93" s="126">
        <f t="shared" si="7"/>
        <v>0</v>
      </c>
      <c r="S93" s="126">
        <v>0</v>
      </c>
      <c r="T93" s="127">
        <f t="shared" si="8"/>
        <v>0</v>
      </c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28" t="s">
        <v>152</v>
      </c>
      <c r="AS93" s="16"/>
      <c r="AT93" s="128" t="s">
        <v>146</v>
      </c>
      <c r="AU93" s="128" t="s">
        <v>9</v>
      </c>
      <c r="AV93" s="16"/>
      <c r="AW93" s="16"/>
      <c r="AX93" s="16"/>
      <c r="AY93" s="4" t="s">
        <v>145</v>
      </c>
      <c r="AZ93" s="16"/>
      <c r="BA93" s="16"/>
      <c r="BB93" s="16"/>
      <c r="BC93" s="16"/>
      <c r="BD93" s="16"/>
      <c r="BE93" s="129">
        <f t="shared" si="9"/>
        <v>0</v>
      </c>
      <c r="BF93" s="129">
        <f t="shared" si="10"/>
        <v>0</v>
      </c>
      <c r="BG93" s="129">
        <f t="shared" si="11"/>
        <v>0</v>
      </c>
      <c r="BH93" s="129">
        <f t="shared" si="12"/>
        <v>0</v>
      </c>
      <c r="BI93" s="129">
        <f t="shared" si="13"/>
        <v>0</v>
      </c>
      <c r="BJ93" s="4" t="s">
        <v>153</v>
      </c>
      <c r="BK93" s="129">
        <f t="shared" si="14"/>
        <v>0</v>
      </c>
      <c r="BL93" s="4" t="s">
        <v>152</v>
      </c>
      <c r="BM93" s="128" t="s">
        <v>15</v>
      </c>
    </row>
    <row r="94" spans="1:65" ht="16.5" customHeight="1">
      <c r="A94" s="16"/>
      <c r="B94" s="17"/>
      <c r="C94" s="118" t="s">
        <v>184</v>
      </c>
      <c r="D94" s="118" t="s">
        <v>146</v>
      </c>
      <c r="E94" s="119" t="s">
        <v>185</v>
      </c>
      <c r="F94" s="120" t="s">
        <v>186</v>
      </c>
      <c r="G94" s="121" t="s">
        <v>148</v>
      </c>
      <c r="H94" s="122">
        <v>2</v>
      </c>
      <c r="I94" s="259"/>
      <c r="J94" s="123">
        <f t="shared" si="5"/>
        <v>0</v>
      </c>
      <c r="K94" s="120" t="s">
        <v>25</v>
      </c>
      <c r="L94" s="17"/>
      <c r="M94" s="124" t="s">
        <v>25</v>
      </c>
      <c r="N94" s="125" t="s">
        <v>54</v>
      </c>
      <c r="O94" s="16"/>
      <c r="P94" s="126">
        <f t="shared" si="6"/>
        <v>0</v>
      </c>
      <c r="Q94" s="126">
        <v>0</v>
      </c>
      <c r="R94" s="126">
        <f t="shared" si="7"/>
        <v>0</v>
      </c>
      <c r="S94" s="126">
        <v>0</v>
      </c>
      <c r="T94" s="127">
        <f t="shared" si="8"/>
        <v>0</v>
      </c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28" t="s">
        <v>152</v>
      </c>
      <c r="AS94" s="16"/>
      <c r="AT94" s="128" t="s">
        <v>146</v>
      </c>
      <c r="AU94" s="128" t="s">
        <v>9</v>
      </c>
      <c r="AV94" s="16"/>
      <c r="AW94" s="16"/>
      <c r="AX94" s="16"/>
      <c r="AY94" s="4" t="s">
        <v>145</v>
      </c>
      <c r="AZ94" s="16"/>
      <c r="BA94" s="16"/>
      <c r="BB94" s="16"/>
      <c r="BC94" s="16"/>
      <c r="BD94" s="16"/>
      <c r="BE94" s="129">
        <f t="shared" si="9"/>
        <v>0</v>
      </c>
      <c r="BF94" s="129">
        <f t="shared" si="10"/>
        <v>0</v>
      </c>
      <c r="BG94" s="129">
        <f t="shared" si="11"/>
        <v>0</v>
      </c>
      <c r="BH94" s="129">
        <f t="shared" si="12"/>
        <v>0</v>
      </c>
      <c r="BI94" s="129">
        <f t="shared" si="13"/>
        <v>0</v>
      </c>
      <c r="BJ94" s="4" t="s">
        <v>153</v>
      </c>
      <c r="BK94" s="129">
        <f t="shared" si="14"/>
        <v>0</v>
      </c>
      <c r="BL94" s="4" t="s">
        <v>152</v>
      </c>
      <c r="BM94" s="128" t="s">
        <v>188</v>
      </c>
    </row>
    <row r="95" spans="1:65" ht="16.5" customHeight="1">
      <c r="A95" s="16"/>
      <c r="B95" s="17"/>
      <c r="C95" s="118" t="s">
        <v>169</v>
      </c>
      <c r="D95" s="118" t="s">
        <v>146</v>
      </c>
      <c r="E95" s="119" t="s">
        <v>189</v>
      </c>
      <c r="F95" s="120" t="s">
        <v>190</v>
      </c>
      <c r="G95" s="121" t="s">
        <v>148</v>
      </c>
      <c r="H95" s="122">
        <v>6</v>
      </c>
      <c r="I95" s="259"/>
      <c r="J95" s="123">
        <f t="shared" si="5"/>
        <v>0</v>
      </c>
      <c r="K95" s="120" t="s">
        <v>25</v>
      </c>
      <c r="L95" s="17"/>
      <c r="M95" s="124" t="s">
        <v>25</v>
      </c>
      <c r="N95" s="125" t="s">
        <v>54</v>
      </c>
      <c r="O95" s="16"/>
      <c r="P95" s="126">
        <f t="shared" si="6"/>
        <v>0</v>
      </c>
      <c r="Q95" s="126">
        <v>0</v>
      </c>
      <c r="R95" s="126">
        <f t="shared" si="7"/>
        <v>0</v>
      </c>
      <c r="S95" s="126">
        <v>0</v>
      </c>
      <c r="T95" s="127">
        <f t="shared" si="8"/>
        <v>0</v>
      </c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28" t="s">
        <v>152</v>
      </c>
      <c r="AS95" s="16"/>
      <c r="AT95" s="128" t="s">
        <v>146</v>
      </c>
      <c r="AU95" s="128" t="s">
        <v>9</v>
      </c>
      <c r="AV95" s="16"/>
      <c r="AW95" s="16"/>
      <c r="AX95" s="16"/>
      <c r="AY95" s="4" t="s">
        <v>145</v>
      </c>
      <c r="AZ95" s="16"/>
      <c r="BA95" s="16"/>
      <c r="BB95" s="16"/>
      <c r="BC95" s="16"/>
      <c r="BD95" s="16"/>
      <c r="BE95" s="129">
        <f t="shared" si="9"/>
        <v>0</v>
      </c>
      <c r="BF95" s="129">
        <f t="shared" si="10"/>
        <v>0</v>
      </c>
      <c r="BG95" s="129">
        <f t="shared" si="11"/>
        <v>0</v>
      </c>
      <c r="BH95" s="129">
        <f t="shared" si="12"/>
        <v>0</v>
      </c>
      <c r="BI95" s="129">
        <f t="shared" si="13"/>
        <v>0</v>
      </c>
      <c r="BJ95" s="4" t="s">
        <v>153</v>
      </c>
      <c r="BK95" s="129">
        <f t="shared" si="14"/>
        <v>0</v>
      </c>
      <c r="BL95" s="4" t="s">
        <v>152</v>
      </c>
      <c r="BM95" s="128" t="s">
        <v>193</v>
      </c>
    </row>
    <row r="96" spans="1:65" ht="21.75" customHeight="1">
      <c r="A96" s="16"/>
      <c r="B96" s="17"/>
      <c r="C96" s="118" t="s">
        <v>164</v>
      </c>
      <c r="D96" s="118" t="s">
        <v>146</v>
      </c>
      <c r="E96" s="119" t="s">
        <v>194</v>
      </c>
      <c r="F96" s="120" t="s">
        <v>195</v>
      </c>
      <c r="G96" s="121" t="s">
        <v>148</v>
      </c>
      <c r="H96" s="122">
        <v>3</v>
      </c>
      <c r="I96" s="259"/>
      <c r="J96" s="123">
        <f t="shared" si="5"/>
        <v>0</v>
      </c>
      <c r="K96" s="120" t="s">
        <v>25</v>
      </c>
      <c r="L96" s="17"/>
      <c r="M96" s="124" t="s">
        <v>25</v>
      </c>
      <c r="N96" s="125" t="s">
        <v>54</v>
      </c>
      <c r="O96" s="16"/>
      <c r="P96" s="126">
        <f t="shared" si="6"/>
        <v>0</v>
      </c>
      <c r="Q96" s="126">
        <v>0</v>
      </c>
      <c r="R96" s="126">
        <f t="shared" si="7"/>
        <v>0</v>
      </c>
      <c r="S96" s="126">
        <v>0</v>
      </c>
      <c r="T96" s="127">
        <f t="shared" si="8"/>
        <v>0</v>
      </c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28" t="s">
        <v>152</v>
      </c>
      <c r="AS96" s="16"/>
      <c r="AT96" s="128" t="s">
        <v>146</v>
      </c>
      <c r="AU96" s="128" t="s">
        <v>9</v>
      </c>
      <c r="AV96" s="16"/>
      <c r="AW96" s="16"/>
      <c r="AX96" s="16"/>
      <c r="AY96" s="4" t="s">
        <v>145</v>
      </c>
      <c r="AZ96" s="16"/>
      <c r="BA96" s="16"/>
      <c r="BB96" s="16"/>
      <c r="BC96" s="16"/>
      <c r="BD96" s="16"/>
      <c r="BE96" s="129">
        <f t="shared" si="9"/>
        <v>0</v>
      </c>
      <c r="BF96" s="129">
        <f t="shared" si="10"/>
        <v>0</v>
      </c>
      <c r="BG96" s="129">
        <f t="shared" si="11"/>
        <v>0</v>
      </c>
      <c r="BH96" s="129">
        <f t="shared" si="12"/>
        <v>0</v>
      </c>
      <c r="BI96" s="129">
        <f t="shared" si="13"/>
        <v>0</v>
      </c>
      <c r="BJ96" s="4" t="s">
        <v>153</v>
      </c>
      <c r="BK96" s="129">
        <f t="shared" si="14"/>
        <v>0</v>
      </c>
      <c r="BL96" s="4" t="s">
        <v>152</v>
      </c>
      <c r="BM96" s="128" t="s">
        <v>197</v>
      </c>
    </row>
    <row r="97" spans="1:65" ht="16.5" customHeight="1">
      <c r="A97" s="16"/>
      <c r="B97" s="17"/>
      <c r="C97" s="118" t="s">
        <v>177</v>
      </c>
      <c r="D97" s="118" t="s">
        <v>146</v>
      </c>
      <c r="E97" s="119" t="s">
        <v>198</v>
      </c>
      <c r="F97" s="120" t="s">
        <v>199</v>
      </c>
      <c r="G97" s="121" t="s">
        <v>148</v>
      </c>
      <c r="H97" s="122">
        <v>2</v>
      </c>
      <c r="I97" s="259"/>
      <c r="J97" s="123">
        <f t="shared" si="5"/>
        <v>0</v>
      </c>
      <c r="K97" s="120" t="s">
        <v>25</v>
      </c>
      <c r="L97" s="17"/>
      <c r="M97" s="124" t="s">
        <v>25</v>
      </c>
      <c r="N97" s="125" t="s">
        <v>54</v>
      </c>
      <c r="O97" s="16"/>
      <c r="P97" s="126">
        <f t="shared" si="6"/>
        <v>0</v>
      </c>
      <c r="Q97" s="126">
        <v>0</v>
      </c>
      <c r="R97" s="126">
        <f t="shared" si="7"/>
        <v>0</v>
      </c>
      <c r="S97" s="126">
        <v>0</v>
      </c>
      <c r="T97" s="127">
        <f t="shared" si="8"/>
        <v>0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28" t="s">
        <v>152</v>
      </c>
      <c r="AS97" s="16"/>
      <c r="AT97" s="128" t="s">
        <v>146</v>
      </c>
      <c r="AU97" s="128" t="s">
        <v>9</v>
      </c>
      <c r="AV97" s="16"/>
      <c r="AW97" s="16"/>
      <c r="AX97" s="16"/>
      <c r="AY97" s="4" t="s">
        <v>145</v>
      </c>
      <c r="AZ97" s="16"/>
      <c r="BA97" s="16"/>
      <c r="BB97" s="16"/>
      <c r="BC97" s="16"/>
      <c r="BD97" s="16"/>
      <c r="BE97" s="129">
        <f t="shared" si="9"/>
        <v>0</v>
      </c>
      <c r="BF97" s="129">
        <f t="shared" si="10"/>
        <v>0</v>
      </c>
      <c r="BG97" s="129">
        <f t="shared" si="11"/>
        <v>0</v>
      </c>
      <c r="BH97" s="129">
        <f t="shared" si="12"/>
        <v>0</v>
      </c>
      <c r="BI97" s="129">
        <f t="shared" si="13"/>
        <v>0</v>
      </c>
      <c r="BJ97" s="4" t="s">
        <v>153</v>
      </c>
      <c r="BK97" s="129">
        <f t="shared" si="14"/>
        <v>0</v>
      </c>
      <c r="BL97" s="4" t="s">
        <v>152</v>
      </c>
      <c r="BM97" s="128" t="s">
        <v>203</v>
      </c>
    </row>
    <row r="98" spans="1:65" ht="24" customHeight="1">
      <c r="A98" s="16"/>
      <c r="B98" s="17"/>
      <c r="C98" s="118" t="s">
        <v>204</v>
      </c>
      <c r="D98" s="118" t="s">
        <v>146</v>
      </c>
      <c r="E98" s="119" t="s">
        <v>205</v>
      </c>
      <c r="F98" s="120" t="s">
        <v>206</v>
      </c>
      <c r="G98" s="121" t="s">
        <v>148</v>
      </c>
      <c r="H98" s="122">
        <v>2</v>
      </c>
      <c r="I98" s="259"/>
      <c r="J98" s="123">
        <f t="shared" si="5"/>
        <v>0</v>
      </c>
      <c r="K98" s="120" t="s">
        <v>25</v>
      </c>
      <c r="L98" s="17"/>
      <c r="M98" s="124" t="s">
        <v>25</v>
      </c>
      <c r="N98" s="125" t="s">
        <v>54</v>
      </c>
      <c r="O98" s="16"/>
      <c r="P98" s="126">
        <f t="shared" si="6"/>
        <v>0</v>
      </c>
      <c r="Q98" s="126">
        <v>0</v>
      </c>
      <c r="R98" s="126">
        <f t="shared" si="7"/>
        <v>0</v>
      </c>
      <c r="S98" s="126">
        <v>0</v>
      </c>
      <c r="T98" s="127">
        <f t="shared" si="8"/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152</v>
      </c>
      <c r="AS98" s="16"/>
      <c r="AT98" s="128" t="s">
        <v>146</v>
      </c>
      <c r="AU98" s="128" t="s">
        <v>9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 t="shared" si="9"/>
        <v>0</v>
      </c>
      <c r="BF98" s="129">
        <f t="shared" si="10"/>
        <v>0</v>
      </c>
      <c r="BG98" s="129">
        <f t="shared" si="11"/>
        <v>0</v>
      </c>
      <c r="BH98" s="129">
        <f t="shared" si="12"/>
        <v>0</v>
      </c>
      <c r="BI98" s="129">
        <f t="shared" si="13"/>
        <v>0</v>
      </c>
      <c r="BJ98" s="4" t="s">
        <v>153</v>
      </c>
      <c r="BK98" s="129">
        <f t="shared" si="14"/>
        <v>0</v>
      </c>
      <c r="BL98" s="4" t="s">
        <v>152</v>
      </c>
      <c r="BM98" s="128" t="s">
        <v>207</v>
      </c>
    </row>
    <row r="99" spans="1:65" ht="16.5" customHeight="1">
      <c r="A99" s="16"/>
      <c r="B99" s="17"/>
      <c r="C99" s="118" t="s">
        <v>15</v>
      </c>
      <c r="D99" s="118" t="s">
        <v>146</v>
      </c>
      <c r="E99" s="119" t="s">
        <v>208</v>
      </c>
      <c r="F99" s="120" t="s">
        <v>209</v>
      </c>
      <c r="G99" s="121" t="s">
        <v>148</v>
      </c>
      <c r="H99" s="122">
        <v>2</v>
      </c>
      <c r="I99" s="259"/>
      <c r="J99" s="123">
        <f t="shared" si="5"/>
        <v>0</v>
      </c>
      <c r="K99" s="120" t="s">
        <v>25</v>
      </c>
      <c r="L99" s="17"/>
      <c r="M99" s="124" t="s">
        <v>25</v>
      </c>
      <c r="N99" s="125" t="s">
        <v>54</v>
      </c>
      <c r="O99" s="16"/>
      <c r="P99" s="126">
        <f t="shared" si="6"/>
        <v>0</v>
      </c>
      <c r="Q99" s="126">
        <v>0</v>
      </c>
      <c r="R99" s="126">
        <f t="shared" si="7"/>
        <v>0</v>
      </c>
      <c r="S99" s="126">
        <v>0</v>
      </c>
      <c r="T99" s="127">
        <f t="shared" si="8"/>
        <v>0</v>
      </c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28" t="s">
        <v>152</v>
      </c>
      <c r="AS99" s="16"/>
      <c r="AT99" s="128" t="s">
        <v>146</v>
      </c>
      <c r="AU99" s="128" t="s">
        <v>9</v>
      </c>
      <c r="AV99" s="16"/>
      <c r="AW99" s="16"/>
      <c r="AX99" s="16"/>
      <c r="AY99" s="4" t="s">
        <v>145</v>
      </c>
      <c r="AZ99" s="16"/>
      <c r="BA99" s="16"/>
      <c r="BB99" s="16"/>
      <c r="BC99" s="16"/>
      <c r="BD99" s="16"/>
      <c r="BE99" s="129">
        <f t="shared" si="9"/>
        <v>0</v>
      </c>
      <c r="BF99" s="129">
        <f t="shared" si="10"/>
        <v>0</v>
      </c>
      <c r="BG99" s="129">
        <f t="shared" si="11"/>
        <v>0</v>
      </c>
      <c r="BH99" s="129">
        <f t="shared" si="12"/>
        <v>0</v>
      </c>
      <c r="BI99" s="129">
        <f t="shared" si="13"/>
        <v>0</v>
      </c>
      <c r="BJ99" s="4" t="s">
        <v>153</v>
      </c>
      <c r="BK99" s="129">
        <f t="shared" si="14"/>
        <v>0</v>
      </c>
      <c r="BL99" s="4" t="s">
        <v>152</v>
      </c>
      <c r="BM99" s="128" t="s">
        <v>214</v>
      </c>
    </row>
    <row r="100" spans="1:65" ht="33" customHeight="1">
      <c r="A100" s="16"/>
      <c r="B100" s="17"/>
      <c r="C100" s="118" t="s">
        <v>215</v>
      </c>
      <c r="D100" s="118" t="s">
        <v>146</v>
      </c>
      <c r="E100" s="119" t="s">
        <v>216</v>
      </c>
      <c r="F100" s="120" t="s">
        <v>217</v>
      </c>
      <c r="G100" s="121" t="s">
        <v>148</v>
      </c>
      <c r="H100" s="122">
        <v>2</v>
      </c>
      <c r="I100" s="259"/>
      <c r="J100" s="123">
        <f t="shared" si="5"/>
        <v>0</v>
      </c>
      <c r="K100" s="120" t="s">
        <v>25</v>
      </c>
      <c r="L100" s="17"/>
      <c r="M100" s="124" t="s">
        <v>25</v>
      </c>
      <c r="N100" s="125" t="s">
        <v>54</v>
      </c>
      <c r="O100" s="16"/>
      <c r="P100" s="126">
        <f t="shared" si="6"/>
        <v>0</v>
      </c>
      <c r="Q100" s="126">
        <v>0</v>
      </c>
      <c r="R100" s="126">
        <f t="shared" si="7"/>
        <v>0</v>
      </c>
      <c r="S100" s="126">
        <v>0</v>
      </c>
      <c r="T100" s="127">
        <f t="shared" si="8"/>
        <v>0</v>
      </c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28" t="s">
        <v>152</v>
      </c>
      <c r="AS100" s="16"/>
      <c r="AT100" s="128" t="s">
        <v>146</v>
      </c>
      <c r="AU100" s="128" t="s">
        <v>9</v>
      </c>
      <c r="AV100" s="16"/>
      <c r="AW100" s="16"/>
      <c r="AX100" s="16"/>
      <c r="AY100" s="4" t="s">
        <v>145</v>
      </c>
      <c r="AZ100" s="16"/>
      <c r="BA100" s="16"/>
      <c r="BB100" s="16"/>
      <c r="BC100" s="16"/>
      <c r="BD100" s="16"/>
      <c r="BE100" s="129">
        <f t="shared" si="9"/>
        <v>0</v>
      </c>
      <c r="BF100" s="129">
        <f t="shared" si="10"/>
        <v>0</v>
      </c>
      <c r="BG100" s="129">
        <f t="shared" si="11"/>
        <v>0</v>
      </c>
      <c r="BH100" s="129">
        <f t="shared" si="12"/>
        <v>0</v>
      </c>
      <c r="BI100" s="129">
        <f t="shared" si="13"/>
        <v>0</v>
      </c>
      <c r="BJ100" s="4" t="s">
        <v>153</v>
      </c>
      <c r="BK100" s="129">
        <f t="shared" si="14"/>
        <v>0</v>
      </c>
      <c r="BL100" s="4" t="s">
        <v>152</v>
      </c>
      <c r="BM100" s="128" t="s">
        <v>218</v>
      </c>
    </row>
    <row r="101" spans="1:65" ht="21.75" customHeight="1">
      <c r="A101" s="16"/>
      <c r="B101" s="17"/>
      <c r="C101" s="118" t="s">
        <v>188</v>
      </c>
      <c r="D101" s="118" t="s">
        <v>146</v>
      </c>
      <c r="E101" s="119" t="s">
        <v>219</v>
      </c>
      <c r="F101" s="120" t="s">
        <v>220</v>
      </c>
      <c r="G101" s="121" t="s">
        <v>148</v>
      </c>
      <c r="H101" s="122">
        <v>2</v>
      </c>
      <c r="I101" s="259"/>
      <c r="J101" s="123">
        <f t="shared" si="5"/>
        <v>0</v>
      </c>
      <c r="K101" s="120" t="s">
        <v>25</v>
      </c>
      <c r="L101" s="17"/>
      <c r="M101" s="124" t="s">
        <v>25</v>
      </c>
      <c r="N101" s="125" t="s">
        <v>54</v>
      </c>
      <c r="O101" s="16"/>
      <c r="P101" s="126">
        <f t="shared" si="6"/>
        <v>0</v>
      </c>
      <c r="Q101" s="126">
        <v>0</v>
      </c>
      <c r="R101" s="126">
        <f t="shared" si="7"/>
        <v>0</v>
      </c>
      <c r="S101" s="126">
        <v>0</v>
      </c>
      <c r="T101" s="127">
        <f t="shared" si="8"/>
        <v>0</v>
      </c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28" t="s">
        <v>152</v>
      </c>
      <c r="AS101" s="16"/>
      <c r="AT101" s="128" t="s">
        <v>146</v>
      </c>
      <c r="AU101" s="128" t="s">
        <v>9</v>
      </c>
      <c r="AV101" s="16"/>
      <c r="AW101" s="16"/>
      <c r="AX101" s="16"/>
      <c r="AY101" s="4" t="s">
        <v>145</v>
      </c>
      <c r="AZ101" s="16"/>
      <c r="BA101" s="16"/>
      <c r="BB101" s="16"/>
      <c r="BC101" s="16"/>
      <c r="BD101" s="16"/>
      <c r="BE101" s="129">
        <f t="shared" si="9"/>
        <v>0</v>
      </c>
      <c r="BF101" s="129">
        <f t="shared" si="10"/>
        <v>0</v>
      </c>
      <c r="BG101" s="129">
        <f t="shared" si="11"/>
        <v>0</v>
      </c>
      <c r="BH101" s="129">
        <f t="shared" si="12"/>
        <v>0</v>
      </c>
      <c r="BI101" s="129">
        <f t="shared" si="13"/>
        <v>0</v>
      </c>
      <c r="BJ101" s="4" t="s">
        <v>153</v>
      </c>
      <c r="BK101" s="129">
        <f t="shared" si="14"/>
        <v>0</v>
      </c>
      <c r="BL101" s="4" t="s">
        <v>152</v>
      </c>
      <c r="BM101" s="128" t="s">
        <v>223</v>
      </c>
    </row>
    <row r="102" spans="1:65" ht="25.5" customHeight="1">
      <c r="A102" s="108"/>
      <c r="B102" s="109"/>
      <c r="C102" s="108"/>
      <c r="D102" s="110" t="s">
        <v>106</v>
      </c>
      <c r="E102" s="111" t="s">
        <v>224</v>
      </c>
      <c r="F102" s="111" t="s">
        <v>225</v>
      </c>
      <c r="G102" s="108"/>
      <c r="H102" s="108"/>
      <c r="I102" s="108"/>
      <c r="J102" s="112">
        <f t="shared" ref="J102:J103" si="15">BK102</f>
        <v>0</v>
      </c>
      <c r="K102" s="108"/>
      <c r="L102" s="109"/>
      <c r="M102" s="113"/>
      <c r="N102" s="108"/>
      <c r="O102" s="108"/>
      <c r="P102" s="114">
        <f>P103+P108</f>
        <v>0</v>
      </c>
      <c r="Q102" s="108"/>
      <c r="R102" s="114">
        <f>R103+R108</f>
        <v>0</v>
      </c>
      <c r="S102" s="108"/>
      <c r="T102" s="115">
        <f>T103+T108</f>
        <v>0</v>
      </c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10" t="s">
        <v>9</v>
      </c>
      <c r="AS102" s="108"/>
      <c r="AT102" s="116" t="s">
        <v>106</v>
      </c>
      <c r="AU102" s="116" t="s">
        <v>107</v>
      </c>
      <c r="AV102" s="108"/>
      <c r="AW102" s="108"/>
      <c r="AX102" s="108"/>
      <c r="AY102" s="110" t="s">
        <v>145</v>
      </c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17">
        <f>BK103+BK108</f>
        <v>0</v>
      </c>
      <c r="BL102" s="108"/>
      <c r="BM102" s="108"/>
    </row>
    <row r="103" spans="1:65" ht="22.5" customHeight="1">
      <c r="A103" s="108"/>
      <c r="B103" s="109"/>
      <c r="C103" s="108"/>
      <c r="D103" s="110" t="s">
        <v>106</v>
      </c>
      <c r="E103" s="130" t="s">
        <v>9</v>
      </c>
      <c r="F103" s="130" t="s">
        <v>231</v>
      </c>
      <c r="G103" s="108"/>
      <c r="H103" s="108"/>
      <c r="I103" s="108"/>
      <c r="J103" s="131">
        <f t="shared" si="15"/>
        <v>0</v>
      </c>
      <c r="K103" s="108"/>
      <c r="L103" s="109"/>
      <c r="M103" s="113"/>
      <c r="N103" s="108"/>
      <c r="O103" s="108"/>
      <c r="P103" s="114">
        <f>SUM(P104:P107)</f>
        <v>0</v>
      </c>
      <c r="Q103" s="108"/>
      <c r="R103" s="114">
        <f>SUM(R104:R107)</f>
        <v>0</v>
      </c>
      <c r="S103" s="108"/>
      <c r="T103" s="115">
        <f>SUM(T104:T107)</f>
        <v>0</v>
      </c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10" t="s">
        <v>9</v>
      </c>
      <c r="AS103" s="108"/>
      <c r="AT103" s="116" t="s">
        <v>106</v>
      </c>
      <c r="AU103" s="116" t="s">
        <v>9</v>
      </c>
      <c r="AV103" s="108"/>
      <c r="AW103" s="108"/>
      <c r="AX103" s="108"/>
      <c r="AY103" s="110" t="s">
        <v>145</v>
      </c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17">
        <f>SUM(BK104:BK107)</f>
        <v>0</v>
      </c>
      <c r="BL103" s="108"/>
      <c r="BM103" s="108"/>
    </row>
    <row r="104" spans="1:65" ht="16.5" customHeight="1">
      <c r="A104" s="16"/>
      <c r="B104" s="17"/>
      <c r="C104" s="118" t="s">
        <v>233</v>
      </c>
      <c r="D104" s="118" t="s">
        <v>146</v>
      </c>
      <c r="E104" s="119" t="s">
        <v>234</v>
      </c>
      <c r="F104" s="120" t="s">
        <v>1705</v>
      </c>
      <c r="G104" s="121" t="s">
        <v>235</v>
      </c>
      <c r="H104" s="122">
        <v>32</v>
      </c>
      <c r="I104" s="259"/>
      <c r="J104" s="123">
        <f t="shared" ref="J104:J107" si="16">ROUND(I104*H104,2)</f>
        <v>0</v>
      </c>
      <c r="K104" s="120" t="s">
        <v>25</v>
      </c>
      <c r="L104" s="17"/>
      <c r="M104" s="124" t="s">
        <v>25</v>
      </c>
      <c r="N104" s="125" t="s">
        <v>54</v>
      </c>
      <c r="O104" s="16"/>
      <c r="P104" s="126">
        <f t="shared" ref="P104:P107" si="17">O104*H104</f>
        <v>0</v>
      </c>
      <c r="Q104" s="126">
        <v>0</v>
      </c>
      <c r="R104" s="126">
        <f t="shared" ref="R104:R107" si="18">Q104*H104</f>
        <v>0</v>
      </c>
      <c r="S104" s="126">
        <v>0</v>
      </c>
      <c r="T104" s="127">
        <f t="shared" ref="T104:T107" si="19">S104*H104</f>
        <v>0</v>
      </c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28" t="s">
        <v>152</v>
      </c>
      <c r="AS104" s="16"/>
      <c r="AT104" s="128" t="s">
        <v>146</v>
      </c>
      <c r="AU104" s="128" t="s">
        <v>153</v>
      </c>
      <c r="AV104" s="16"/>
      <c r="AW104" s="16"/>
      <c r="AX104" s="16"/>
      <c r="AY104" s="4" t="s">
        <v>145</v>
      </c>
      <c r="AZ104" s="16"/>
      <c r="BA104" s="16"/>
      <c r="BB104" s="16"/>
      <c r="BC104" s="16"/>
      <c r="BD104" s="16"/>
      <c r="BE104" s="129">
        <f t="shared" ref="BE104:BE107" si="20">IF(N104="základní",J104,0)</f>
        <v>0</v>
      </c>
      <c r="BF104" s="129">
        <f t="shared" ref="BF104:BF107" si="21">IF(N104="snížená",J104,0)</f>
        <v>0</v>
      </c>
      <c r="BG104" s="129">
        <f t="shared" ref="BG104:BG107" si="22">IF(N104="zákl. přenesená",J104,0)</f>
        <v>0</v>
      </c>
      <c r="BH104" s="129">
        <f t="shared" ref="BH104:BH107" si="23">IF(N104="sníž. přenesená",J104,0)</f>
        <v>0</v>
      </c>
      <c r="BI104" s="129">
        <f t="shared" ref="BI104:BI107" si="24">IF(N104="nulová",J104,0)</f>
        <v>0</v>
      </c>
      <c r="BJ104" s="4" t="s">
        <v>153</v>
      </c>
      <c r="BK104" s="129">
        <f t="shared" ref="BK104:BK107" si="25">ROUND(I104*H104,2)</f>
        <v>0</v>
      </c>
      <c r="BL104" s="4" t="s">
        <v>152</v>
      </c>
      <c r="BM104" s="128" t="s">
        <v>243</v>
      </c>
    </row>
    <row r="105" spans="1:65" ht="16.5" customHeight="1">
      <c r="A105" s="16"/>
      <c r="B105" s="17"/>
      <c r="C105" s="118" t="s">
        <v>193</v>
      </c>
      <c r="D105" s="118" t="s">
        <v>146</v>
      </c>
      <c r="E105" s="119" t="s">
        <v>244</v>
      </c>
      <c r="F105" s="120" t="s">
        <v>1706</v>
      </c>
      <c r="G105" s="121" t="s">
        <v>235</v>
      </c>
      <c r="H105" s="122">
        <v>56</v>
      </c>
      <c r="I105" s="259"/>
      <c r="J105" s="123">
        <f t="shared" si="16"/>
        <v>0</v>
      </c>
      <c r="K105" s="120" t="s">
        <v>25</v>
      </c>
      <c r="L105" s="17"/>
      <c r="M105" s="124" t="s">
        <v>25</v>
      </c>
      <c r="N105" s="125" t="s">
        <v>54</v>
      </c>
      <c r="O105" s="16"/>
      <c r="P105" s="126">
        <f t="shared" si="17"/>
        <v>0</v>
      </c>
      <c r="Q105" s="126">
        <v>0</v>
      </c>
      <c r="R105" s="126">
        <f t="shared" si="18"/>
        <v>0</v>
      </c>
      <c r="S105" s="126">
        <v>0</v>
      </c>
      <c r="T105" s="127">
        <f t="shared" si="19"/>
        <v>0</v>
      </c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28" t="s">
        <v>152</v>
      </c>
      <c r="AS105" s="16"/>
      <c r="AT105" s="128" t="s">
        <v>146</v>
      </c>
      <c r="AU105" s="128" t="s">
        <v>153</v>
      </c>
      <c r="AV105" s="16"/>
      <c r="AW105" s="16"/>
      <c r="AX105" s="16"/>
      <c r="AY105" s="4" t="s">
        <v>145</v>
      </c>
      <c r="AZ105" s="16"/>
      <c r="BA105" s="16"/>
      <c r="BB105" s="16"/>
      <c r="BC105" s="16"/>
      <c r="BD105" s="16"/>
      <c r="BE105" s="129">
        <f t="shared" si="20"/>
        <v>0</v>
      </c>
      <c r="BF105" s="129">
        <f t="shared" si="21"/>
        <v>0</v>
      </c>
      <c r="BG105" s="129">
        <f t="shared" si="22"/>
        <v>0</v>
      </c>
      <c r="BH105" s="129">
        <f t="shared" si="23"/>
        <v>0</v>
      </c>
      <c r="BI105" s="129">
        <f t="shared" si="24"/>
        <v>0</v>
      </c>
      <c r="BJ105" s="4" t="s">
        <v>153</v>
      </c>
      <c r="BK105" s="129">
        <f t="shared" si="25"/>
        <v>0</v>
      </c>
      <c r="BL105" s="4" t="s">
        <v>152</v>
      </c>
      <c r="BM105" s="128" t="s">
        <v>247</v>
      </c>
    </row>
    <row r="106" spans="1:65" ht="16.5" customHeight="1">
      <c r="A106" s="16"/>
      <c r="B106" s="17"/>
      <c r="C106" s="118" t="s">
        <v>248</v>
      </c>
      <c r="D106" s="118" t="s">
        <v>146</v>
      </c>
      <c r="E106" s="119" t="s">
        <v>153</v>
      </c>
      <c r="F106" s="120" t="s">
        <v>249</v>
      </c>
      <c r="G106" s="121" t="s">
        <v>148</v>
      </c>
      <c r="H106" s="122">
        <v>1</v>
      </c>
      <c r="I106" s="259"/>
      <c r="J106" s="123">
        <f t="shared" si="16"/>
        <v>0</v>
      </c>
      <c r="K106" s="120" t="s">
        <v>25</v>
      </c>
      <c r="L106" s="17"/>
      <c r="M106" s="124" t="s">
        <v>25</v>
      </c>
      <c r="N106" s="125" t="s">
        <v>54</v>
      </c>
      <c r="O106" s="16"/>
      <c r="P106" s="126">
        <f t="shared" si="17"/>
        <v>0</v>
      </c>
      <c r="Q106" s="126">
        <v>0</v>
      </c>
      <c r="R106" s="126">
        <f t="shared" si="18"/>
        <v>0</v>
      </c>
      <c r="S106" s="126">
        <v>0</v>
      </c>
      <c r="T106" s="127">
        <f t="shared" si="19"/>
        <v>0</v>
      </c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28" t="s">
        <v>152</v>
      </c>
      <c r="AS106" s="16"/>
      <c r="AT106" s="128" t="s">
        <v>146</v>
      </c>
      <c r="AU106" s="128" t="s">
        <v>153</v>
      </c>
      <c r="AV106" s="16"/>
      <c r="AW106" s="16"/>
      <c r="AX106" s="16"/>
      <c r="AY106" s="4" t="s">
        <v>145</v>
      </c>
      <c r="AZ106" s="16"/>
      <c r="BA106" s="16"/>
      <c r="BB106" s="16"/>
      <c r="BC106" s="16"/>
      <c r="BD106" s="16"/>
      <c r="BE106" s="129">
        <f t="shared" si="20"/>
        <v>0</v>
      </c>
      <c r="BF106" s="129">
        <f t="shared" si="21"/>
        <v>0</v>
      </c>
      <c r="BG106" s="129">
        <f t="shared" si="22"/>
        <v>0</v>
      </c>
      <c r="BH106" s="129">
        <f t="shared" si="23"/>
        <v>0</v>
      </c>
      <c r="BI106" s="129">
        <f t="shared" si="24"/>
        <v>0</v>
      </c>
      <c r="BJ106" s="4" t="s">
        <v>153</v>
      </c>
      <c r="BK106" s="129">
        <f t="shared" si="25"/>
        <v>0</v>
      </c>
      <c r="BL106" s="4" t="s">
        <v>152</v>
      </c>
      <c r="BM106" s="128" t="s">
        <v>251</v>
      </c>
    </row>
    <row r="107" spans="1:65" ht="33" customHeight="1">
      <c r="A107" s="16"/>
      <c r="B107" s="17"/>
      <c r="C107" s="118" t="s">
        <v>197</v>
      </c>
      <c r="D107" s="118" t="s">
        <v>146</v>
      </c>
      <c r="E107" s="119" t="s">
        <v>253</v>
      </c>
      <c r="F107" s="120" t="s">
        <v>254</v>
      </c>
      <c r="G107" s="121" t="s">
        <v>235</v>
      </c>
      <c r="H107" s="122">
        <v>88</v>
      </c>
      <c r="I107" s="259"/>
      <c r="J107" s="123">
        <f t="shared" si="16"/>
        <v>0</v>
      </c>
      <c r="K107" s="120" t="s">
        <v>25</v>
      </c>
      <c r="L107" s="17"/>
      <c r="M107" s="124" t="s">
        <v>25</v>
      </c>
      <c r="N107" s="125" t="s">
        <v>54</v>
      </c>
      <c r="O107" s="16"/>
      <c r="P107" s="126">
        <f t="shared" si="17"/>
        <v>0</v>
      </c>
      <c r="Q107" s="126">
        <v>0</v>
      </c>
      <c r="R107" s="126">
        <f t="shared" si="18"/>
        <v>0</v>
      </c>
      <c r="S107" s="126">
        <v>0</v>
      </c>
      <c r="T107" s="127">
        <f t="shared" si="19"/>
        <v>0</v>
      </c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28" t="s">
        <v>152</v>
      </c>
      <c r="AS107" s="16"/>
      <c r="AT107" s="128" t="s">
        <v>146</v>
      </c>
      <c r="AU107" s="128" t="s">
        <v>153</v>
      </c>
      <c r="AV107" s="16"/>
      <c r="AW107" s="16"/>
      <c r="AX107" s="16"/>
      <c r="AY107" s="4" t="s">
        <v>145</v>
      </c>
      <c r="AZ107" s="16"/>
      <c r="BA107" s="16"/>
      <c r="BB107" s="16"/>
      <c r="BC107" s="16"/>
      <c r="BD107" s="16"/>
      <c r="BE107" s="129">
        <f t="shared" si="20"/>
        <v>0</v>
      </c>
      <c r="BF107" s="129">
        <f t="shared" si="21"/>
        <v>0</v>
      </c>
      <c r="BG107" s="129">
        <f t="shared" si="22"/>
        <v>0</v>
      </c>
      <c r="BH107" s="129">
        <f t="shared" si="23"/>
        <v>0</v>
      </c>
      <c r="BI107" s="129">
        <f t="shared" si="24"/>
        <v>0</v>
      </c>
      <c r="BJ107" s="4" t="s">
        <v>153</v>
      </c>
      <c r="BK107" s="129">
        <f t="shared" si="25"/>
        <v>0</v>
      </c>
      <c r="BL107" s="4" t="s">
        <v>152</v>
      </c>
      <c r="BM107" s="128" t="s">
        <v>255</v>
      </c>
    </row>
    <row r="108" spans="1:65" ht="22.5" customHeight="1">
      <c r="A108" s="108"/>
      <c r="B108" s="109"/>
      <c r="C108" s="108"/>
      <c r="D108" s="110" t="s">
        <v>106</v>
      </c>
      <c r="E108" s="130" t="s">
        <v>256</v>
      </c>
      <c r="F108" s="130" t="s">
        <v>257</v>
      </c>
      <c r="G108" s="108"/>
      <c r="H108" s="108"/>
      <c r="I108" s="108"/>
      <c r="J108" s="131">
        <f>BK108</f>
        <v>0</v>
      </c>
      <c r="K108" s="108"/>
      <c r="L108" s="109"/>
      <c r="M108" s="113"/>
      <c r="N108" s="108"/>
      <c r="O108" s="108"/>
      <c r="P108" s="114">
        <f>SUM(P109:P124)</f>
        <v>0</v>
      </c>
      <c r="Q108" s="108"/>
      <c r="R108" s="114">
        <f>SUM(R109:R124)</f>
        <v>0</v>
      </c>
      <c r="S108" s="108"/>
      <c r="T108" s="115">
        <f>SUM(T109:T124)</f>
        <v>0</v>
      </c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10" t="s">
        <v>9</v>
      </c>
      <c r="AS108" s="108"/>
      <c r="AT108" s="116" t="s">
        <v>106</v>
      </c>
      <c r="AU108" s="116" t="s">
        <v>9</v>
      </c>
      <c r="AV108" s="108"/>
      <c r="AW108" s="108"/>
      <c r="AX108" s="108"/>
      <c r="AY108" s="110" t="s">
        <v>145</v>
      </c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17">
        <f>SUM(BK109:BK124)</f>
        <v>0</v>
      </c>
      <c r="BL108" s="108"/>
      <c r="BM108" s="108"/>
    </row>
    <row r="109" spans="1:65" ht="16.5" customHeight="1">
      <c r="A109" s="16"/>
      <c r="B109" s="17"/>
      <c r="C109" s="118" t="s">
        <v>263</v>
      </c>
      <c r="D109" s="118" t="s">
        <v>146</v>
      </c>
      <c r="E109" s="119" t="s">
        <v>264</v>
      </c>
      <c r="F109" s="120" t="s">
        <v>265</v>
      </c>
      <c r="G109" s="121" t="s">
        <v>148</v>
      </c>
      <c r="H109" s="122">
        <v>1</v>
      </c>
      <c r="I109" s="259"/>
      <c r="J109" s="123">
        <f t="shared" ref="J109:J124" si="26">ROUND(I109*H109,2)</f>
        <v>0</v>
      </c>
      <c r="K109" s="120" t="s">
        <v>25</v>
      </c>
      <c r="L109" s="17"/>
      <c r="M109" s="124" t="s">
        <v>25</v>
      </c>
      <c r="N109" s="125" t="s">
        <v>54</v>
      </c>
      <c r="O109" s="16"/>
      <c r="P109" s="126">
        <f t="shared" ref="P109:P124" si="27">O109*H109</f>
        <v>0</v>
      </c>
      <c r="Q109" s="126">
        <v>0</v>
      </c>
      <c r="R109" s="126">
        <f t="shared" ref="R109:R124" si="28">Q109*H109</f>
        <v>0</v>
      </c>
      <c r="S109" s="126">
        <v>0</v>
      </c>
      <c r="T109" s="127">
        <f t="shared" ref="T109:T124" si="29">S109*H109</f>
        <v>0</v>
      </c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28" t="s">
        <v>152</v>
      </c>
      <c r="AS109" s="16"/>
      <c r="AT109" s="128" t="s">
        <v>146</v>
      </c>
      <c r="AU109" s="128" t="s">
        <v>153</v>
      </c>
      <c r="AV109" s="16"/>
      <c r="AW109" s="16"/>
      <c r="AX109" s="16"/>
      <c r="AY109" s="4" t="s">
        <v>145</v>
      </c>
      <c r="AZ109" s="16"/>
      <c r="BA109" s="16"/>
      <c r="BB109" s="16"/>
      <c r="BC109" s="16"/>
      <c r="BD109" s="16"/>
      <c r="BE109" s="129">
        <f t="shared" ref="BE109:BE124" si="30">IF(N109="základní",J109,0)</f>
        <v>0</v>
      </c>
      <c r="BF109" s="129">
        <f t="shared" ref="BF109:BF124" si="31">IF(N109="snížená",J109,0)</f>
        <v>0</v>
      </c>
      <c r="BG109" s="129">
        <f t="shared" ref="BG109:BG124" si="32">IF(N109="zákl. přenesená",J109,0)</f>
        <v>0</v>
      </c>
      <c r="BH109" s="129">
        <f t="shared" ref="BH109:BH124" si="33">IF(N109="sníž. přenesená",J109,0)</f>
        <v>0</v>
      </c>
      <c r="BI109" s="129">
        <f t="shared" ref="BI109:BI124" si="34">IF(N109="nulová",J109,0)</f>
        <v>0</v>
      </c>
      <c r="BJ109" s="4" t="s">
        <v>153</v>
      </c>
      <c r="BK109" s="129">
        <f t="shared" ref="BK109:BK124" si="35">ROUND(I109*H109,2)</f>
        <v>0</v>
      </c>
      <c r="BL109" s="4" t="s">
        <v>152</v>
      </c>
      <c r="BM109" s="128" t="s">
        <v>272</v>
      </c>
    </row>
    <row r="110" spans="1:65" ht="16.5" customHeight="1">
      <c r="A110" s="16"/>
      <c r="B110" s="17"/>
      <c r="C110" s="118" t="s">
        <v>203</v>
      </c>
      <c r="D110" s="118" t="s">
        <v>146</v>
      </c>
      <c r="E110" s="119" t="s">
        <v>273</v>
      </c>
      <c r="F110" s="120" t="s">
        <v>274</v>
      </c>
      <c r="G110" s="121" t="s">
        <v>148</v>
      </c>
      <c r="H110" s="122">
        <v>8</v>
      </c>
      <c r="I110" s="259"/>
      <c r="J110" s="123">
        <f t="shared" si="26"/>
        <v>0</v>
      </c>
      <c r="K110" s="120" t="s">
        <v>25</v>
      </c>
      <c r="L110" s="17"/>
      <c r="M110" s="124" t="s">
        <v>25</v>
      </c>
      <c r="N110" s="125" t="s">
        <v>54</v>
      </c>
      <c r="O110" s="16"/>
      <c r="P110" s="126">
        <f t="shared" si="27"/>
        <v>0</v>
      </c>
      <c r="Q110" s="126">
        <v>0</v>
      </c>
      <c r="R110" s="126">
        <f t="shared" si="28"/>
        <v>0</v>
      </c>
      <c r="S110" s="126">
        <v>0</v>
      </c>
      <c r="T110" s="127">
        <f t="shared" si="29"/>
        <v>0</v>
      </c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28" t="s">
        <v>152</v>
      </c>
      <c r="AS110" s="16"/>
      <c r="AT110" s="128" t="s">
        <v>146</v>
      </c>
      <c r="AU110" s="128" t="s">
        <v>153</v>
      </c>
      <c r="AV110" s="16"/>
      <c r="AW110" s="16"/>
      <c r="AX110" s="16"/>
      <c r="AY110" s="4" t="s">
        <v>145</v>
      </c>
      <c r="AZ110" s="16"/>
      <c r="BA110" s="16"/>
      <c r="BB110" s="16"/>
      <c r="BC110" s="16"/>
      <c r="BD110" s="16"/>
      <c r="BE110" s="129">
        <f t="shared" si="30"/>
        <v>0</v>
      </c>
      <c r="BF110" s="129">
        <f t="shared" si="31"/>
        <v>0</v>
      </c>
      <c r="BG110" s="129">
        <f t="shared" si="32"/>
        <v>0</v>
      </c>
      <c r="BH110" s="129">
        <f t="shared" si="33"/>
        <v>0</v>
      </c>
      <c r="BI110" s="129">
        <f t="shared" si="34"/>
        <v>0</v>
      </c>
      <c r="BJ110" s="4" t="s">
        <v>153</v>
      </c>
      <c r="BK110" s="129">
        <f t="shared" si="35"/>
        <v>0</v>
      </c>
      <c r="BL110" s="4" t="s">
        <v>152</v>
      </c>
      <c r="BM110" s="128" t="s">
        <v>277</v>
      </c>
    </row>
    <row r="111" spans="1:65" ht="16.5" customHeight="1">
      <c r="A111" s="16"/>
      <c r="B111" s="17"/>
      <c r="C111" s="118" t="s">
        <v>12</v>
      </c>
      <c r="D111" s="118" t="s">
        <v>146</v>
      </c>
      <c r="E111" s="119" t="s">
        <v>278</v>
      </c>
      <c r="F111" s="120" t="s">
        <v>279</v>
      </c>
      <c r="G111" s="121" t="s">
        <v>148</v>
      </c>
      <c r="H111" s="122">
        <v>12</v>
      </c>
      <c r="I111" s="259"/>
      <c r="J111" s="123">
        <f t="shared" si="26"/>
        <v>0</v>
      </c>
      <c r="K111" s="120" t="s">
        <v>25</v>
      </c>
      <c r="L111" s="17"/>
      <c r="M111" s="124" t="s">
        <v>25</v>
      </c>
      <c r="N111" s="125" t="s">
        <v>54</v>
      </c>
      <c r="O111" s="16"/>
      <c r="P111" s="126">
        <f t="shared" si="27"/>
        <v>0</v>
      </c>
      <c r="Q111" s="126">
        <v>0</v>
      </c>
      <c r="R111" s="126">
        <f t="shared" si="28"/>
        <v>0</v>
      </c>
      <c r="S111" s="126">
        <v>0</v>
      </c>
      <c r="T111" s="127">
        <f t="shared" si="29"/>
        <v>0</v>
      </c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28" t="s">
        <v>152</v>
      </c>
      <c r="AS111" s="16"/>
      <c r="AT111" s="128" t="s">
        <v>146</v>
      </c>
      <c r="AU111" s="128" t="s">
        <v>153</v>
      </c>
      <c r="AV111" s="16"/>
      <c r="AW111" s="16"/>
      <c r="AX111" s="16"/>
      <c r="AY111" s="4" t="s">
        <v>145</v>
      </c>
      <c r="AZ111" s="16"/>
      <c r="BA111" s="16"/>
      <c r="BB111" s="16"/>
      <c r="BC111" s="16"/>
      <c r="BD111" s="16"/>
      <c r="BE111" s="129">
        <f t="shared" si="30"/>
        <v>0</v>
      </c>
      <c r="BF111" s="129">
        <f t="shared" si="31"/>
        <v>0</v>
      </c>
      <c r="BG111" s="129">
        <f t="shared" si="32"/>
        <v>0</v>
      </c>
      <c r="BH111" s="129">
        <f t="shared" si="33"/>
        <v>0</v>
      </c>
      <c r="BI111" s="129">
        <f t="shared" si="34"/>
        <v>0</v>
      </c>
      <c r="BJ111" s="4" t="s">
        <v>153</v>
      </c>
      <c r="BK111" s="129">
        <f t="shared" si="35"/>
        <v>0</v>
      </c>
      <c r="BL111" s="4" t="s">
        <v>152</v>
      </c>
      <c r="BM111" s="128" t="s">
        <v>282</v>
      </c>
    </row>
    <row r="112" spans="1:65" ht="16.5" customHeight="1">
      <c r="A112" s="16"/>
      <c r="B112" s="17"/>
      <c r="C112" s="118" t="s">
        <v>207</v>
      </c>
      <c r="D112" s="118" t="s">
        <v>146</v>
      </c>
      <c r="E112" s="119" t="s">
        <v>283</v>
      </c>
      <c r="F112" s="120" t="s">
        <v>284</v>
      </c>
      <c r="G112" s="121" t="s">
        <v>148</v>
      </c>
      <c r="H112" s="122">
        <v>4</v>
      </c>
      <c r="I112" s="259"/>
      <c r="J112" s="123">
        <f t="shared" si="26"/>
        <v>0</v>
      </c>
      <c r="K112" s="120" t="s">
        <v>25</v>
      </c>
      <c r="L112" s="17"/>
      <c r="M112" s="124" t="s">
        <v>25</v>
      </c>
      <c r="N112" s="125" t="s">
        <v>54</v>
      </c>
      <c r="O112" s="16"/>
      <c r="P112" s="126">
        <f t="shared" si="27"/>
        <v>0</v>
      </c>
      <c r="Q112" s="126">
        <v>0</v>
      </c>
      <c r="R112" s="126">
        <f t="shared" si="28"/>
        <v>0</v>
      </c>
      <c r="S112" s="126">
        <v>0</v>
      </c>
      <c r="T112" s="127">
        <f t="shared" si="29"/>
        <v>0</v>
      </c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28" t="s">
        <v>152</v>
      </c>
      <c r="AS112" s="16"/>
      <c r="AT112" s="128" t="s">
        <v>146</v>
      </c>
      <c r="AU112" s="128" t="s">
        <v>153</v>
      </c>
      <c r="AV112" s="16"/>
      <c r="AW112" s="16"/>
      <c r="AX112" s="16"/>
      <c r="AY112" s="4" t="s">
        <v>145</v>
      </c>
      <c r="AZ112" s="16"/>
      <c r="BA112" s="16"/>
      <c r="BB112" s="16"/>
      <c r="BC112" s="16"/>
      <c r="BD112" s="16"/>
      <c r="BE112" s="129">
        <f t="shared" si="30"/>
        <v>0</v>
      </c>
      <c r="BF112" s="129">
        <f t="shared" si="31"/>
        <v>0</v>
      </c>
      <c r="BG112" s="129">
        <f t="shared" si="32"/>
        <v>0</v>
      </c>
      <c r="BH112" s="129">
        <f t="shared" si="33"/>
        <v>0</v>
      </c>
      <c r="BI112" s="129">
        <f t="shared" si="34"/>
        <v>0</v>
      </c>
      <c r="BJ112" s="4" t="s">
        <v>153</v>
      </c>
      <c r="BK112" s="129">
        <f t="shared" si="35"/>
        <v>0</v>
      </c>
      <c r="BL112" s="4" t="s">
        <v>152</v>
      </c>
      <c r="BM112" s="128" t="s">
        <v>285</v>
      </c>
    </row>
    <row r="113" spans="1:65" ht="21.75" customHeight="1">
      <c r="A113" s="16"/>
      <c r="B113" s="17"/>
      <c r="C113" s="118" t="s">
        <v>287</v>
      </c>
      <c r="D113" s="118" t="s">
        <v>146</v>
      </c>
      <c r="E113" s="119" t="s">
        <v>288</v>
      </c>
      <c r="F113" s="120" t="s">
        <v>289</v>
      </c>
      <c r="G113" s="121" t="s">
        <v>148</v>
      </c>
      <c r="H113" s="122">
        <v>10</v>
      </c>
      <c r="I113" s="259"/>
      <c r="J113" s="123">
        <f t="shared" si="26"/>
        <v>0</v>
      </c>
      <c r="K113" s="120" t="s">
        <v>25</v>
      </c>
      <c r="L113" s="17"/>
      <c r="M113" s="124" t="s">
        <v>25</v>
      </c>
      <c r="N113" s="125" t="s">
        <v>54</v>
      </c>
      <c r="O113" s="16"/>
      <c r="P113" s="126">
        <f t="shared" si="27"/>
        <v>0</v>
      </c>
      <c r="Q113" s="126">
        <v>0</v>
      </c>
      <c r="R113" s="126">
        <f t="shared" si="28"/>
        <v>0</v>
      </c>
      <c r="S113" s="126">
        <v>0</v>
      </c>
      <c r="T113" s="127">
        <f t="shared" si="29"/>
        <v>0</v>
      </c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28" t="s">
        <v>152</v>
      </c>
      <c r="AS113" s="16"/>
      <c r="AT113" s="128" t="s">
        <v>146</v>
      </c>
      <c r="AU113" s="128" t="s">
        <v>153</v>
      </c>
      <c r="AV113" s="16"/>
      <c r="AW113" s="16"/>
      <c r="AX113" s="16"/>
      <c r="AY113" s="4" t="s">
        <v>145</v>
      </c>
      <c r="AZ113" s="16"/>
      <c r="BA113" s="16"/>
      <c r="BB113" s="16"/>
      <c r="BC113" s="16"/>
      <c r="BD113" s="16"/>
      <c r="BE113" s="129">
        <f t="shared" si="30"/>
        <v>0</v>
      </c>
      <c r="BF113" s="129">
        <f t="shared" si="31"/>
        <v>0</v>
      </c>
      <c r="BG113" s="129">
        <f t="shared" si="32"/>
        <v>0</v>
      </c>
      <c r="BH113" s="129">
        <f t="shared" si="33"/>
        <v>0</v>
      </c>
      <c r="BI113" s="129">
        <f t="shared" si="34"/>
        <v>0</v>
      </c>
      <c r="BJ113" s="4" t="s">
        <v>153</v>
      </c>
      <c r="BK113" s="129">
        <f t="shared" si="35"/>
        <v>0</v>
      </c>
      <c r="BL113" s="4" t="s">
        <v>152</v>
      </c>
      <c r="BM113" s="128" t="s">
        <v>293</v>
      </c>
    </row>
    <row r="114" spans="1:65" ht="16.5" customHeight="1">
      <c r="A114" s="16"/>
      <c r="B114" s="17"/>
      <c r="C114" s="118" t="s">
        <v>214</v>
      </c>
      <c r="D114" s="118" t="s">
        <v>146</v>
      </c>
      <c r="E114" s="119" t="s">
        <v>294</v>
      </c>
      <c r="F114" s="120" t="s">
        <v>295</v>
      </c>
      <c r="G114" s="121" t="s">
        <v>296</v>
      </c>
      <c r="H114" s="122">
        <v>7</v>
      </c>
      <c r="I114" s="259"/>
      <c r="J114" s="123">
        <f t="shared" si="26"/>
        <v>0</v>
      </c>
      <c r="K114" s="120" t="s">
        <v>25</v>
      </c>
      <c r="L114" s="17"/>
      <c r="M114" s="124" t="s">
        <v>25</v>
      </c>
      <c r="N114" s="125" t="s">
        <v>54</v>
      </c>
      <c r="O114" s="16"/>
      <c r="P114" s="126">
        <f t="shared" si="27"/>
        <v>0</v>
      </c>
      <c r="Q114" s="126">
        <v>0</v>
      </c>
      <c r="R114" s="126">
        <f t="shared" si="28"/>
        <v>0</v>
      </c>
      <c r="S114" s="126">
        <v>0</v>
      </c>
      <c r="T114" s="127">
        <f t="shared" si="29"/>
        <v>0</v>
      </c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28" t="s">
        <v>152</v>
      </c>
      <c r="AS114" s="16"/>
      <c r="AT114" s="128" t="s">
        <v>146</v>
      </c>
      <c r="AU114" s="128" t="s">
        <v>153</v>
      </c>
      <c r="AV114" s="16"/>
      <c r="AW114" s="16"/>
      <c r="AX114" s="16"/>
      <c r="AY114" s="4" t="s">
        <v>145</v>
      </c>
      <c r="AZ114" s="16"/>
      <c r="BA114" s="16"/>
      <c r="BB114" s="16"/>
      <c r="BC114" s="16"/>
      <c r="BD114" s="16"/>
      <c r="BE114" s="129">
        <f t="shared" si="30"/>
        <v>0</v>
      </c>
      <c r="BF114" s="129">
        <f t="shared" si="31"/>
        <v>0</v>
      </c>
      <c r="BG114" s="129">
        <f t="shared" si="32"/>
        <v>0</v>
      </c>
      <c r="BH114" s="129">
        <f t="shared" si="33"/>
        <v>0</v>
      </c>
      <c r="BI114" s="129">
        <f t="shared" si="34"/>
        <v>0</v>
      </c>
      <c r="BJ114" s="4" t="s">
        <v>153</v>
      </c>
      <c r="BK114" s="129">
        <f t="shared" si="35"/>
        <v>0</v>
      </c>
      <c r="BL114" s="4" t="s">
        <v>152</v>
      </c>
      <c r="BM114" s="128" t="s">
        <v>298</v>
      </c>
    </row>
    <row r="115" spans="1:65" ht="16.5" customHeight="1">
      <c r="A115" s="16"/>
      <c r="B115" s="17"/>
      <c r="C115" s="118" t="s">
        <v>300</v>
      </c>
      <c r="D115" s="118" t="s">
        <v>146</v>
      </c>
      <c r="E115" s="119" t="s">
        <v>301</v>
      </c>
      <c r="F115" s="120" t="s">
        <v>302</v>
      </c>
      <c r="G115" s="121" t="s">
        <v>148</v>
      </c>
      <c r="H115" s="122">
        <v>2</v>
      </c>
      <c r="I115" s="259"/>
      <c r="J115" s="123">
        <f t="shared" si="26"/>
        <v>0</v>
      </c>
      <c r="K115" s="120" t="s">
        <v>25</v>
      </c>
      <c r="L115" s="17"/>
      <c r="M115" s="124" t="s">
        <v>25</v>
      </c>
      <c r="N115" s="125" t="s">
        <v>54</v>
      </c>
      <c r="O115" s="16"/>
      <c r="P115" s="126">
        <f t="shared" si="27"/>
        <v>0</v>
      </c>
      <c r="Q115" s="126">
        <v>0</v>
      </c>
      <c r="R115" s="126">
        <f t="shared" si="28"/>
        <v>0</v>
      </c>
      <c r="S115" s="126">
        <v>0</v>
      </c>
      <c r="T115" s="127">
        <f t="shared" si="29"/>
        <v>0</v>
      </c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28" t="s">
        <v>152</v>
      </c>
      <c r="AS115" s="16"/>
      <c r="AT115" s="128" t="s">
        <v>146</v>
      </c>
      <c r="AU115" s="128" t="s">
        <v>153</v>
      </c>
      <c r="AV115" s="16"/>
      <c r="AW115" s="16"/>
      <c r="AX115" s="16"/>
      <c r="AY115" s="4" t="s">
        <v>145</v>
      </c>
      <c r="AZ115" s="16"/>
      <c r="BA115" s="16"/>
      <c r="BB115" s="16"/>
      <c r="BC115" s="16"/>
      <c r="BD115" s="16"/>
      <c r="BE115" s="129">
        <f t="shared" si="30"/>
        <v>0</v>
      </c>
      <c r="BF115" s="129">
        <f t="shared" si="31"/>
        <v>0</v>
      </c>
      <c r="BG115" s="129">
        <f t="shared" si="32"/>
        <v>0</v>
      </c>
      <c r="BH115" s="129">
        <f t="shared" si="33"/>
        <v>0</v>
      </c>
      <c r="BI115" s="129">
        <f t="shared" si="34"/>
        <v>0</v>
      </c>
      <c r="BJ115" s="4" t="s">
        <v>153</v>
      </c>
      <c r="BK115" s="129">
        <f t="shared" si="35"/>
        <v>0</v>
      </c>
      <c r="BL115" s="4" t="s">
        <v>152</v>
      </c>
      <c r="BM115" s="128" t="s">
        <v>304</v>
      </c>
    </row>
    <row r="116" spans="1:65" ht="16.5" customHeight="1">
      <c r="A116" s="16"/>
      <c r="B116" s="17"/>
      <c r="C116" s="118" t="s">
        <v>218</v>
      </c>
      <c r="D116" s="118" t="s">
        <v>146</v>
      </c>
      <c r="E116" s="119" t="s">
        <v>305</v>
      </c>
      <c r="F116" s="120" t="s">
        <v>306</v>
      </c>
      <c r="G116" s="121" t="s">
        <v>148</v>
      </c>
      <c r="H116" s="122">
        <v>2</v>
      </c>
      <c r="I116" s="259"/>
      <c r="J116" s="123">
        <f t="shared" si="26"/>
        <v>0</v>
      </c>
      <c r="K116" s="120" t="s">
        <v>25</v>
      </c>
      <c r="L116" s="17"/>
      <c r="M116" s="124" t="s">
        <v>25</v>
      </c>
      <c r="N116" s="125" t="s">
        <v>54</v>
      </c>
      <c r="O116" s="16"/>
      <c r="P116" s="126">
        <f t="shared" si="27"/>
        <v>0</v>
      </c>
      <c r="Q116" s="126">
        <v>0</v>
      </c>
      <c r="R116" s="126">
        <f t="shared" si="28"/>
        <v>0</v>
      </c>
      <c r="S116" s="126">
        <v>0</v>
      </c>
      <c r="T116" s="127">
        <f t="shared" si="29"/>
        <v>0</v>
      </c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28" t="s">
        <v>152</v>
      </c>
      <c r="AS116" s="16"/>
      <c r="AT116" s="128" t="s">
        <v>146</v>
      </c>
      <c r="AU116" s="128" t="s">
        <v>153</v>
      </c>
      <c r="AV116" s="16"/>
      <c r="AW116" s="16"/>
      <c r="AX116" s="16"/>
      <c r="AY116" s="4" t="s">
        <v>145</v>
      </c>
      <c r="AZ116" s="16"/>
      <c r="BA116" s="16"/>
      <c r="BB116" s="16"/>
      <c r="BC116" s="16"/>
      <c r="BD116" s="16"/>
      <c r="BE116" s="129">
        <f t="shared" si="30"/>
        <v>0</v>
      </c>
      <c r="BF116" s="129">
        <f t="shared" si="31"/>
        <v>0</v>
      </c>
      <c r="BG116" s="129">
        <f t="shared" si="32"/>
        <v>0</v>
      </c>
      <c r="BH116" s="129">
        <f t="shared" si="33"/>
        <v>0</v>
      </c>
      <c r="BI116" s="129">
        <f t="shared" si="34"/>
        <v>0</v>
      </c>
      <c r="BJ116" s="4" t="s">
        <v>153</v>
      </c>
      <c r="BK116" s="129">
        <f t="shared" si="35"/>
        <v>0</v>
      </c>
      <c r="BL116" s="4" t="s">
        <v>152</v>
      </c>
      <c r="BM116" s="128" t="s">
        <v>311</v>
      </c>
    </row>
    <row r="117" spans="1:65" ht="16.5" customHeight="1">
      <c r="A117" s="16"/>
      <c r="B117" s="17"/>
      <c r="C117" s="118" t="s">
        <v>312</v>
      </c>
      <c r="D117" s="118" t="s">
        <v>146</v>
      </c>
      <c r="E117" s="119" t="s">
        <v>313</v>
      </c>
      <c r="F117" s="120" t="s">
        <v>314</v>
      </c>
      <c r="G117" s="121" t="s">
        <v>148</v>
      </c>
      <c r="H117" s="122">
        <v>4</v>
      </c>
      <c r="I117" s="259"/>
      <c r="J117" s="123">
        <f t="shared" si="26"/>
        <v>0</v>
      </c>
      <c r="K117" s="120" t="s">
        <v>25</v>
      </c>
      <c r="L117" s="17"/>
      <c r="M117" s="124" t="s">
        <v>25</v>
      </c>
      <c r="N117" s="125" t="s">
        <v>54</v>
      </c>
      <c r="O117" s="16"/>
      <c r="P117" s="126">
        <f t="shared" si="27"/>
        <v>0</v>
      </c>
      <c r="Q117" s="126">
        <v>0</v>
      </c>
      <c r="R117" s="126">
        <f t="shared" si="28"/>
        <v>0</v>
      </c>
      <c r="S117" s="126">
        <v>0</v>
      </c>
      <c r="T117" s="127">
        <f t="shared" si="29"/>
        <v>0</v>
      </c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28" t="s">
        <v>152</v>
      </c>
      <c r="AS117" s="16"/>
      <c r="AT117" s="128" t="s">
        <v>146</v>
      </c>
      <c r="AU117" s="128" t="s">
        <v>153</v>
      </c>
      <c r="AV117" s="16"/>
      <c r="AW117" s="16"/>
      <c r="AX117" s="16"/>
      <c r="AY117" s="4" t="s">
        <v>145</v>
      </c>
      <c r="AZ117" s="16"/>
      <c r="BA117" s="16"/>
      <c r="BB117" s="16"/>
      <c r="BC117" s="16"/>
      <c r="BD117" s="16"/>
      <c r="BE117" s="129">
        <f t="shared" si="30"/>
        <v>0</v>
      </c>
      <c r="BF117" s="129">
        <f t="shared" si="31"/>
        <v>0</v>
      </c>
      <c r="BG117" s="129">
        <f t="shared" si="32"/>
        <v>0</v>
      </c>
      <c r="BH117" s="129">
        <f t="shared" si="33"/>
        <v>0</v>
      </c>
      <c r="BI117" s="129">
        <f t="shared" si="34"/>
        <v>0</v>
      </c>
      <c r="BJ117" s="4" t="s">
        <v>153</v>
      </c>
      <c r="BK117" s="129">
        <f t="shared" si="35"/>
        <v>0</v>
      </c>
      <c r="BL117" s="4" t="s">
        <v>152</v>
      </c>
      <c r="BM117" s="128" t="s">
        <v>315</v>
      </c>
    </row>
    <row r="118" spans="1:65" ht="60">
      <c r="A118" s="16"/>
      <c r="B118" s="17"/>
      <c r="C118" s="118" t="s">
        <v>223</v>
      </c>
      <c r="D118" s="118" t="s">
        <v>146</v>
      </c>
      <c r="E118" s="119" t="s">
        <v>317</v>
      </c>
      <c r="F118" s="120" t="s">
        <v>1712</v>
      </c>
      <c r="G118" s="121" t="s">
        <v>148</v>
      </c>
      <c r="H118" s="122">
        <v>2</v>
      </c>
      <c r="I118" s="259"/>
      <c r="J118" s="123">
        <f t="shared" si="26"/>
        <v>0</v>
      </c>
      <c r="K118" s="120" t="s">
        <v>25</v>
      </c>
      <c r="L118" s="17"/>
      <c r="M118" s="124" t="s">
        <v>25</v>
      </c>
      <c r="N118" s="125" t="s">
        <v>54</v>
      </c>
      <c r="O118" s="16"/>
      <c r="P118" s="126">
        <f t="shared" si="27"/>
        <v>0</v>
      </c>
      <c r="Q118" s="126">
        <v>0</v>
      </c>
      <c r="R118" s="126">
        <f t="shared" si="28"/>
        <v>0</v>
      </c>
      <c r="S118" s="126">
        <v>0</v>
      </c>
      <c r="T118" s="127">
        <f t="shared" si="29"/>
        <v>0</v>
      </c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28" t="s">
        <v>152</v>
      </c>
      <c r="AS118" s="16"/>
      <c r="AT118" s="128" t="s">
        <v>146</v>
      </c>
      <c r="AU118" s="128" t="s">
        <v>153</v>
      </c>
      <c r="AV118" s="16"/>
      <c r="AW118" s="16"/>
      <c r="AX118" s="16"/>
      <c r="AY118" s="4" t="s">
        <v>145</v>
      </c>
      <c r="AZ118" s="16"/>
      <c r="BA118" s="16"/>
      <c r="BB118" s="16"/>
      <c r="BC118" s="16"/>
      <c r="BD118" s="16"/>
      <c r="BE118" s="129">
        <f t="shared" si="30"/>
        <v>0</v>
      </c>
      <c r="BF118" s="129">
        <f t="shared" si="31"/>
        <v>0</v>
      </c>
      <c r="BG118" s="129">
        <f t="shared" si="32"/>
        <v>0</v>
      </c>
      <c r="BH118" s="129">
        <f t="shared" si="33"/>
        <v>0</v>
      </c>
      <c r="BI118" s="129">
        <f t="shared" si="34"/>
        <v>0</v>
      </c>
      <c r="BJ118" s="4" t="s">
        <v>153</v>
      </c>
      <c r="BK118" s="129">
        <f t="shared" si="35"/>
        <v>0</v>
      </c>
      <c r="BL118" s="4" t="s">
        <v>152</v>
      </c>
      <c r="BM118" s="128" t="s">
        <v>321</v>
      </c>
    </row>
    <row r="119" spans="1:65" ht="16.5" customHeight="1">
      <c r="A119" s="16"/>
      <c r="B119" s="17"/>
      <c r="C119" s="118" t="s">
        <v>322</v>
      </c>
      <c r="D119" s="118" t="s">
        <v>146</v>
      </c>
      <c r="E119" s="119" t="s">
        <v>323</v>
      </c>
      <c r="F119" s="120" t="s">
        <v>1713</v>
      </c>
      <c r="G119" s="121" t="s">
        <v>148</v>
      </c>
      <c r="H119" s="122">
        <v>2</v>
      </c>
      <c r="I119" s="259"/>
      <c r="J119" s="123">
        <f t="shared" si="26"/>
        <v>0</v>
      </c>
      <c r="K119" s="120" t="s">
        <v>25</v>
      </c>
      <c r="L119" s="17"/>
      <c r="M119" s="124" t="s">
        <v>25</v>
      </c>
      <c r="N119" s="125" t="s">
        <v>54</v>
      </c>
      <c r="O119" s="16"/>
      <c r="P119" s="126">
        <f t="shared" si="27"/>
        <v>0</v>
      </c>
      <c r="Q119" s="126">
        <v>0</v>
      </c>
      <c r="R119" s="126">
        <f t="shared" si="28"/>
        <v>0</v>
      </c>
      <c r="S119" s="126">
        <v>0</v>
      </c>
      <c r="T119" s="127">
        <f t="shared" si="29"/>
        <v>0</v>
      </c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28" t="s">
        <v>152</v>
      </c>
      <c r="AS119" s="16"/>
      <c r="AT119" s="128" t="s">
        <v>146</v>
      </c>
      <c r="AU119" s="128" t="s">
        <v>153</v>
      </c>
      <c r="AV119" s="16"/>
      <c r="AW119" s="16"/>
      <c r="AX119" s="16"/>
      <c r="AY119" s="4" t="s">
        <v>145</v>
      </c>
      <c r="AZ119" s="16"/>
      <c r="BA119" s="16"/>
      <c r="BB119" s="16"/>
      <c r="BC119" s="16"/>
      <c r="BD119" s="16"/>
      <c r="BE119" s="129">
        <f t="shared" si="30"/>
        <v>0</v>
      </c>
      <c r="BF119" s="129">
        <f t="shared" si="31"/>
        <v>0</v>
      </c>
      <c r="BG119" s="129">
        <f t="shared" si="32"/>
        <v>0</v>
      </c>
      <c r="BH119" s="129">
        <f t="shared" si="33"/>
        <v>0</v>
      </c>
      <c r="BI119" s="129">
        <f t="shared" si="34"/>
        <v>0</v>
      </c>
      <c r="BJ119" s="4" t="s">
        <v>153</v>
      </c>
      <c r="BK119" s="129">
        <f t="shared" si="35"/>
        <v>0</v>
      </c>
      <c r="BL119" s="4" t="s">
        <v>152</v>
      </c>
      <c r="BM119" s="128" t="s">
        <v>326</v>
      </c>
    </row>
    <row r="120" spans="1:65" ht="24" customHeight="1">
      <c r="A120" s="16"/>
      <c r="B120" s="17"/>
      <c r="C120" s="118" t="s">
        <v>243</v>
      </c>
      <c r="D120" s="118" t="s">
        <v>146</v>
      </c>
      <c r="E120" s="119" t="s">
        <v>327</v>
      </c>
      <c r="F120" s="120" t="s">
        <v>328</v>
      </c>
      <c r="G120" s="121" t="s">
        <v>148</v>
      </c>
      <c r="H120" s="122">
        <v>2</v>
      </c>
      <c r="I120" s="259"/>
      <c r="J120" s="123">
        <f t="shared" si="26"/>
        <v>0</v>
      </c>
      <c r="K120" s="120" t="s">
        <v>25</v>
      </c>
      <c r="L120" s="17"/>
      <c r="M120" s="124" t="s">
        <v>25</v>
      </c>
      <c r="N120" s="125" t="s">
        <v>54</v>
      </c>
      <c r="O120" s="16"/>
      <c r="P120" s="126">
        <f t="shared" si="27"/>
        <v>0</v>
      </c>
      <c r="Q120" s="126">
        <v>0</v>
      </c>
      <c r="R120" s="126">
        <f t="shared" si="28"/>
        <v>0</v>
      </c>
      <c r="S120" s="126">
        <v>0</v>
      </c>
      <c r="T120" s="127">
        <f t="shared" si="29"/>
        <v>0</v>
      </c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28" t="s">
        <v>152</v>
      </c>
      <c r="AS120" s="16"/>
      <c r="AT120" s="128" t="s">
        <v>146</v>
      </c>
      <c r="AU120" s="128" t="s">
        <v>153</v>
      </c>
      <c r="AV120" s="16"/>
      <c r="AW120" s="16"/>
      <c r="AX120" s="16"/>
      <c r="AY120" s="4" t="s">
        <v>145</v>
      </c>
      <c r="AZ120" s="16"/>
      <c r="BA120" s="16"/>
      <c r="BB120" s="16"/>
      <c r="BC120" s="16"/>
      <c r="BD120" s="16"/>
      <c r="BE120" s="129">
        <f t="shared" si="30"/>
        <v>0</v>
      </c>
      <c r="BF120" s="129">
        <f t="shared" si="31"/>
        <v>0</v>
      </c>
      <c r="BG120" s="129">
        <f t="shared" si="32"/>
        <v>0</v>
      </c>
      <c r="BH120" s="129">
        <f t="shared" si="33"/>
        <v>0</v>
      </c>
      <c r="BI120" s="129">
        <f t="shared" si="34"/>
        <v>0</v>
      </c>
      <c r="BJ120" s="4" t="s">
        <v>153</v>
      </c>
      <c r="BK120" s="129">
        <f t="shared" si="35"/>
        <v>0</v>
      </c>
      <c r="BL120" s="4" t="s">
        <v>152</v>
      </c>
      <c r="BM120" s="128" t="s">
        <v>330</v>
      </c>
    </row>
    <row r="121" spans="1:65" ht="24" customHeight="1">
      <c r="A121" s="16"/>
      <c r="B121" s="17"/>
      <c r="C121" s="118" t="s">
        <v>331</v>
      </c>
      <c r="D121" s="118" t="s">
        <v>146</v>
      </c>
      <c r="E121" s="119" t="s">
        <v>170</v>
      </c>
      <c r="F121" s="120" t="s">
        <v>333</v>
      </c>
      <c r="G121" s="121" t="s">
        <v>148</v>
      </c>
      <c r="H121" s="122">
        <v>1</v>
      </c>
      <c r="I121" s="259"/>
      <c r="J121" s="123">
        <f t="shared" si="26"/>
        <v>0</v>
      </c>
      <c r="K121" s="120" t="s">
        <v>25</v>
      </c>
      <c r="L121" s="17"/>
      <c r="M121" s="124" t="s">
        <v>25</v>
      </c>
      <c r="N121" s="125" t="s">
        <v>54</v>
      </c>
      <c r="O121" s="16"/>
      <c r="P121" s="126">
        <f t="shared" si="27"/>
        <v>0</v>
      </c>
      <c r="Q121" s="126">
        <v>0</v>
      </c>
      <c r="R121" s="126">
        <f t="shared" si="28"/>
        <v>0</v>
      </c>
      <c r="S121" s="126">
        <v>0</v>
      </c>
      <c r="T121" s="127">
        <f t="shared" si="29"/>
        <v>0</v>
      </c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28" t="s">
        <v>152</v>
      </c>
      <c r="AS121" s="16"/>
      <c r="AT121" s="128" t="s">
        <v>146</v>
      </c>
      <c r="AU121" s="128" t="s">
        <v>153</v>
      </c>
      <c r="AV121" s="16"/>
      <c r="AW121" s="16"/>
      <c r="AX121" s="16"/>
      <c r="AY121" s="4" t="s">
        <v>145</v>
      </c>
      <c r="AZ121" s="16"/>
      <c r="BA121" s="16"/>
      <c r="BB121" s="16"/>
      <c r="BC121" s="16"/>
      <c r="BD121" s="16"/>
      <c r="BE121" s="129">
        <f t="shared" si="30"/>
        <v>0</v>
      </c>
      <c r="BF121" s="129">
        <f t="shared" si="31"/>
        <v>0</v>
      </c>
      <c r="BG121" s="129">
        <f t="shared" si="32"/>
        <v>0</v>
      </c>
      <c r="BH121" s="129">
        <f t="shared" si="33"/>
        <v>0</v>
      </c>
      <c r="BI121" s="129">
        <f t="shared" si="34"/>
        <v>0</v>
      </c>
      <c r="BJ121" s="4" t="s">
        <v>153</v>
      </c>
      <c r="BK121" s="129">
        <f t="shared" si="35"/>
        <v>0</v>
      </c>
      <c r="BL121" s="4" t="s">
        <v>152</v>
      </c>
      <c r="BM121" s="128" t="s">
        <v>335</v>
      </c>
    </row>
    <row r="122" spans="1:65" ht="16.5" customHeight="1">
      <c r="A122" s="16"/>
      <c r="B122" s="17"/>
      <c r="C122" s="118" t="s">
        <v>247</v>
      </c>
      <c r="D122" s="118" t="s">
        <v>146</v>
      </c>
      <c r="E122" s="119" t="s">
        <v>337</v>
      </c>
      <c r="F122" s="120" t="s">
        <v>265</v>
      </c>
      <c r="G122" s="121" t="s">
        <v>338</v>
      </c>
      <c r="H122" s="122">
        <v>1</v>
      </c>
      <c r="I122" s="259"/>
      <c r="J122" s="123">
        <f t="shared" si="26"/>
        <v>0</v>
      </c>
      <c r="K122" s="120" t="s">
        <v>25</v>
      </c>
      <c r="L122" s="17"/>
      <c r="M122" s="124" t="s">
        <v>25</v>
      </c>
      <c r="N122" s="125" t="s">
        <v>54</v>
      </c>
      <c r="O122" s="16"/>
      <c r="P122" s="126">
        <f t="shared" si="27"/>
        <v>0</v>
      </c>
      <c r="Q122" s="126">
        <v>0</v>
      </c>
      <c r="R122" s="126">
        <f t="shared" si="28"/>
        <v>0</v>
      </c>
      <c r="S122" s="126">
        <v>0</v>
      </c>
      <c r="T122" s="127">
        <f t="shared" si="29"/>
        <v>0</v>
      </c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28" t="s">
        <v>152</v>
      </c>
      <c r="AS122" s="16"/>
      <c r="AT122" s="128" t="s">
        <v>146</v>
      </c>
      <c r="AU122" s="128" t="s">
        <v>153</v>
      </c>
      <c r="AV122" s="16"/>
      <c r="AW122" s="16"/>
      <c r="AX122" s="16"/>
      <c r="AY122" s="4" t="s">
        <v>145</v>
      </c>
      <c r="AZ122" s="16"/>
      <c r="BA122" s="16"/>
      <c r="BB122" s="16"/>
      <c r="BC122" s="16"/>
      <c r="BD122" s="16"/>
      <c r="BE122" s="129">
        <f t="shared" si="30"/>
        <v>0</v>
      </c>
      <c r="BF122" s="129">
        <f t="shared" si="31"/>
        <v>0</v>
      </c>
      <c r="BG122" s="129">
        <f t="shared" si="32"/>
        <v>0</v>
      </c>
      <c r="BH122" s="129">
        <f t="shared" si="33"/>
        <v>0</v>
      </c>
      <c r="BI122" s="129">
        <f t="shared" si="34"/>
        <v>0</v>
      </c>
      <c r="BJ122" s="4" t="s">
        <v>153</v>
      </c>
      <c r="BK122" s="129">
        <f t="shared" si="35"/>
        <v>0</v>
      </c>
      <c r="BL122" s="4" t="s">
        <v>152</v>
      </c>
      <c r="BM122" s="128" t="s">
        <v>341</v>
      </c>
    </row>
    <row r="123" spans="1:65" ht="16.5" customHeight="1">
      <c r="A123" s="16"/>
      <c r="B123" s="17"/>
      <c r="C123" s="118" t="s">
        <v>343</v>
      </c>
      <c r="D123" s="118" t="s">
        <v>146</v>
      </c>
      <c r="E123" s="119" t="s">
        <v>344</v>
      </c>
      <c r="F123" s="120" t="s">
        <v>345</v>
      </c>
      <c r="G123" s="121" t="s">
        <v>148</v>
      </c>
      <c r="H123" s="122">
        <v>1</v>
      </c>
      <c r="I123" s="259"/>
      <c r="J123" s="123">
        <f t="shared" si="26"/>
        <v>0</v>
      </c>
      <c r="K123" s="120" t="s">
        <v>25</v>
      </c>
      <c r="L123" s="17"/>
      <c r="M123" s="124" t="s">
        <v>25</v>
      </c>
      <c r="N123" s="125" t="s">
        <v>54</v>
      </c>
      <c r="O123" s="16"/>
      <c r="P123" s="126">
        <f t="shared" si="27"/>
        <v>0</v>
      </c>
      <c r="Q123" s="126">
        <v>0</v>
      </c>
      <c r="R123" s="126">
        <f t="shared" si="28"/>
        <v>0</v>
      </c>
      <c r="S123" s="126">
        <v>0</v>
      </c>
      <c r="T123" s="127">
        <f t="shared" si="29"/>
        <v>0</v>
      </c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28" t="s">
        <v>152</v>
      </c>
      <c r="AS123" s="16"/>
      <c r="AT123" s="128" t="s">
        <v>146</v>
      </c>
      <c r="AU123" s="128" t="s">
        <v>153</v>
      </c>
      <c r="AV123" s="16"/>
      <c r="AW123" s="16"/>
      <c r="AX123" s="16"/>
      <c r="AY123" s="4" t="s">
        <v>145</v>
      </c>
      <c r="AZ123" s="16"/>
      <c r="BA123" s="16"/>
      <c r="BB123" s="16"/>
      <c r="BC123" s="16"/>
      <c r="BD123" s="16"/>
      <c r="BE123" s="129">
        <f t="shared" si="30"/>
        <v>0</v>
      </c>
      <c r="BF123" s="129">
        <f t="shared" si="31"/>
        <v>0</v>
      </c>
      <c r="BG123" s="129">
        <f t="shared" si="32"/>
        <v>0</v>
      </c>
      <c r="BH123" s="129">
        <f t="shared" si="33"/>
        <v>0</v>
      </c>
      <c r="BI123" s="129">
        <f t="shared" si="34"/>
        <v>0</v>
      </c>
      <c r="BJ123" s="4" t="s">
        <v>153</v>
      </c>
      <c r="BK123" s="129">
        <f t="shared" si="35"/>
        <v>0</v>
      </c>
      <c r="BL123" s="4" t="s">
        <v>152</v>
      </c>
      <c r="BM123" s="128" t="s">
        <v>348</v>
      </c>
    </row>
    <row r="124" spans="1:65" ht="16.5" customHeight="1">
      <c r="A124" s="16"/>
      <c r="B124" s="17"/>
      <c r="C124" s="118" t="s">
        <v>251</v>
      </c>
      <c r="D124" s="118" t="s">
        <v>146</v>
      </c>
      <c r="E124" s="119" t="s">
        <v>349</v>
      </c>
      <c r="F124" s="120" t="s">
        <v>350</v>
      </c>
      <c r="G124" s="121" t="s">
        <v>148</v>
      </c>
      <c r="H124" s="122">
        <v>1</v>
      </c>
      <c r="I124" s="259"/>
      <c r="J124" s="123">
        <f t="shared" si="26"/>
        <v>0</v>
      </c>
      <c r="K124" s="120" t="s">
        <v>25</v>
      </c>
      <c r="L124" s="17"/>
      <c r="M124" s="124" t="s">
        <v>25</v>
      </c>
      <c r="N124" s="125" t="s">
        <v>54</v>
      </c>
      <c r="O124" s="16"/>
      <c r="P124" s="126">
        <f t="shared" si="27"/>
        <v>0</v>
      </c>
      <c r="Q124" s="126">
        <v>0</v>
      </c>
      <c r="R124" s="126">
        <f t="shared" si="28"/>
        <v>0</v>
      </c>
      <c r="S124" s="126">
        <v>0</v>
      </c>
      <c r="T124" s="127">
        <f t="shared" si="29"/>
        <v>0</v>
      </c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28" t="s">
        <v>152</v>
      </c>
      <c r="AS124" s="16"/>
      <c r="AT124" s="128" t="s">
        <v>146</v>
      </c>
      <c r="AU124" s="128" t="s">
        <v>153</v>
      </c>
      <c r="AV124" s="16"/>
      <c r="AW124" s="16"/>
      <c r="AX124" s="16"/>
      <c r="AY124" s="4" t="s">
        <v>145</v>
      </c>
      <c r="AZ124" s="16"/>
      <c r="BA124" s="16"/>
      <c r="BB124" s="16"/>
      <c r="BC124" s="16"/>
      <c r="BD124" s="16"/>
      <c r="BE124" s="129">
        <f t="shared" si="30"/>
        <v>0</v>
      </c>
      <c r="BF124" s="129">
        <f t="shared" si="31"/>
        <v>0</v>
      </c>
      <c r="BG124" s="129">
        <f t="shared" si="32"/>
        <v>0</v>
      </c>
      <c r="BH124" s="129">
        <f t="shared" si="33"/>
        <v>0</v>
      </c>
      <c r="BI124" s="129">
        <f t="shared" si="34"/>
        <v>0</v>
      </c>
      <c r="BJ124" s="4" t="s">
        <v>153</v>
      </c>
      <c r="BK124" s="129">
        <f t="shared" si="35"/>
        <v>0</v>
      </c>
      <c r="BL124" s="4" t="s">
        <v>152</v>
      </c>
      <c r="BM124" s="128" t="s">
        <v>354</v>
      </c>
    </row>
    <row r="125" spans="1:65" ht="25.5" customHeight="1">
      <c r="A125" s="108"/>
      <c r="B125" s="109"/>
      <c r="C125" s="108"/>
      <c r="D125" s="110" t="s">
        <v>106</v>
      </c>
      <c r="E125" s="111" t="s">
        <v>356</v>
      </c>
      <c r="F125" s="111" t="s">
        <v>357</v>
      </c>
      <c r="G125" s="108"/>
      <c r="H125" s="108"/>
      <c r="I125" s="108"/>
      <c r="J125" s="112">
        <f t="shared" ref="J125:J126" si="36">BK125</f>
        <v>0</v>
      </c>
      <c r="K125" s="108"/>
      <c r="L125" s="109"/>
      <c r="M125" s="113"/>
      <c r="N125" s="108"/>
      <c r="O125" s="108"/>
      <c r="P125" s="114">
        <f>P126+P132</f>
        <v>0</v>
      </c>
      <c r="Q125" s="108"/>
      <c r="R125" s="114">
        <f>R126+R132</f>
        <v>0</v>
      </c>
      <c r="S125" s="108"/>
      <c r="T125" s="115">
        <f>T126+T132</f>
        <v>0</v>
      </c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10" t="s">
        <v>9</v>
      </c>
      <c r="AS125" s="108"/>
      <c r="AT125" s="116" t="s">
        <v>106</v>
      </c>
      <c r="AU125" s="116" t="s">
        <v>107</v>
      </c>
      <c r="AV125" s="108"/>
      <c r="AW125" s="108"/>
      <c r="AX125" s="108"/>
      <c r="AY125" s="110" t="s">
        <v>145</v>
      </c>
      <c r="AZ125" s="108"/>
      <c r="BA125" s="108"/>
      <c r="BB125" s="108"/>
      <c r="BC125" s="108"/>
      <c r="BD125" s="108"/>
      <c r="BE125" s="108"/>
      <c r="BF125" s="108"/>
      <c r="BG125" s="108"/>
      <c r="BH125" s="108"/>
      <c r="BI125" s="108"/>
      <c r="BJ125" s="108"/>
      <c r="BK125" s="117">
        <f>BK126+BK132</f>
        <v>0</v>
      </c>
      <c r="BL125" s="108"/>
      <c r="BM125" s="108"/>
    </row>
    <row r="126" spans="1:65" ht="22.5" customHeight="1">
      <c r="A126" s="108"/>
      <c r="B126" s="109"/>
      <c r="C126" s="108"/>
      <c r="D126" s="110" t="s">
        <v>106</v>
      </c>
      <c r="E126" s="130" t="s">
        <v>361</v>
      </c>
      <c r="F126" s="130" t="s">
        <v>362</v>
      </c>
      <c r="G126" s="108"/>
      <c r="H126" s="108"/>
      <c r="I126" s="108"/>
      <c r="J126" s="131">
        <f t="shared" si="36"/>
        <v>0</v>
      </c>
      <c r="K126" s="108"/>
      <c r="L126" s="109"/>
      <c r="M126" s="113"/>
      <c r="N126" s="108"/>
      <c r="O126" s="108"/>
      <c r="P126" s="114">
        <f>SUM(P127:P131)</f>
        <v>0</v>
      </c>
      <c r="Q126" s="108"/>
      <c r="R126" s="114">
        <f>SUM(R127:R131)</f>
        <v>0</v>
      </c>
      <c r="S126" s="108"/>
      <c r="T126" s="115">
        <f>SUM(T127:T131)</f>
        <v>0</v>
      </c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10" t="s">
        <v>9</v>
      </c>
      <c r="AS126" s="108"/>
      <c r="AT126" s="116" t="s">
        <v>106</v>
      </c>
      <c r="AU126" s="116" t="s">
        <v>9</v>
      </c>
      <c r="AV126" s="108"/>
      <c r="AW126" s="108"/>
      <c r="AX126" s="108"/>
      <c r="AY126" s="110" t="s">
        <v>145</v>
      </c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17">
        <f>SUM(BK127:BK131)</f>
        <v>0</v>
      </c>
      <c r="BL126" s="108"/>
      <c r="BM126" s="108"/>
    </row>
    <row r="127" spans="1:65" ht="16.5" customHeight="1">
      <c r="A127" s="16"/>
      <c r="B127" s="17"/>
      <c r="C127" s="118" t="s">
        <v>367</v>
      </c>
      <c r="D127" s="118" t="s">
        <v>146</v>
      </c>
      <c r="E127" s="119" t="s">
        <v>368</v>
      </c>
      <c r="F127" s="120" t="s">
        <v>369</v>
      </c>
      <c r="G127" s="121" t="s">
        <v>235</v>
      </c>
      <c r="H127" s="122">
        <v>51</v>
      </c>
      <c r="I127" s="259"/>
      <c r="J127" s="123">
        <f t="shared" ref="J127:J131" si="37">ROUND(I127*H127,2)</f>
        <v>0</v>
      </c>
      <c r="K127" s="120" t="s">
        <v>25</v>
      </c>
      <c r="L127" s="17"/>
      <c r="M127" s="124" t="s">
        <v>25</v>
      </c>
      <c r="N127" s="125" t="s">
        <v>54</v>
      </c>
      <c r="O127" s="16"/>
      <c r="P127" s="126">
        <f t="shared" ref="P127:P131" si="38">O127*H127</f>
        <v>0</v>
      </c>
      <c r="Q127" s="126">
        <v>0</v>
      </c>
      <c r="R127" s="126">
        <f t="shared" ref="R127:R131" si="39">Q127*H127</f>
        <v>0</v>
      </c>
      <c r="S127" s="126">
        <v>0</v>
      </c>
      <c r="T127" s="127">
        <f t="shared" ref="T127:T131" si="40">S127*H127</f>
        <v>0</v>
      </c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28" t="s">
        <v>152</v>
      </c>
      <c r="AS127" s="16"/>
      <c r="AT127" s="128" t="s">
        <v>146</v>
      </c>
      <c r="AU127" s="128" t="s">
        <v>153</v>
      </c>
      <c r="AV127" s="16"/>
      <c r="AW127" s="16"/>
      <c r="AX127" s="16"/>
      <c r="AY127" s="4" t="s">
        <v>145</v>
      </c>
      <c r="AZ127" s="16"/>
      <c r="BA127" s="16"/>
      <c r="BB127" s="16"/>
      <c r="BC127" s="16"/>
      <c r="BD127" s="16"/>
      <c r="BE127" s="129">
        <f t="shared" ref="BE127:BE131" si="41">IF(N127="základní",J127,0)</f>
        <v>0</v>
      </c>
      <c r="BF127" s="129">
        <f t="shared" ref="BF127:BF131" si="42">IF(N127="snížená",J127,0)</f>
        <v>0</v>
      </c>
      <c r="BG127" s="129">
        <f t="shared" ref="BG127:BG131" si="43">IF(N127="zákl. přenesená",J127,0)</f>
        <v>0</v>
      </c>
      <c r="BH127" s="129">
        <f t="shared" ref="BH127:BH131" si="44">IF(N127="sníž. přenesená",J127,0)</f>
        <v>0</v>
      </c>
      <c r="BI127" s="129">
        <f t="shared" ref="BI127:BI131" si="45">IF(N127="nulová",J127,0)</f>
        <v>0</v>
      </c>
      <c r="BJ127" s="4" t="s">
        <v>153</v>
      </c>
      <c r="BK127" s="129">
        <f t="shared" ref="BK127:BK131" si="46">ROUND(I127*H127,2)</f>
        <v>0</v>
      </c>
      <c r="BL127" s="4" t="s">
        <v>152</v>
      </c>
      <c r="BM127" s="128" t="s">
        <v>376</v>
      </c>
    </row>
    <row r="128" spans="1:65" ht="16.5" customHeight="1">
      <c r="A128" s="16"/>
      <c r="B128" s="17"/>
      <c r="C128" s="118" t="s">
        <v>255</v>
      </c>
      <c r="D128" s="118" t="s">
        <v>146</v>
      </c>
      <c r="E128" s="119" t="s">
        <v>378</v>
      </c>
      <c r="F128" s="120" t="s">
        <v>379</v>
      </c>
      <c r="G128" s="121" t="s">
        <v>235</v>
      </c>
      <c r="H128" s="122">
        <v>4</v>
      </c>
      <c r="I128" s="259"/>
      <c r="J128" s="123">
        <f t="shared" si="37"/>
        <v>0</v>
      </c>
      <c r="K128" s="120" t="s">
        <v>25</v>
      </c>
      <c r="L128" s="17"/>
      <c r="M128" s="124" t="s">
        <v>25</v>
      </c>
      <c r="N128" s="125" t="s">
        <v>54</v>
      </c>
      <c r="O128" s="16"/>
      <c r="P128" s="126">
        <f t="shared" si="38"/>
        <v>0</v>
      </c>
      <c r="Q128" s="126">
        <v>0</v>
      </c>
      <c r="R128" s="126">
        <f t="shared" si="39"/>
        <v>0</v>
      </c>
      <c r="S128" s="126">
        <v>0</v>
      </c>
      <c r="T128" s="127">
        <f t="shared" si="40"/>
        <v>0</v>
      </c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28" t="s">
        <v>152</v>
      </c>
      <c r="AS128" s="16"/>
      <c r="AT128" s="128" t="s">
        <v>146</v>
      </c>
      <c r="AU128" s="128" t="s">
        <v>153</v>
      </c>
      <c r="AV128" s="16"/>
      <c r="AW128" s="16"/>
      <c r="AX128" s="16"/>
      <c r="AY128" s="4" t="s">
        <v>145</v>
      </c>
      <c r="AZ128" s="16"/>
      <c r="BA128" s="16"/>
      <c r="BB128" s="16"/>
      <c r="BC128" s="16"/>
      <c r="BD128" s="16"/>
      <c r="BE128" s="129">
        <f t="shared" si="41"/>
        <v>0</v>
      </c>
      <c r="BF128" s="129">
        <f t="shared" si="42"/>
        <v>0</v>
      </c>
      <c r="BG128" s="129">
        <f t="shared" si="43"/>
        <v>0</v>
      </c>
      <c r="BH128" s="129">
        <f t="shared" si="44"/>
        <v>0</v>
      </c>
      <c r="BI128" s="129">
        <f t="shared" si="45"/>
        <v>0</v>
      </c>
      <c r="BJ128" s="4" t="s">
        <v>153</v>
      </c>
      <c r="BK128" s="129">
        <f t="shared" si="46"/>
        <v>0</v>
      </c>
      <c r="BL128" s="4" t="s">
        <v>152</v>
      </c>
      <c r="BM128" s="128" t="s">
        <v>381</v>
      </c>
    </row>
    <row r="129" spans="1:65" ht="16.5" customHeight="1">
      <c r="A129" s="16"/>
      <c r="B129" s="17"/>
      <c r="C129" s="118" t="s">
        <v>382</v>
      </c>
      <c r="D129" s="118" t="s">
        <v>146</v>
      </c>
      <c r="E129" s="119" t="s">
        <v>383</v>
      </c>
      <c r="F129" s="120" t="s">
        <v>384</v>
      </c>
      <c r="G129" s="121" t="s">
        <v>235</v>
      </c>
      <c r="H129" s="122">
        <v>8</v>
      </c>
      <c r="I129" s="259"/>
      <c r="J129" s="123">
        <f t="shared" si="37"/>
        <v>0</v>
      </c>
      <c r="K129" s="120" t="s">
        <v>25</v>
      </c>
      <c r="L129" s="17"/>
      <c r="M129" s="124" t="s">
        <v>25</v>
      </c>
      <c r="N129" s="125" t="s">
        <v>54</v>
      </c>
      <c r="O129" s="16"/>
      <c r="P129" s="126">
        <f t="shared" si="38"/>
        <v>0</v>
      </c>
      <c r="Q129" s="126">
        <v>0</v>
      </c>
      <c r="R129" s="126">
        <f t="shared" si="39"/>
        <v>0</v>
      </c>
      <c r="S129" s="126">
        <v>0</v>
      </c>
      <c r="T129" s="127">
        <f t="shared" si="40"/>
        <v>0</v>
      </c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28" t="s">
        <v>152</v>
      </c>
      <c r="AS129" s="16"/>
      <c r="AT129" s="128" t="s">
        <v>146</v>
      </c>
      <c r="AU129" s="128" t="s">
        <v>153</v>
      </c>
      <c r="AV129" s="16"/>
      <c r="AW129" s="16"/>
      <c r="AX129" s="16"/>
      <c r="AY129" s="4" t="s">
        <v>145</v>
      </c>
      <c r="AZ129" s="16"/>
      <c r="BA129" s="16"/>
      <c r="BB129" s="16"/>
      <c r="BC129" s="16"/>
      <c r="BD129" s="16"/>
      <c r="BE129" s="129">
        <f t="shared" si="41"/>
        <v>0</v>
      </c>
      <c r="BF129" s="129">
        <f t="shared" si="42"/>
        <v>0</v>
      </c>
      <c r="BG129" s="129">
        <f t="shared" si="43"/>
        <v>0</v>
      </c>
      <c r="BH129" s="129">
        <f t="shared" si="44"/>
        <v>0</v>
      </c>
      <c r="BI129" s="129">
        <f t="shared" si="45"/>
        <v>0</v>
      </c>
      <c r="BJ129" s="4" t="s">
        <v>153</v>
      </c>
      <c r="BK129" s="129">
        <f t="shared" si="46"/>
        <v>0</v>
      </c>
      <c r="BL129" s="4" t="s">
        <v>152</v>
      </c>
      <c r="BM129" s="128" t="s">
        <v>386</v>
      </c>
    </row>
    <row r="130" spans="1:65" ht="16.5" customHeight="1">
      <c r="A130" s="16"/>
      <c r="B130" s="17"/>
      <c r="C130" s="118" t="s">
        <v>272</v>
      </c>
      <c r="D130" s="118" t="s">
        <v>146</v>
      </c>
      <c r="E130" s="119" t="s">
        <v>388</v>
      </c>
      <c r="F130" s="120" t="s">
        <v>304</v>
      </c>
      <c r="G130" s="121" t="s">
        <v>235</v>
      </c>
      <c r="H130" s="122">
        <v>31</v>
      </c>
      <c r="I130" s="259"/>
      <c r="J130" s="123">
        <f t="shared" si="37"/>
        <v>0</v>
      </c>
      <c r="K130" s="120" t="s">
        <v>25</v>
      </c>
      <c r="L130" s="17"/>
      <c r="M130" s="124" t="s">
        <v>25</v>
      </c>
      <c r="N130" s="125" t="s">
        <v>54</v>
      </c>
      <c r="O130" s="16"/>
      <c r="P130" s="126">
        <f t="shared" si="38"/>
        <v>0</v>
      </c>
      <c r="Q130" s="126">
        <v>0</v>
      </c>
      <c r="R130" s="126">
        <f t="shared" si="39"/>
        <v>0</v>
      </c>
      <c r="S130" s="126">
        <v>0</v>
      </c>
      <c r="T130" s="127">
        <f t="shared" si="40"/>
        <v>0</v>
      </c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28" t="s">
        <v>152</v>
      </c>
      <c r="AS130" s="16"/>
      <c r="AT130" s="128" t="s">
        <v>146</v>
      </c>
      <c r="AU130" s="128" t="s">
        <v>153</v>
      </c>
      <c r="AV130" s="16"/>
      <c r="AW130" s="16"/>
      <c r="AX130" s="16"/>
      <c r="AY130" s="4" t="s">
        <v>145</v>
      </c>
      <c r="AZ130" s="16"/>
      <c r="BA130" s="16"/>
      <c r="BB130" s="16"/>
      <c r="BC130" s="16"/>
      <c r="BD130" s="16"/>
      <c r="BE130" s="129">
        <f t="shared" si="41"/>
        <v>0</v>
      </c>
      <c r="BF130" s="129">
        <f t="shared" si="42"/>
        <v>0</v>
      </c>
      <c r="BG130" s="129">
        <f t="shared" si="43"/>
        <v>0</v>
      </c>
      <c r="BH130" s="129">
        <f t="shared" si="44"/>
        <v>0</v>
      </c>
      <c r="BI130" s="129">
        <f t="shared" si="45"/>
        <v>0</v>
      </c>
      <c r="BJ130" s="4" t="s">
        <v>153</v>
      </c>
      <c r="BK130" s="129">
        <f t="shared" si="46"/>
        <v>0</v>
      </c>
      <c r="BL130" s="4" t="s">
        <v>152</v>
      </c>
      <c r="BM130" s="128" t="s">
        <v>390</v>
      </c>
    </row>
    <row r="131" spans="1:65" ht="16.5" customHeight="1">
      <c r="A131" s="16"/>
      <c r="B131" s="17"/>
      <c r="C131" s="118" t="s">
        <v>391</v>
      </c>
      <c r="D131" s="118" t="s">
        <v>146</v>
      </c>
      <c r="E131" s="119" t="s">
        <v>392</v>
      </c>
      <c r="F131" s="120" t="s">
        <v>277</v>
      </c>
      <c r="G131" s="121" t="s">
        <v>235</v>
      </c>
      <c r="H131" s="122">
        <v>8</v>
      </c>
      <c r="I131" s="259"/>
      <c r="J131" s="123">
        <f t="shared" si="37"/>
        <v>0</v>
      </c>
      <c r="K131" s="120" t="s">
        <v>25</v>
      </c>
      <c r="L131" s="17"/>
      <c r="M131" s="124" t="s">
        <v>25</v>
      </c>
      <c r="N131" s="125" t="s">
        <v>54</v>
      </c>
      <c r="O131" s="16"/>
      <c r="P131" s="126">
        <f t="shared" si="38"/>
        <v>0</v>
      </c>
      <c r="Q131" s="126">
        <v>0</v>
      </c>
      <c r="R131" s="126">
        <f t="shared" si="39"/>
        <v>0</v>
      </c>
      <c r="S131" s="126">
        <v>0</v>
      </c>
      <c r="T131" s="127">
        <f t="shared" si="40"/>
        <v>0</v>
      </c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28" t="s">
        <v>152</v>
      </c>
      <c r="AS131" s="16"/>
      <c r="AT131" s="128" t="s">
        <v>146</v>
      </c>
      <c r="AU131" s="128" t="s">
        <v>153</v>
      </c>
      <c r="AV131" s="16"/>
      <c r="AW131" s="16"/>
      <c r="AX131" s="16"/>
      <c r="AY131" s="4" t="s">
        <v>145</v>
      </c>
      <c r="AZ131" s="16"/>
      <c r="BA131" s="16"/>
      <c r="BB131" s="16"/>
      <c r="BC131" s="16"/>
      <c r="BD131" s="16"/>
      <c r="BE131" s="129">
        <f t="shared" si="41"/>
        <v>0</v>
      </c>
      <c r="BF131" s="129">
        <f t="shared" si="42"/>
        <v>0</v>
      </c>
      <c r="BG131" s="129">
        <f t="shared" si="43"/>
        <v>0</v>
      </c>
      <c r="BH131" s="129">
        <f t="shared" si="44"/>
        <v>0</v>
      </c>
      <c r="BI131" s="129">
        <f t="shared" si="45"/>
        <v>0</v>
      </c>
      <c r="BJ131" s="4" t="s">
        <v>153</v>
      </c>
      <c r="BK131" s="129">
        <f t="shared" si="46"/>
        <v>0</v>
      </c>
      <c r="BL131" s="4" t="s">
        <v>152</v>
      </c>
      <c r="BM131" s="128" t="s">
        <v>395</v>
      </c>
    </row>
    <row r="132" spans="1:65" ht="22.5" customHeight="1">
      <c r="A132" s="108"/>
      <c r="B132" s="109"/>
      <c r="C132" s="108"/>
      <c r="D132" s="110" t="s">
        <v>106</v>
      </c>
      <c r="E132" s="130" t="s">
        <v>256</v>
      </c>
      <c r="F132" s="130" t="s">
        <v>257</v>
      </c>
      <c r="G132" s="108"/>
      <c r="H132" s="108"/>
      <c r="I132" s="108"/>
      <c r="J132" s="131">
        <f>BK132</f>
        <v>0</v>
      </c>
      <c r="K132" s="108"/>
      <c r="L132" s="109"/>
      <c r="M132" s="113"/>
      <c r="N132" s="108"/>
      <c r="O132" s="108"/>
      <c r="P132" s="114">
        <f>SUM(P133:P143)</f>
        <v>0</v>
      </c>
      <c r="Q132" s="108"/>
      <c r="R132" s="114">
        <f>SUM(R133:R143)</f>
        <v>0</v>
      </c>
      <c r="S132" s="108"/>
      <c r="T132" s="115">
        <f>SUM(T133:T143)</f>
        <v>0</v>
      </c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10" t="s">
        <v>9</v>
      </c>
      <c r="AS132" s="108"/>
      <c r="AT132" s="116" t="s">
        <v>106</v>
      </c>
      <c r="AU132" s="116" t="s">
        <v>9</v>
      </c>
      <c r="AV132" s="108"/>
      <c r="AW132" s="108"/>
      <c r="AX132" s="108"/>
      <c r="AY132" s="110" t="s">
        <v>145</v>
      </c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17">
        <f>SUM(BK133:BK143)</f>
        <v>0</v>
      </c>
      <c r="BL132" s="108"/>
      <c r="BM132" s="108"/>
    </row>
    <row r="133" spans="1:65" ht="16.5" customHeight="1">
      <c r="A133" s="16"/>
      <c r="B133" s="17"/>
      <c r="C133" s="118" t="s">
        <v>277</v>
      </c>
      <c r="D133" s="118" t="s">
        <v>146</v>
      </c>
      <c r="E133" s="119" t="s">
        <v>399</v>
      </c>
      <c r="F133" s="120" t="s">
        <v>400</v>
      </c>
      <c r="G133" s="121" t="s">
        <v>148</v>
      </c>
      <c r="H133" s="122">
        <v>3</v>
      </c>
      <c r="I133" s="259"/>
      <c r="J133" s="123">
        <f t="shared" ref="J133:J143" si="47">ROUND(I133*H133,2)</f>
        <v>0</v>
      </c>
      <c r="K133" s="120" t="s">
        <v>25</v>
      </c>
      <c r="L133" s="17"/>
      <c r="M133" s="124" t="s">
        <v>25</v>
      </c>
      <c r="N133" s="125" t="s">
        <v>54</v>
      </c>
      <c r="O133" s="16"/>
      <c r="P133" s="126">
        <f t="shared" ref="P133:P143" si="48">O133*H133</f>
        <v>0</v>
      </c>
      <c r="Q133" s="126">
        <v>0</v>
      </c>
      <c r="R133" s="126">
        <f t="shared" ref="R133:R143" si="49">Q133*H133</f>
        <v>0</v>
      </c>
      <c r="S133" s="126">
        <v>0</v>
      </c>
      <c r="T133" s="127">
        <f t="shared" ref="T133:T143" si="50">S133*H133</f>
        <v>0</v>
      </c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28" t="s">
        <v>152</v>
      </c>
      <c r="AS133" s="16"/>
      <c r="AT133" s="128" t="s">
        <v>146</v>
      </c>
      <c r="AU133" s="128" t="s">
        <v>153</v>
      </c>
      <c r="AV133" s="16"/>
      <c r="AW133" s="16"/>
      <c r="AX133" s="16"/>
      <c r="AY133" s="4" t="s">
        <v>145</v>
      </c>
      <c r="AZ133" s="16"/>
      <c r="BA133" s="16"/>
      <c r="BB133" s="16"/>
      <c r="BC133" s="16"/>
      <c r="BD133" s="16"/>
      <c r="BE133" s="129">
        <f t="shared" ref="BE133:BE143" si="51">IF(N133="základní",J133,0)</f>
        <v>0</v>
      </c>
      <c r="BF133" s="129">
        <f t="shared" ref="BF133:BF143" si="52">IF(N133="snížená",J133,0)</f>
        <v>0</v>
      </c>
      <c r="BG133" s="129">
        <f t="shared" ref="BG133:BG143" si="53">IF(N133="zákl. přenesená",J133,0)</f>
        <v>0</v>
      </c>
      <c r="BH133" s="129">
        <f t="shared" ref="BH133:BH143" si="54">IF(N133="sníž. přenesená",J133,0)</f>
        <v>0</v>
      </c>
      <c r="BI133" s="129">
        <f t="shared" ref="BI133:BI143" si="55">IF(N133="nulová",J133,0)</f>
        <v>0</v>
      </c>
      <c r="BJ133" s="4" t="s">
        <v>153</v>
      </c>
      <c r="BK133" s="129">
        <f t="shared" ref="BK133:BK143" si="56">ROUND(I133*H133,2)</f>
        <v>0</v>
      </c>
      <c r="BL133" s="4" t="s">
        <v>152</v>
      </c>
      <c r="BM133" s="128" t="s">
        <v>407</v>
      </c>
    </row>
    <row r="134" spans="1:65" ht="16.5" customHeight="1">
      <c r="A134" s="16"/>
      <c r="B134" s="17"/>
      <c r="C134" s="118" t="s">
        <v>408</v>
      </c>
      <c r="D134" s="118" t="s">
        <v>146</v>
      </c>
      <c r="E134" s="119" t="s">
        <v>409</v>
      </c>
      <c r="F134" s="120" t="s">
        <v>410</v>
      </c>
      <c r="G134" s="121" t="s">
        <v>148</v>
      </c>
      <c r="H134" s="122">
        <v>3</v>
      </c>
      <c r="I134" s="259"/>
      <c r="J134" s="123">
        <f t="shared" si="47"/>
        <v>0</v>
      </c>
      <c r="K134" s="120" t="s">
        <v>25</v>
      </c>
      <c r="L134" s="17"/>
      <c r="M134" s="124" t="s">
        <v>25</v>
      </c>
      <c r="N134" s="125" t="s">
        <v>54</v>
      </c>
      <c r="O134" s="16"/>
      <c r="P134" s="126">
        <f t="shared" si="48"/>
        <v>0</v>
      </c>
      <c r="Q134" s="126">
        <v>0</v>
      </c>
      <c r="R134" s="126">
        <f t="shared" si="49"/>
        <v>0</v>
      </c>
      <c r="S134" s="126">
        <v>0</v>
      </c>
      <c r="T134" s="127">
        <f t="shared" si="50"/>
        <v>0</v>
      </c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28" t="s">
        <v>152</v>
      </c>
      <c r="AS134" s="16"/>
      <c r="AT134" s="128" t="s">
        <v>146</v>
      </c>
      <c r="AU134" s="128" t="s">
        <v>153</v>
      </c>
      <c r="AV134" s="16"/>
      <c r="AW134" s="16"/>
      <c r="AX134" s="16"/>
      <c r="AY134" s="4" t="s">
        <v>145</v>
      </c>
      <c r="AZ134" s="16"/>
      <c r="BA134" s="16"/>
      <c r="BB134" s="16"/>
      <c r="BC134" s="16"/>
      <c r="BD134" s="16"/>
      <c r="BE134" s="129">
        <f t="shared" si="51"/>
        <v>0</v>
      </c>
      <c r="BF134" s="129">
        <f t="shared" si="52"/>
        <v>0</v>
      </c>
      <c r="BG134" s="129">
        <f t="shared" si="53"/>
        <v>0</v>
      </c>
      <c r="BH134" s="129">
        <f t="shared" si="54"/>
        <v>0</v>
      </c>
      <c r="BI134" s="129">
        <f t="shared" si="55"/>
        <v>0</v>
      </c>
      <c r="BJ134" s="4" t="s">
        <v>153</v>
      </c>
      <c r="BK134" s="129">
        <f t="shared" si="56"/>
        <v>0</v>
      </c>
      <c r="BL134" s="4" t="s">
        <v>152</v>
      </c>
      <c r="BM134" s="128" t="s">
        <v>412</v>
      </c>
    </row>
    <row r="135" spans="1:65" ht="16.5" customHeight="1">
      <c r="A135" s="16"/>
      <c r="B135" s="17"/>
      <c r="C135" s="118" t="s">
        <v>282</v>
      </c>
      <c r="D135" s="118" t="s">
        <v>146</v>
      </c>
      <c r="E135" s="119" t="s">
        <v>413</v>
      </c>
      <c r="F135" s="120" t="s">
        <v>414</v>
      </c>
      <c r="G135" s="121" t="s">
        <v>148</v>
      </c>
      <c r="H135" s="122">
        <v>2</v>
      </c>
      <c r="I135" s="259"/>
      <c r="J135" s="123">
        <f t="shared" si="47"/>
        <v>0</v>
      </c>
      <c r="K135" s="120" t="s">
        <v>25</v>
      </c>
      <c r="L135" s="17"/>
      <c r="M135" s="124" t="s">
        <v>25</v>
      </c>
      <c r="N135" s="125" t="s">
        <v>54</v>
      </c>
      <c r="O135" s="16"/>
      <c r="P135" s="126">
        <f t="shared" si="48"/>
        <v>0</v>
      </c>
      <c r="Q135" s="126">
        <v>0</v>
      </c>
      <c r="R135" s="126">
        <f t="shared" si="49"/>
        <v>0</v>
      </c>
      <c r="S135" s="126">
        <v>0</v>
      </c>
      <c r="T135" s="127">
        <f t="shared" si="50"/>
        <v>0</v>
      </c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28" t="s">
        <v>152</v>
      </c>
      <c r="AS135" s="16"/>
      <c r="AT135" s="128" t="s">
        <v>146</v>
      </c>
      <c r="AU135" s="128" t="s">
        <v>153</v>
      </c>
      <c r="AV135" s="16"/>
      <c r="AW135" s="16"/>
      <c r="AX135" s="16"/>
      <c r="AY135" s="4" t="s">
        <v>145</v>
      </c>
      <c r="AZ135" s="16"/>
      <c r="BA135" s="16"/>
      <c r="BB135" s="16"/>
      <c r="BC135" s="16"/>
      <c r="BD135" s="16"/>
      <c r="BE135" s="129">
        <f t="shared" si="51"/>
        <v>0</v>
      </c>
      <c r="BF135" s="129">
        <f t="shared" si="52"/>
        <v>0</v>
      </c>
      <c r="BG135" s="129">
        <f t="shared" si="53"/>
        <v>0</v>
      </c>
      <c r="BH135" s="129">
        <f t="shared" si="54"/>
        <v>0</v>
      </c>
      <c r="BI135" s="129">
        <f t="shared" si="55"/>
        <v>0</v>
      </c>
      <c r="BJ135" s="4" t="s">
        <v>153</v>
      </c>
      <c r="BK135" s="129">
        <f t="shared" si="56"/>
        <v>0</v>
      </c>
      <c r="BL135" s="4" t="s">
        <v>152</v>
      </c>
      <c r="BM135" s="128" t="s">
        <v>416</v>
      </c>
    </row>
    <row r="136" spans="1:65" ht="16.5" customHeight="1">
      <c r="A136" s="16"/>
      <c r="B136" s="17"/>
      <c r="C136" s="118" t="s">
        <v>417</v>
      </c>
      <c r="D136" s="118" t="s">
        <v>146</v>
      </c>
      <c r="E136" s="119" t="s">
        <v>418</v>
      </c>
      <c r="F136" s="120" t="s">
        <v>419</v>
      </c>
      <c r="G136" s="121" t="s">
        <v>148</v>
      </c>
      <c r="H136" s="122">
        <v>2</v>
      </c>
      <c r="I136" s="259"/>
      <c r="J136" s="123">
        <f t="shared" si="47"/>
        <v>0</v>
      </c>
      <c r="K136" s="120" t="s">
        <v>25</v>
      </c>
      <c r="L136" s="17"/>
      <c r="M136" s="124" t="s">
        <v>25</v>
      </c>
      <c r="N136" s="125" t="s">
        <v>54</v>
      </c>
      <c r="O136" s="16"/>
      <c r="P136" s="126">
        <f t="shared" si="48"/>
        <v>0</v>
      </c>
      <c r="Q136" s="126">
        <v>0</v>
      </c>
      <c r="R136" s="126">
        <f t="shared" si="49"/>
        <v>0</v>
      </c>
      <c r="S136" s="126">
        <v>0</v>
      </c>
      <c r="T136" s="127">
        <f t="shared" si="50"/>
        <v>0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28" t="s">
        <v>152</v>
      </c>
      <c r="AS136" s="16"/>
      <c r="AT136" s="128" t="s">
        <v>146</v>
      </c>
      <c r="AU136" s="128" t="s">
        <v>153</v>
      </c>
      <c r="AV136" s="16"/>
      <c r="AW136" s="16"/>
      <c r="AX136" s="16"/>
      <c r="AY136" s="4" t="s">
        <v>145</v>
      </c>
      <c r="AZ136" s="16"/>
      <c r="BA136" s="16"/>
      <c r="BB136" s="16"/>
      <c r="BC136" s="16"/>
      <c r="BD136" s="16"/>
      <c r="BE136" s="129">
        <f t="shared" si="51"/>
        <v>0</v>
      </c>
      <c r="BF136" s="129">
        <f t="shared" si="52"/>
        <v>0</v>
      </c>
      <c r="BG136" s="129">
        <f t="shared" si="53"/>
        <v>0</v>
      </c>
      <c r="BH136" s="129">
        <f t="shared" si="54"/>
        <v>0</v>
      </c>
      <c r="BI136" s="129">
        <f t="shared" si="55"/>
        <v>0</v>
      </c>
      <c r="BJ136" s="4" t="s">
        <v>153</v>
      </c>
      <c r="BK136" s="129">
        <f t="shared" si="56"/>
        <v>0</v>
      </c>
      <c r="BL136" s="4" t="s">
        <v>152</v>
      </c>
      <c r="BM136" s="128" t="s">
        <v>422</v>
      </c>
    </row>
    <row r="137" spans="1:65" ht="24" customHeight="1">
      <c r="A137" s="16"/>
      <c r="B137" s="17"/>
      <c r="C137" s="118" t="s">
        <v>285</v>
      </c>
      <c r="D137" s="118" t="s">
        <v>146</v>
      </c>
      <c r="E137" s="119" t="s">
        <v>423</v>
      </c>
      <c r="F137" s="120" t="s">
        <v>424</v>
      </c>
      <c r="G137" s="121" t="s">
        <v>148</v>
      </c>
      <c r="H137" s="122">
        <v>4</v>
      </c>
      <c r="I137" s="259"/>
      <c r="J137" s="123">
        <f t="shared" si="47"/>
        <v>0</v>
      </c>
      <c r="K137" s="120" t="s">
        <v>25</v>
      </c>
      <c r="L137" s="17"/>
      <c r="M137" s="124" t="s">
        <v>25</v>
      </c>
      <c r="N137" s="125" t="s">
        <v>54</v>
      </c>
      <c r="O137" s="16"/>
      <c r="P137" s="126">
        <f t="shared" si="48"/>
        <v>0</v>
      </c>
      <c r="Q137" s="126">
        <v>0</v>
      </c>
      <c r="R137" s="126">
        <f t="shared" si="49"/>
        <v>0</v>
      </c>
      <c r="S137" s="126">
        <v>0</v>
      </c>
      <c r="T137" s="127">
        <f t="shared" si="50"/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28" t="s">
        <v>152</v>
      </c>
      <c r="AS137" s="16"/>
      <c r="AT137" s="128" t="s">
        <v>146</v>
      </c>
      <c r="AU137" s="128" t="s">
        <v>153</v>
      </c>
      <c r="AV137" s="16"/>
      <c r="AW137" s="16"/>
      <c r="AX137" s="16"/>
      <c r="AY137" s="4" t="s">
        <v>145</v>
      </c>
      <c r="AZ137" s="16"/>
      <c r="BA137" s="16"/>
      <c r="BB137" s="16"/>
      <c r="BC137" s="16"/>
      <c r="BD137" s="16"/>
      <c r="BE137" s="129">
        <f t="shared" si="51"/>
        <v>0</v>
      </c>
      <c r="BF137" s="129">
        <f t="shared" si="52"/>
        <v>0</v>
      </c>
      <c r="BG137" s="129">
        <f t="shared" si="53"/>
        <v>0</v>
      </c>
      <c r="BH137" s="129">
        <f t="shared" si="54"/>
        <v>0</v>
      </c>
      <c r="BI137" s="129">
        <f t="shared" si="55"/>
        <v>0</v>
      </c>
      <c r="BJ137" s="4" t="s">
        <v>153</v>
      </c>
      <c r="BK137" s="129">
        <f t="shared" si="56"/>
        <v>0</v>
      </c>
      <c r="BL137" s="4" t="s">
        <v>152</v>
      </c>
      <c r="BM137" s="128" t="s">
        <v>425</v>
      </c>
    </row>
    <row r="138" spans="1:65" ht="16.5" customHeight="1">
      <c r="A138" s="16"/>
      <c r="B138" s="17"/>
      <c r="C138" s="118" t="s">
        <v>426</v>
      </c>
      <c r="D138" s="118" t="s">
        <v>146</v>
      </c>
      <c r="E138" s="119" t="s">
        <v>427</v>
      </c>
      <c r="F138" s="120" t="s">
        <v>428</v>
      </c>
      <c r="G138" s="121" t="s">
        <v>148</v>
      </c>
      <c r="H138" s="122">
        <v>2</v>
      </c>
      <c r="I138" s="259"/>
      <c r="J138" s="123">
        <f t="shared" si="47"/>
        <v>0</v>
      </c>
      <c r="K138" s="120" t="s">
        <v>25</v>
      </c>
      <c r="L138" s="17"/>
      <c r="M138" s="124" t="s">
        <v>25</v>
      </c>
      <c r="N138" s="125" t="s">
        <v>54</v>
      </c>
      <c r="O138" s="16"/>
      <c r="P138" s="126">
        <f t="shared" si="48"/>
        <v>0</v>
      </c>
      <c r="Q138" s="126">
        <v>0</v>
      </c>
      <c r="R138" s="126">
        <f t="shared" si="49"/>
        <v>0</v>
      </c>
      <c r="S138" s="126">
        <v>0</v>
      </c>
      <c r="T138" s="127">
        <f t="shared" si="50"/>
        <v>0</v>
      </c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28" t="s">
        <v>152</v>
      </c>
      <c r="AS138" s="16"/>
      <c r="AT138" s="128" t="s">
        <v>146</v>
      </c>
      <c r="AU138" s="128" t="s">
        <v>153</v>
      </c>
      <c r="AV138" s="16"/>
      <c r="AW138" s="16"/>
      <c r="AX138" s="16"/>
      <c r="AY138" s="4" t="s">
        <v>145</v>
      </c>
      <c r="AZ138" s="16"/>
      <c r="BA138" s="16"/>
      <c r="BB138" s="16"/>
      <c r="BC138" s="16"/>
      <c r="BD138" s="16"/>
      <c r="BE138" s="129">
        <f t="shared" si="51"/>
        <v>0</v>
      </c>
      <c r="BF138" s="129">
        <f t="shared" si="52"/>
        <v>0</v>
      </c>
      <c r="BG138" s="129">
        <f t="shared" si="53"/>
        <v>0</v>
      </c>
      <c r="BH138" s="129">
        <f t="shared" si="54"/>
        <v>0</v>
      </c>
      <c r="BI138" s="129">
        <f t="shared" si="55"/>
        <v>0</v>
      </c>
      <c r="BJ138" s="4" t="s">
        <v>153</v>
      </c>
      <c r="BK138" s="129">
        <f t="shared" si="56"/>
        <v>0</v>
      </c>
      <c r="BL138" s="4" t="s">
        <v>152</v>
      </c>
      <c r="BM138" s="128" t="s">
        <v>429</v>
      </c>
    </row>
    <row r="139" spans="1:65" ht="16.5" customHeight="1">
      <c r="A139" s="16"/>
      <c r="B139" s="17"/>
      <c r="C139" s="118" t="s">
        <v>293</v>
      </c>
      <c r="D139" s="118" t="s">
        <v>146</v>
      </c>
      <c r="E139" s="119" t="s">
        <v>430</v>
      </c>
      <c r="F139" s="120" t="s">
        <v>431</v>
      </c>
      <c r="G139" s="121" t="s">
        <v>235</v>
      </c>
      <c r="H139" s="122">
        <v>15</v>
      </c>
      <c r="I139" s="259"/>
      <c r="J139" s="123">
        <f t="shared" si="47"/>
        <v>0</v>
      </c>
      <c r="K139" s="120" t="s">
        <v>25</v>
      </c>
      <c r="L139" s="17"/>
      <c r="M139" s="124" t="s">
        <v>25</v>
      </c>
      <c r="N139" s="125" t="s">
        <v>54</v>
      </c>
      <c r="O139" s="16"/>
      <c r="P139" s="126">
        <f t="shared" si="48"/>
        <v>0</v>
      </c>
      <c r="Q139" s="126">
        <v>0</v>
      </c>
      <c r="R139" s="126">
        <f t="shared" si="49"/>
        <v>0</v>
      </c>
      <c r="S139" s="126">
        <v>0</v>
      </c>
      <c r="T139" s="127">
        <f t="shared" si="50"/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28" t="s">
        <v>152</v>
      </c>
      <c r="AS139" s="16"/>
      <c r="AT139" s="128" t="s">
        <v>146</v>
      </c>
      <c r="AU139" s="128" t="s">
        <v>153</v>
      </c>
      <c r="AV139" s="16"/>
      <c r="AW139" s="16"/>
      <c r="AX139" s="16"/>
      <c r="AY139" s="4" t="s">
        <v>145</v>
      </c>
      <c r="AZ139" s="16"/>
      <c r="BA139" s="16"/>
      <c r="BB139" s="16"/>
      <c r="BC139" s="16"/>
      <c r="BD139" s="16"/>
      <c r="BE139" s="129">
        <f t="shared" si="51"/>
        <v>0</v>
      </c>
      <c r="BF139" s="129">
        <f t="shared" si="52"/>
        <v>0</v>
      </c>
      <c r="BG139" s="129">
        <f t="shared" si="53"/>
        <v>0</v>
      </c>
      <c r="BH139" s="129">
        <f t="shared" si="54"/>
        <v>0</v>
      </c>
      <c r="BI139" s="129">
        <f t="shared" si="55"/>
        <v>0</v>
      </c>
      <c r="BJ139" s="4" t="s">
        <v>153</v>
      </c>
      <c r="BK139" s="129">
        <f t="shared" si="56"/>
        <v>0</v>
      </c>
      <c r="BL139" s="4" t="s">
        <v>152</v>
      </c>
      <c r="BM139" s="128" t="s">
        <v>434</v>
      </c>
    </row>
    <row r="140" spans="1:65" ht="16.5" customHeight="1">
      <c r="A140" s="16"/>
      <c r="B140" s="17"/>
      <c r="C140" s="118" t="s">
        <v>435</v>
      </c>
      <c r="D140" s="118" t="s">
        <v>146</v>
      </c>
      <c r="E140" s="119" t="s">
        <v>436</v>
      </c>
      <c r="F140" s="120" t="s">
        <v>437</v>
      </c>
      <c r="G140" s="121" t="s">
        <v>148</v>
      </c>
      <c r="H140" s="122">
        <v>2</v>
      </c>
      <c r="I140" s="259"/>
      <c r="J140" s="123">
        <f t="shared" si="47"/>
        <v>0</v>
      </c>
      <c r="K140" s="120" t="s">
        <v>25</v>
      </c>
      <c r="L140" s="17"/>
      <c r="M140" s="124" t="s">
        <v>25</v>
      </c>
      <c r="N140" s="125" t="s">
        <v>54</v>
      </c>
      <c r="O140" s="16"/>
      <c r="P140" s="126">
        <f t="shared" si="48"/>
        <v>0</v>
      </c>
      <c r="Q140" s="126">
        <v>0</v>
      </c>
      <c r="R140" s="126">
        <f t="shared" si="49"/>
        <v>0</v>
      </c>
      <c r="S140" s="126">
        <v>0</v>
      </c>
      <c r="T140" s="127">
        <f t="shared" si="50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28" t="s">
        <v>152</v>
      </c>
      <c r="AS140" s="16"/>
      <c r="AT140" s="128" t="s">
        <v>146</v>
      </c>
      <c r="AU140" s="128" t="s">
        <v>153</v>
      </c>
      <c r="AV140" s="16"/>
      <c r="AW140" s="16"/>
      <c r="AX140" s="16"/>
      <c r="AY140" s="4" t="s">
        <v>145</v>
      </c>
      <c r="AZ140" s="16"/>
      <c r="BA140" s="16"/>
      <c r="BB140" s="16"/>
      <c r="BC140" s="16"/>
      <c r="BD140" s="16"/>
      <c r="BE140" s="129">
        <f t="shared" si="51"/>
        <v>0</v>
      </c>
      <c r="BF140" s="129">
        <f t="shared" si="52"/>
        <v>0</v>
      </c>
      <c r="BG140" s="129">
        <f t="shared" si="53"/>
        <v>0</v>
      </c>
      <c r="BH140" s="129">
        <f t="shared" si="54"/>
        <v>0</v>
      </c>
      <c r="BI140" s="129">
        <f t="shared" si="55"/>
        <v>0</v>
      </c>
      <c r="BJ140" s="4" t="s">
        <v>153</v>
      </c>
      <c r="BK140" s="129">
        <f t="shared" si="56"/>
        <v>0</v>
      </c>
      <c r="BL140" s="4" t="s">
        <v>152</v>
      </c>
      <c r="BM140" s="128" t="s">
        <v>440</v>
      </c>
    </row>
    <row r="141" spans="1:65" ht="24" customHeight="1">
      <c r="A141" s="16"/>
      <c r="B141" s="17"/>
      <c r="C141" s="118" t="s">
        <v>298</v>
      </c>
      <c r="D141" s="118" t="s">
        <v>146</v>
      </c>
      <c r="E141" s="119" t="s">
        <v>152</v>
      </c>
      <c r="F141" s="261" t="s">
        <v>1702</v>
      </c>
      <c r="G141" s="121" t="s">
        <v>338</v>
      </c>
      <c r="H141" s="122">
        <v>1</v>
      </c>
      <c r="I141" s="259"/>
      <c r="J141" s="123">
        <f t="shared" si="47"/>
        <v>0</v>
      </c>
      <c r="K141" s="120" t="s">
        <v>25</v>
      </c>
      <c r="L141" s="17"/>
      <c r="M141" s="124" t="s">
        <v>25</v>
      </c>
      <c r="N141" s="125" t="s">
        <v>54</v>
      </c>
      <c r="O141" s="16"/>
      <c r="P141" s="126">
        <f t="shared" si="48"/>
        <v>0</v>
      </c>
      <c r="Q141" s="126">
        <v>0</v>
      </c>
      <c r="R141" s="126">
        <f t="shared" si="49"/>
        <v>0</v>
      </c>
      <c r="S141" s="126">
        <v>0</v>
      </c>
      <c r="T141" s="127">
        <f t="shared" si="50"/>
        <v>0</v>
      </c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28" t="s">
        <v>152</v>
      </c>
      <c r="AS141" s="16"/>
      <c r="AT141" s="128" t="s">
        <v>146</v>
      </c>
      <c r="AU141" s="128" t="s">
        <v>153</v>
      </c>
      <c r="AV141" s="16"/>
      <c r="AW141" s="16"/>
      <c r="AX141" s="16"/>
      <c r="AY141" s="4" t="s">
        <v>145</v>
      </c>
      <c r="AZ141" s="16"/>
      <c r="BA141" s="16"/>
      <c r="BB141" s="16"/>
      <c r="BC141" s="16"/>
      <c r="BD141" s="16"/>
      <c r="BE141" s="129">
        <f t="shared" si="51"/>
        <v>0</v>
      </c>
      <c r="BF141" s="129">
        <f t="shared" si="52"/>
        <v>0</v>
      </c>
      <c r="BG141" s="129">
        <f t="shared" si="53"/>
        <v>0</v>
      </c>
      <c r="BH141" s="129">
        <f t="shared" si="54"/>
        <v>0</v>
      </c>
      <c r="BI141" s="129">
        <f t="shared" si="55"/>
        <v>0</v>
      </c>
      <c r="BJ141" s="4" t="s">
        <v>153</v>
      </c>
      <c r="BK141" s="129">
        <f t="shared" si="56"/>
        <v>0</v>
      </c>
      <c r="BL141" s="4" t="s">
        <v>152</v>
      </c>
      <c r="BM141" s="128" t="s">
        <v>441</v>
      </c>
    </row>
    <row r="142" spans="1:65" ht="24" customHeight="1">
      <c r="A142" s="16"/>
      <c r="B142" s="17"/>
      <c r="C142" s="118" t="s">
        <v>442</v>
      </c>
      <c r="D142" s="118" t="s">
        <v>146</v>
      </c>
      <c r="E142" s="119" t="s">
        <v>443</v>
      </c>
      <c r="F142" s="120" t="s">
        <v>333</v>
      </c>
      <c r="G142" s="121" t="s">
        <v>148</v>
      </c>
      <c r="H142" s="122">
        <v>1</v>
      </c>
      <c r="I142" s="259"/>
      <c r="J142" s="123">
        <f t="shared" si="47"/>
        <v>0</v>
      </c>
      <c r="K142" s="120" t="s">
        <v>25</v>
      </c>
      <c r="L142" s="17"/>
      <c r="M142" s="124" t="s">
        <v>25</v>
      </c>
      <c r="N142" s="125" t="s">
        <v>54</v>
      </c>
      <c r="O142" s="16"/>
      <c r="P142" s="126">
        <f t="shared" si="48"/>
        <v>0</v>
      </c>
      <c r="Q142" s="126">
        <v>0</v>
      </c>
      <c r="R142" s="126">
        <f t="shared" si="49"/>
        <v>0</v>
      </c>
      <c r="S142" s="126">
        <v>0</v>
      </c>
      <c r="T142" s="127">
        <f t="shared" si="50"/>
        <v>0</v>
      </c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28" t="s">
        <v>152</v>
      </c>
      <c r="AS142" s="16"/>
      <c r="AT142" s="128" t="s">
        <v>146</v>
      </c>
      <c r="AU142" s="128" t="s">
        <v>153</v>
      </c>
      <c r="AV142" s="16"/>
      <c r="AW142" s="16"/>
      <c r="AX142" s="16"/>
      <c r="AY142" s="4" t="s">
        <v>145</v>
      </c>
      <c r="AZ142" s="16"/>
      <c r="BA142" s="16"/>
      <c r="BB142" s="16"/>
      <c r="BC142" s="16"/>
      <c r="BD142" s="16"/>
      <c r="BE142" s="129">
        <f t="shared" si="51"/>
        <v>0</v>
      </c>
      <c r="BF142" s="129">
        <f t="shared" si="52"/>
        <v>0</v>
      </c>
      <c r="BG142" s="129">
        <f t="shared" si="53"/>
        <v>0</v>
      </c>
      <c r="BH142" s="129">
        <f t="shared" si="54"/>
        <v>0</v>
      </c>
      <c r="BI142" s="129">
        <f t="shared" si="55"/>
        <v>0</v>
      </c>
      <c r="BJ142" s="4" t="s">
        <v>153</v>
      </c>
      <c r="BK142" s="129">
        <f t="shared" si="56"/>
        <v>0</v>
      </c>
      <c r="BL142" s="4" t="s">
        <v>152</v>
      </c>
      <c r="BM142" s="128" t="s">
        <v>444</v>
      </c>
    </row>
    <row r="143" spans="1:65" ht="16.5" customHeight="1">
      <c r="A143" s="16"/>
      <c r="B143" s="17"/>
      <c r="C143" s="118" t="s">
        <v>304</v>
      </c>
      <c r="D143" s="118" t="s">
        <v>146</v>
      </c>
      <c r="E143" s="119" t="s">
        <v>445</v>
      </c>
      <c r="F143" s="120" t="s">
        <v>446</v>
      </c>
      <c r="G143" s="121" t="s">
        <v>148</v>
      </c>
      <c r="H143" s="122">
        <v>1</v>
      </c>
      <c r="I143" s="259"/>
      <c r="J143" s="123">
        <f t="shared" si="47"/>
        <v>0</v>
      </c>
      <c r="K143" s="120" t="s">
        <v>25</v>
      </c>
      <c r="L143" s="17"/>
      <c r="M143" s="160" t="s">
        <v>25</v>
      </c>
      <c r="N143" s="161" t="s">
        <v>54</v>
      </c>
      <c r="O143" s="162"/>
      <c r="P143" s="163">
        <f t="shared" si="48"/>
        <v>0</v>
      </c>
      <c r="Q143" s="163">
        <v>0</v>
      </c>
      <c r="R143" s="163">
        <f t="shared" si="49"/>
        <v>0</v>
      </c>
      <c r="S143" s="163">
        <v>0</v>
      </c>
      <c r="T143" s="164">
        <f t="shared" si="50"/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28" t="s">
        <v>152</v>
      </c>
      <c r="AS143" s="16"/>
      <c r="AT143" s="128" t="s">
        <v>146</v>
      </c>
      <c r="AU143" s="128" t="s">
        <v>153</v>
      </c>
      <c r="AV143" s="16"/>
      <c r="AW143" s="16"/>
      <c r="AX143" s="16"/>
      <c r="AY143" s="4" t="s">
        <v>145</v>
      </c>
      <c r="AZ143" s="16"/>
      <c r="BA143" s="16"/>
      <c r="BB143" s="16"/>
      <c r="BC143" s="16"/>
      <c r="BD143" s="16"/>
      <c r="BE143" s="129">
        <f t="shared" si="51"/>
        <v>0</v>
      </c>
      <c r="BF143" s="129">
        <f t="shared" si="52"/>
        <v>0</v>
      </c>
      <c r="BG143" s="129">
        <f t="shared" si="53"/>
        <v>0</v>
      </c>
      <c r="BH143" s="129">
        <f t="shared" si="54"/>
        <v>0</v>
      </c>
      <c r="BI143" s="129">
        <f t="shared" si="55"/>
        <v>0</v>
      </c>
      <c r="BJ143" s="4" t="s">
        <v>153</v>
      </c>
      <c r="BK143" s="129">
        <f t="shared" si="56"/>
        <v>0</v>
      </c>
      <c r="BL143" s="4" t="s">
        <v>152</v>
      </c>
      <c r="BM143" s="128" t="s">
        <v>450</v>
      </c>
    </row>
    <row r="144" spans="1:65" ht="6.75" customHeight="1">
      <c r="A144" s="16"/>
      <c r="B144" s="39"/>
      <c r="C144" s="40"/>
      <c r="D144" s="40"/>
      <c r="E144" s="40"/>
      <c r="F144" s="40"/>
      <c r="G144" s="40"/>
      <c r="H144" s="40"/>
      <c r="I144" s="40"/>
      <c r="J144" s="40"/>
      <c r="K144" s="40"/>
      <c r="L144" s="17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IlRsquohjwCee5dyomFsH/GpQUpUy2v1h5S/aGHO/u1SJWhkBcw5DTFOVZ7GiBULh8rcvy3t8cxIB6hT96wGlw==" saltValue="MS8Mi0kH+p0YIhTfI46LVQ==" spinCount="100000" sheet="1" objects="1" scenarios="1"/>
  <autoFilter ref="C85:K143" xr:uid="{00000000-0009-0000-0000-000003000000}"/>
  <mergeCells count="9">
    <mergeCell ref="E76:H76"/>
    <mergeCell ref="E78:H78"/>
    <mergeCell ref="L2:V2"/>
    <mergeCell ref="E7:H7"/>
    <mergeCell ref="E9:H9"/>
    <mergeCell ref="E18:H18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M1000"/>
  <sheetViews>
    <sheetView showGridLines="0" tabSelected="1" topLeftCell="A69" workbookViewId="0">
      <selection activeCell="X75" sqref="X75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149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525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ROUND(J86,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ROUND((SUM(BE86:BE140)),  2)</f>
        <v>0</v>
      </c>
      <c r="G33" s="16"/>
      <c r="H33" s="16"/>
      <c r="I33" s="34">
        <v>0.21</v>
      </c>
      <c r="J33" s="33">
        <f>ROUND(((SUM(BE86:BE140))*I33),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ROUND((SUM(BF86:BF140)),  2)</f>
        <v>0</v>
      </c>
      <c r="G34" s="16"/>
      <c r="H34" s="16"/>
      <c r="I34" s="34">
        <v>0.12</v>
      </c>
      <c r="J34" s="33">
        <f>ROUND(((SUM(BF86:BF140))*I34),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ROUND((SUM(BG86:BG140)),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ROUND((SUM(BH86:BH140)),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ROUND((SUM(BI86:BI140)),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04 - VYTÁPĚNÍ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1" si="1">J86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607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19.5" customHeight="1">
      <c r="A61" s="67"/>
      <c r="B61" s="68"/>
      <c r="C61" s="67"/>
      <c r="D61" s="70" t="s">
        <v>611</v>
      </c>
      <c r="E61" s="72"/>
      <c r="F61" s="72"/>
      <c r="G61" s="72"/>
      <c r="H61" s="72"/>
      <c r="I61" s="72"/>
      <c r="J61" s="74">
        <f t="shared" si="1"/>
        <v>0</v>
      </c>
      <c r="K61" s="67"/>
      <c r="L61" s="68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</row>
    <row r="62" spans="1:65" ht="19.5" customHeight="1">
      <c r="A62" s="67"/>
      <c r="B62" s="68"/>
      <c r="C62" s="67"/>
      <c r="D62" s="70" t="s">
        <v>614</v>
      </c>
      <c r="E62" s="72"/>
      <c r="F62" s="72"/>
      <c r="G62" s="72"/>
      <c r="H62" s="72"/>
      <c r="I62" s="72"/>
      <c r="J62" s="74">
        <f>J92</f>
        <v>0</v>
      </c>
      <c r="K62" s="67"/>
      <c r="L62" s="68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</row>
    <row r="63" spans="1:65" ht="19.5" customHeight="1">
      <c r="A63" s="67"/>
      <c r="B63" s="68"/>
      <c r="C63" s="67"/>
      <c r="D63" s="70" t="s">
        <v>616</v>
      </c>
      <c r="E63" s="72"/>
      <c r="F63" s="72"/>
      <c r="G63" s="72"/>
      <c r="H63" s="72"/>
      <c r="I63" s="72"/>
      <c r="J63" s="74">
        <f>J99</f>
        <v>0</v>
      </c>
      <c r="K63" s="67"/>
      <c r="L63" s="68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</row>
    <row r="64" spans="1:65" ht="19.5" customHeight="1">
      <c r="A64" s="67"/>
      <c r="B64" s="68"/>
      <c r="C64" s="67"/>
      <c r="D64" s="70" t="s">
        <v>619</v>
      </c>
      <c r="E64" s="72"/>
      <c r="F64" s="72"/>
      <c r="G64" s="72"/>
      <c r="H64" s="72"/>
      <c r="I64" s="72"/>
      <c r="J64" s="74">
        <f>J106</f>
        <v>0</v>
      </c>
      <c r="K64" s="67"/>
      <c r="L64" s="68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</row>
    <row r="65" spans="1:65" ht="24.75" customHeight="1">
      <c r="A65" s="62"/>
      <c r="B65" s="63"/>
      <c r="C65" s="62"/>
      <c r="D65" s="64" t="s">
        <v>624</v>
      </c>
      <c r="E65" s="65"/>
      <c r="F65" s="65"/>
      <c r="G65" s="65"/>
      <c r="H65" s="65"/>
      <c r="I65" s="65"/>
      <c r="J65" s="66">
        <f>J115</f>
        <v>0</v>
      </c>
      <c r="K65" s="62"/>
      <c r="L65" s="63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</row>
    <row r="66" spans="1:65" ht="19.5" customHeight="1">
      <c r="A66" s="67"/>
      <c r="B66" s="68"/>
      <c r="C66" s="67"/>
      <c r="D66" s="70" t="s">
        <v>627</v>
      </c>
      <c r="E66" s="72"/>
      <c r="F66" s="72"/>
      <c r="G66" s="72"/>
      <c r="H66" s="72"/>
      <c r="I66" s="72"/>
      <c r="J66" s="74">
        <f>J133</f>
        <v>0</v>
      </c>
      <c r="K66" s="67"/>
      <c r="L66" s="68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</row>
    <row r="67" spans="1:65" ht="21.75" customHeight="1">
      <c r="A67" s="16"/>
      <c r="B67" s="17"/>
      <c r="C67" s="16"/>
      <c r="D67" s="16"/>
      <c r="E67" s="16"/>
      <c r="F67" s="16"/>
      <c r="G67" s="16"/>
      <c r="H67" s="16"/>
      <c r="I67" s="16"/>
      <c r="J67" s="16"/>
      <c r="K67" s="16"/>
      <c r="L67" s="17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</row>
    <row r="68" spans="1:65" ht="6.75" customHeight="1">
      <c r="A68" s="16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17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</row>
    <row r="69" spans="1:65" ht="15.75" customHeight="1"/>
    <row r="70" spans="1:65" ht="15.75" customHeight="1"/>
    <row r="71" spans="1:65" ht="15.75" customHeight="1"/>
    <row r="72" spans="1:65" ht="6.75" customHeight="1">
      <c r="A72" s="16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</row>
    <row r="73" spans="1:65" ht="24.75" customHeight="1">
      <c r="A73" s="16"/>
      <c r="B73" s="17"/>
      <c r="C73" s="8" t="s">
        <v>103</v>
      </c>
      <c r="D73" s="16"/>
      <c r="E73" s="16"/>
      <c r="F73" s="16"/>
      <c r="G73" s="16"/>
      <c r="H73" s="16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</row>
    <row r="74" spans="1:65" ht="6.75" customHeight="1">
      <c r="A74" s="16"/>
      <c r="B74" s="17"/>
      <c r="C74" s="16"/>
      <c r="D74" s="16"/>
      <c r="E74" s="16"/>
      <c r="F74" s="16"/>
      <c r="G74" s="16"/>
      <c r="H74" s="16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</row>
    <row r="75" spans="1:65" ht="12" customHeight="1">
      <c r="A75" s="16"/>
      <c r="B75" s="17"/>
      <c r="C75" s="10" t="s">
        <v>14</v>
      </c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16.5" customHeight="1">
      <c r="A76" s="16"/>
      <c r="B76" s="17"/>
      <c r="C76" s="16"/>
      <c r="D76" s="16"/>
      <c r="E76" s="305" t="str">
        <f>E7</f>
        <v>Rekonstrukce dvou bytových jednotek</v>
      </c>
      <c r="F76" s="264"/>
      <c r="G76" s="264"/>
      <c r="H76" s="264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12" customHeight="1">
      <c r="A77" s="16"/>
      <c r="B77" s="17"/>
      <c r="C77" s="10" t="s">
        <v>23</v>
      </c>
      <c r="D77" s="16"/>
      <c r="E77" s="16"/>
      <c r="F77" s="16"/>
      <c r="G77" s="16"/>
      <c r="H77" s="16"/>
      <c r="I77" s="16"/>
      <c r="J77" s="16"/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16.5" customHeight="1">
      <c r="A78" s="16"/>
      <c r="B78" s="17"/>
      <c r="C78" s="16"/>
      <c r="D78" s="16"/>
      <c r="E78" s="299" t="str">
        <f>E9</f>
        <v>04 - VYTÁPĚNÍ</v>
      </c>
      <c r="F78" s="264"/>
      <c r="G78" s="264"/>
      <c r="H78" s="264"/>
      <c r="I78" s="16"/>
      <c r="J78" s="16"/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</row>
    <row r="79" spans="1:65" ht="6.75" customHeight="1">
      <c r="A79" s="16"/>
      <c r="B79" s="17"/>
      <c r="C79" s="16"/>
      <c r="D79" s="16"/>
      <c r="E79" s="16"/>
      <c r="F79" s="16"/>
      <c r="G79" s="16"/>
      <c r="H79" s="16"/>
      <c r="I79" s="16"/>
      <c r="J79" s="16"/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</row>
    <row r="80" spans="1:65" ht="12" customHeight="1">
      <c r="A80" s="16"/>
      <c r="B80" s="17"/>
      <c r="C80" s="10" t="s">
        <v>27</v>
      </c>
      <c r="D80" s="16"/>
      <c r="E80" s="16"/>
      <c r="F80" s="14" t="str">
        <f>F12</f>
        <v>Dlouhá 126</v>
      </c>
      <c r="G80" s="16"/>
      <c r="H80" s="16"/>
      <c r="I80" s="10" t="s">
        <v>29</v>
      </c>
      <c r="J80" s="19" t="str">
        <f>IF(J12="","",J12)</f>
        <v>31. 7. 2026</v>
      </c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6.75" customHeight="1">
      <c r="A81" s="16"/>
      <c r="B81" s="17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15" customHeight="1">
      <c r="A82" s="16"/>
      <c r="B82" s="17"/>
      <c r="C82" s="10" t="s">
        <v>34</v>
      </c>
      <c r="D82" s="16"/>
      <c r="E82" s="16"/>
      <c r="F82" s="14" t="str">
        <f>E15</f>
        <v>Městys Lomnice</v>
      </c>
      <c r="G82" s="16"/>
      <c r="H82" s="16"/>
      <c r="I82" s="10" t="s">
        <v>40</v>
      </c>
      <c r="J82" s="20" t="str">
        <f>E21</f>
        <v>Proiectura Dana s.r.o.</v>
      </c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15" customHeight="1">
      <c r="A83" s="16"/>
      <c r="B83" s="17"/>
      <c r="C83" s="10" t="s">
        <v>38</v>
      </c>
      <c r="D83" s="16"/>
      <c r="E83" s="16"/>
      <c r="F83" s="57" t="str">
        <f>IF(E18="","",E18)</f>
        <v>Vyplň údaj</v>
      </c>
      <c r="G83" s="16"/>
      <c r="H83" s="16"/>
      <c r="I83" s="10" t="s">
        <v>45</v>
      </c>
      <c r="J83" s="20" t="str">
        <f>E24</f>
        <v>Proiectura Dana s.r.o.</v>
      </c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</row>
    <row r="84" spans="1:65" ht="9.75" customHeight="1">
      <c r="A84" s="16"/>
      <c r="B84" s="17"/>
      <c r="C84" s="16"/>
      <c r="D84" s="16"/>
      <c r="E84" s="16"/>
      <c r="F84" s="16"/>
      <c r="G84" s="16"/>
      <c r="H84" s="16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</row>
    <row r="85" spans="1:65" ht="29.25" customHeight="1">
      <c r="A85" s="99"/>
      <c r="B85" s="100"/>
      <c r="C85" s="101" t="s">
        <v>127</v>
      </c>
      <c r="D85" s="102" t="s">
        <v>75</v>
      </c>
      <c r="E85" s="102" t="s">
        <v>67</v>
      </c>
      <c r="F85" s="102" t="s">
        <v>69</v>
      </c>
      <c r="G85" s="102" t="s">
        <v>128</v>
      </c>
      <c r="H85" s="102" t="s">
        <v>129</v>
      </c>
      <c r="I85" s="102" t="s">
        <v>130</v>
      </c>
      <c r="J85" s="102" t="s">
        <v>65</v>
      </c>
      <c r="K85" s="103" t="s">
        <v>131</v>
      </c>
      <c r="L85" s="100"/>
      <c r="M85" s="71" t="s">
        <v>25</v>
      </c>
      <c r="N85" s="73" t="s">
        <v>52</v>
      </c>
      <c r="O85" s="73" t="s">
        <v>132</v>
      </c>
      <c r="P85" s="73" t="s">
        <v>133</v>
      </c>
      <c r="Q85" s="73" t="s">
        <v>134</v>
      </c>
      <c r="R85" s="73" t="s">
        <v>135</v>
      </c>
      <c r="S85" s="73" t="s">
        <v>136</v>
      </c>
      <c r="T85" s="75" t="s">
        <v>137</v>
      </c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</row>
    <row r="86" spans="1:65" ht="22.5" customHeight="1">
      <c r="A86" s="16"/>
      <c r="B86" s="17"/>
      <c r="C86" s="79" t="s">
        <v>138</v>
      </c>
      <c r="D86" s="16"/>
      <c r="E86" s="16"/>
      <c r="F86" s="16"/>
      <c r="G86" s="16"/>
      <c r="H86" s="16"/>
      <c r="I86" s="16"/>
      <c r="J86" s="104">
        <f t="shared" ref="J86:J88" si="2">BK86</f>
        <v>0</v>
      </c>
      <c r="K86" s="16"/>
      <c r="L86" s="17"/>
      <c r="M86" s="76"/>
      <c r="N86" s="29"/>
      <c r="O86" s="29"/>
      <c r="P86" s="105">
        <f>P87+P115</f>
        <v>0</v>
      </c>
      <c r="Q86" s="29"/>
      <c r="R86" s="105">
        <f>R87+R115</f>
        <v>0</v>
      </c>
      <c r="S86" s="29"/>
      <c r="T86" s="106">
        <f>T87+T115</f>
        <v>0</v>
      </c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4" t="s">
        <v>106</v>
      </c>
      <c r="AU86" s="4" t="s">
        <v>68</v>
      </c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07">
        <f>BK87+BK115</f>
        <v>0</v>
      </c>
      <c r="BL86" s="16"/>
      <c r="BM86" s="16"/>
    </row>
    <row r="87" spans="1:65" ht="25.5" customHeight="1">
      <c r="A87" s="108"/>
      <c r="B87" s="109"/>
      <c r="C87" s="108"/>
      <c r="D87" s="110" t="s">
        <v>106</v>
      </c>
      <c r="E87" s="111" t="s">
        <v>659</v>
      </c>
      <c r="F87" s="111" t="s">
        <v>144</v>
      </c>
      <c r="G87" s="108"/>
      <c r="H87" s="108"/>
      <c r="I87" s="108"/>
      <c r="J87" s="112">
        <f t="shared" si="2"/>
        <v>0</v>
      </c>
      <c r="K87" s="108"/>
      <c r="L87" s="109"/>
      <c r="M87" s="113"/>
      <c r="N87" s="108"/>
      <c r="O87" s="108"/>
      <c r="P87" s="114">
        <f>P88+P92+P99+P106</f>
        <v>0</v>
      </c>
      <c r="Q87" s="108"/>
      <c r="R87" s="114">
        <f>R88+R92+R99+R106</f>
        <v>0</v>
      </c>
      <c r="S87" s="108"/>
      <c r="T87" s="115">
        <f>T88+T92+T99+T106</f>
        <v>0</v>
      </c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10" t="s">
        <v>9</v>
      </c>
      <c r="AS87" s="108"/>
      <c r="AT87" s="116" t="s">
        <v>106</v>
      </c>
      <c r="AU87" s="116" t="s">
        <v>107</v>
      </c>
      <c r="AV87" s="108"/>
      <c r="AW87" s="108"/>
      <c r="AX87" s="108"/>
      <c r="AY87" s="110" t="s">
        <v>145</v>
      </c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17">
        <f>BK88+BK92+BK99+BK106</f>
        <v>0</v>
      </c>
      <c r="BL87" s="108"/>
      <c r="BM87" s="108"/>
    </row>
    <row r="88" spans="1:65" ht="22.5" customHeight="1">
      <c r="A88" s="108"/>
      <c r="B88" s="109"/>
      <c r="C88" s="108"/>
      <c r="D88" s="110" t="s">
        <v>106</v>
      </c>
      <c r="E88" s="130" t="s">
        <v>9</v>
      </c>
      <c r="F88" s="130" t="s">
        <v>665</v>
      </c>
      <c r="G88" s="108"/>
      <c r="H88" s="108"/>
      <c r="I88" s="108"/>
      <c r="J88" s="131">
        <f t="shared" si="2"/>
        <v>0</v>
      </c>
      <c r="K88" s="108"/>
      <c r="L88" s="109"/>
      <c r="M88" s="113"/>
      <c r="N88" s="108"/>
      <c r="O88" s="108"/>
      <c r="P88" s="114">
        <f>SUM(P89:P91)</f>
        <v>0</v>
      </c>
      <c r="Q88" s="108"/>
      <c r="R88" s="114">
        <f>SUM(R89:R91)</f>
        <v>0</v>
      </c>
      <c r="S88" s="108"/>
      <c r="T88" s="115">
        <f>SUM(T89:T91)</f>
        <v>0</v>
      </c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10" t="s">
        <v>9</v>
      </c>
      <c r="AS88" s="108"/>
      <c r="AT88" s="116" t="s">
        <v>106</v>
      </c>
      <c r="AU88" s="116" t="s">
        <v>9</v>
      </c>
      <c r="AV88" s="108"/>
      <c r="AW88" s="108"/>
      <c r="AX88" s="108"/>
      <c r="AY88" s="110" t="s">
        <v>145</v>
      </c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17">
        <f>SUM(BK89:BK91)</f>
        <v>0</v>
      </c>
      <c r="BL88" s="108"/>
      <c r="BM88" s="108"/>
    </row>
    <row r="89" spans="1:65" ht="132">
      <c r="A89" s="16"/>
      <c r="B89" s="17"/>
      <c r="C89" s="118" t="s">
        <v>9</v>
      </c>
      <c r="D89" s="118" t="s">
        <v>146</v>
      </c>
      <c r="E89" s="119" t="s">
        <v>670</v>
      </c>
      <c r="F89" s="120" t="s">
        <v>1714</v>
      </c>
      <c r="G89" s="121" t="s">
        <v>148</v>
      </c>
      <c r="H89" s="122">
        <v>1</v>
      </c>
      <c r="I89" s="259"/>
      <c r="J89" s="123">
        <f t="shared" ref="J89:J91" si="3">ROUND(I89*H89,2)</f>
        <v>0</v>
      </c>
      <c r="K89" s="120" t="s">
        <v>25</v>
      </c>
      <c r="L89" s="17"/>
      <c r="M89" s="124" t="s">
        <v>25</v>
      </c>
      <c r="N89" s="125" t="s">
        <v>54</v>
      </c>
      <c r="O89" s="16"/>
      <c r="P89" s="126">
        <f t="shared" ref="P89:P91" si="4">O89*H89</f>
        <v>0</v>
      </c>
      <c r="Q89" s="126">
        <v>0</v>
      </c>
      <c r="R89" s="126">
        <f t="shared" ref="R89:R91" si="5">Q89*H89</f>
        <v>0</v>
      </c>
      <c r="S89" s="126">
        <v>0</v>
      </c>
      <c r="T89" s="127">
        <f t="shared" ref="T89:T91" si="6">S89*H89</f>
        <v>0</v>
      </c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28" t="s">
        <v>152</v>
      </c>
      <c r="AS89" s="16"/>
      <c r="AT89" s="128" t="s">
        <v>146</v>
      </c>
      <c r="AU89" s="128" t="s">
        <v>153</v>
      </c>
      <c r="AV89" s="16"/>
      <c r="AW89" s="16"/>
      <c r="AX89" s="16"/>
      <c r="AY89" s="4" t="s">
        <v>145</v>
      </c>
      <c r="AZ89" s="16"/>
      <c r="BA89" s="16"/>
      <c r="BB89" s="16"/>
      <c r="BC89" s="16"/>
      <c r="BD89" s="16"/>
      <c r="BE89" s="129">
        <f t="shared" ref="BE89:BE91" si="7">IF(N89="základní",J89,0)</f>
        <v>0</v>
      </c>
      <c r="BF89" s="129">
        <f t="shared" ref="BF89:BF91" si="8">IF(N89="snížená",J89,0)</f>
        <v>0</v>
      </c>
      <c r="BG89" s="129">
        <f t="shared" ref="BG89:BG91" si="9">IF(N89="zákl. přenesená",J89,0)</f>
        <v>0</v>
      </c>
      <c r="BH89" s="129">
        <f t="shared" ref="BH89:BH91" si="10">IF(N89="sníž. přenesená",J89,0)</f>
        <v>0</v>
      </c>
      <c r="BI89" s="129">
        <f t="shared" ref="BI89:BI91" si="11">IF(N89="nulová",J89,0)</f>
        <v>0</v>
      </c>
      <c r="BJ89" s="4" t="s">
        <v>153</v>
      </c>
      <c r="BK89" s="129">
        <f t="shared" ref="BK89:BK91" si="12">ROUND(I89*H89,2)</f>
        <v>0</v>
      </c>
      <c r="BL89" s="4" t="s">
        <v>152</v>
      </c>
      <c r="BM89" s="128" t="s">
        <v>153</v>
      </c>
    </row>
    <row r="90" spans="1:65" ht="132">
      <c r="A90" s="16"/>
      <c r="B90" s="17"/>
      <c r="C90" s="118" t="s">
        <v>153</v>
      </c>
      <c r="D90" s="118" t="s">
        <v>146</v>
      </c>
      <c r="E90" s="119" t="s">
        <v>680</v>
      </c>
      <c r="F90" s="120" t="s">
        <v>1715</v>
      </c>
      <c r="G90" s="121" t="s">
        <v>148</v>
      </c>
      <c r="H90" s="122">
        <v>1</v>
      </c>
      <c r="I90" s="259"/>
      <c r="J90" s="123">
        <f t="shared" si="3"/>
        <v>0</v>
      </c>
      <c r="K90" s="120" t="s">
        <v>25</v>
      </c>
      <c r="L90" s="17"/>
      <c r="M90" s="124" t="s">
        <v>25</v>
      </c>
      <c r="N90" s="125" t="s">
        <v>54</v>
      </c>
      <c r="O90" s="16"/>
      <c r="P90" s="126">
        <f t="shared" si="4"/>
        <v>0</v>
      </c>
      <c r="Q90" s="126">
        <v>0</v>
      </c>
      <c r="R90" s="126">
        <f t="shared" si="5"/>
        <v>0</v>
      </c>
      <c r="S90" s="126">
        <v>0</v>
      </c>
      <c r="T90" s="127">
        <f t="shared" si="6"/>
        <v>0</v>
      </c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28" t="s">
        <v>152</v>
      </c>
      <c r="AS90" s="16"/>
      <c r="AT90" s="128" t="s">
        <v>146</v>
      </c>
      <c r="AU90" s="128" t="s">
        <v>153</v>
      </c>
      <c r="AV90" s="16"/>
      <c r="AW90" s="16"/>
      <c r="AX90" s="16"/>
      <c r="AY90" s="4" t="s">
        <v>145</v>
      </c>
      <c r="AZ90" s="16"/>
      <c r="BA90" s="16"/>
      <c r="BB90" s="16"/>
      <c r="BC90" s="16"/>
      <c r="BD90" s="16"/>
      <c r="BE90" s="129">
        <f t="shared" si="7"/>
        <v>0</v>
      </c>
      <c r="BF90" s="129">
        <f t="shared" si="8"/>
        <v>0</v>
      </c>
      <c r="BG90" s="129">
        <f t="shared" si="9"/>
        <v>0</v>
      </c>
      <c r="BH90" s="129">
        <f t="shared" si="10"/>
        <v>0</v>
      </c>
      <c r="BI90" s="129">
        <f t="shared" si="11"/>
        <v>0</v>
      </c>
      <c r="BJ90" s="4" t="s">
        <v>153</v>
      </c>
      <c r="BK90" s="129">
        <f t="shared" si="12"/>
        <v>0</v>
      </c>
      <c r="BL90" s="4" t="s">
        <v>152</v>
      </c>
      <c r="BM90" s="128" t="s">
        <v>152</v>
      </c>
    </row>
    <row r="91" spans="1:65" ht="16.5" customHeight="1">
      <c r="A91" s="16"/>
      <c r="B91" s="17"/>
      <c r="C91" s="118" t="s">
        <v>161</v>
      </c>
      <c r="D91" s="118" t="s">
        <v>146</v>
      </c>
      <c r="E91" s="119" t="s">
        <v>685</v>
      </c>
      <c r="F91" s="120" t="s">
        <v>686</v>
      </c>
      <c r="G91" s="121" t="s">
        <v>687</v>
      </c>
      <c r="H91" s="122">
        <v>2</v>
      </c>
      <c r="I91" s="259"/>
      <c r="J91" s="123">
        <f t="shared" si="3"/>
        <v>0</v>
      </c>
      <c r="K91" s="120" t="s">
        <v>25</v>
      </c>
      <c r="L91" s="17"/>
      <c r="M91" s="124" t="s">
        <v>25</v>
      </c>
      <c r="N91" s="125" t="s">
        <v>54</v>
      </c>
      <c r="O91" s="16"/>
      <c r="P91" s="126">
        <f t="shared" si="4"/>
        <v>0</v>
      </c>
      <c r="Q91" s="126">
        <v>0</v>
      </c>
      <c r="R91" s="126">
        <f t="shared" si="5"/>
        <v>0</v>
      </c>
      <c r="S91" s="126">
        <v>0</v>
      </c>
      <c r="T91" s="127">
        <f t="shared" si="6"/>
        <v>0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28" t="s">
        <v>152</v>
      </c>
      <c r="AS91" s="16"/>
      <c r="AT91" s="128" t="s">
        <v>146</v>
      </c>
      <c r="AU91" s="128" t="s">
        <v>153</v>
      </c>
      <c r="AV91" s="16"/>
      <c r="AW91" s="16"/>
      <c r="AX91" s="16"/>
      <c r="AY91" s="4" t="s">
        <v>145</v>
      </c>
      <c r="AZ91" s="16"/>
      <c r="BA91" s="16"/>
      <c r="BB91" s="16"/>
      <c r="BC91" s="16"/>
      <c r="BD91" s="16"/>
      <c r="BE91" s="129">
        <f t="shared" si="7"/>
        <v>0</v>
      </c>
      <c r="BF91" s="129">
        <f t="shared" si="8"/>
        <v>0</v>
      </c>
      <c r="BG91" s="129">
        <f t="shared" si="9"/>
        <v>0</v>
      </c>
      <c r="BH91" s="129">
        <f t="shared" si="10"/>
        <v>0</v>
      </c>
      <c r="BI91" s="129">
        <f t="shared" si="11"/>
        <v>0</v>
      </c>
      <c r="BJ91" s="4" t="s">
        <v>153</v>
      </c>
      <c r="BK91" s="129">
        <f t="shared" si="12"/>
        <v>0</v>
      </c>
      <c r="BL91" s="4" t="s">
        <v>152</v>
      </c>
      <c r="BM91" s="128" t="s">
        <v>166</v>
      </c>
    </row>
    <row r="92" spans="1:65" ht="22.5" customHeight="1">
      <c r="A92" s="108"/>
      <c r="B92" s="109"/>
      <c r="C92" s="108"/>
      <c r="D92" s="110" t="s">
        <v>106</v>
      </c>
      <c r="E92" s="130" t="s">
        <v>224</v>
      </c>
      <c r="F92" s="130" t="s">
        <v>690</v>
      </c>
      <c r="G92" s="108"/>
      <c r="H92" s="108"/>
      <c r="I92" s="108"/>
      <c r="J92" s="131">
        <f>BK92</f>
        <v>0</v>
      </c>
      <c r="K92" s="108"/>
      <c r="L92" s="109"/>
      <c r="M92" s="113"/>
      <c r="N92" s="108"/>
      <c r="O92" s="108"/>
      <c r="P92" s="114">
        <f>SUM(P93:P98)</f>
        <v>0</v>
      </c>
      <c r="Q92" s="108"/>
      <c r="R92" s="114">
        <f>SUM(R93:R98)</f>
        <v>0</v>
      </c>
      <c r="S92" s="108"/>
      <c r="T92" s="115">
        <f>SUM(T93:T98)</f>
        <v>0</v>
      </c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10" t="s">
        <v>9</v>
      </c>
      <c r="AS92" s="108"/>
      <c r="AT92" s="116" t="s">
        <v>106</v>
      </c>
      <c r="AU92" s="116" t="s">
        <v>9</v>
      </c>
      <c r="AV92" s="108"/>
      <c r="AW92" s="108"/>
      <c r="AX92" s="108"/>
      <c r="AY92" s="110" t="s">
        <v>145</v>
      </c>
      <c r="AZ92" s="108"/>
      <c r="BA92" s="108"/>
      <c r="BB92" s="108"/>
      <c r="BC92" s="108"/>
      <c r="BD92" s="108"/>
      <c r="BE92" s="108"/>
      <c r="BF92" s="108"/>
      <c r="BG92" s="108"/>
      <c r="BH92" s="108"/>
      <c r="BI92" s="108"/>
      <c r="BJ92" s="108"/>
      <c r="BK92" s="117">
        <f>SUM(BK93:BK98)</f>
        <v>0</v>
      </c>
      <c r="BL92" s="108"/>
      <c r="BM92" s="108"/>
    </row>
    <row r="93" spans="1:65" ht="96">
      <c r="A93" s="16"/>
      <c r="B93" s="17"/>
      <c r="C93" s="118" t="s">
        <v>152</v>
      </c>
      <c r="D93" s="118" t="s">
        <v>146</v>
      </c>
      <c r="E93" s="119" t="s">
        <v>694</v>
      </c>
      <c r="F93" s="120" t="s">
        <v>1707</v>
      </c>
      <c r="G93" s="121" t="s">
        <v>148</v>
      </c>
      <c r="H93" s="122">
        <v>2</v>
      </c>
      <c r="I93" s="259"/>
      <c r="J93" s="123">
        <f t="shared" ref="J93:J98" si="13">ROUND(I93*H93,2)</f>
        <v>0</v>
      </c>
      <c r="K93" s="120" t="s">
        <v>25</v>
      </c>
      <c r="L93" s="17"/>
      <c r="M93" s="124" t="s">
        <v>25</v>
      </c>
      <c r="N93" s="125" t="s">
        <v>54</v>
      </c>
      <c r="O93" s="16"/>
      <c r="P93" s="126">
        <f t="shared" ref="P93:P98" si="14">O93*H93</f>
        <v>0</v>
      </c>
      <c r="Q93" s="126">
        <v>0</v>
      </c>
      <c r="R93" s="126">
        <f t="shared" ref="R93:R98" si="15">Q93*H93</f>
        <v>0</v>
      </c>
      <c r="S93" s="126">
        <v>0</v>
      </c>
      <c r="T93" s="127">
        <f t="shared" ref="T93:T98" si="16">S93*H93</f>
        <v>0</v>
      </c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28" t="s">
        <v>152</v>
      </c>
      <c r="AS93" s="16"/>
      <c r="AT93" s="128" t="s">
        <v>146</v>
      </c>
      <c r="AU93" s="128" t="s">
        <v>153</v>
      </c>
      <c r="AV93" s="16"/>
      <c r="AW93" s="16"/>
      <c r="AX93" s="16"/>
      <c r="AY93" s="4" t="s">
        <v>145</v>
      </c>
      <c r="AZ93" s="16"/>
      <c r="BA93" s="16"/>
      <c r="BB93" s="16"/>
      <c r="BC93" s="16"/>
      <c r="BD93" s="16"/>
      <c r="BE93" s="129">
        <f t="shared" ref="BE93:BE98" si="17">IF(N93="základní",J93,0)</f>
        <v>0</v>
      </c>
      <c r="BF93" s="129">
        <f t="shared" ref="BF93:BF98" si="18">IF(N93="snížená",J93,0)</f>
        <v>0</v>
      </c>
      <c r="BG93" s="129">
        <f t="shared" ref="BG93:BG98" si="19">IF(N93="zákl. přenesená",J93,0)</f>
        <v>0</v>
      </c>
      <c r="BH93" s="129">
        <f t="shared" ref="BH93:BH98" si="20">IF(N93="sníž. přenesená",J93,0)</f>
        <v>0</v>
      </c>
      <c r="BI93" s="129">
        <f t="shared" ref="BI93:BI98" si="21">IF(N93="nulová",J93,0)</f>
        <v>0</v>
      </c>
      <c r="BJ93" s="4" t="s">
        <v>153</v>
      </c>
      <c r="BK93" s="129">
        <f t="shared" ref="BK93:BK98" si="22">ROUND(I93*H93,2)</f>
        <v>0</v>
      </c>
      <c r="BL93" s="4" t="s">
        <v>152</v>
      </c>
      <c r="BM93" s="128" t="s">
        <v>169</v>
      </c>
    </row>
    <row r="94" spans="1:65" ht="96">
      <c r="A94" s="16"/>
      <c r="B94" s="17"/>
      <c r="C94" s="118" t="s">
        <v>170</v>
      </c>
      <c r="D94" s="118" t="s">
        <v>146</v>
      </c>
      <c r="E94" s="119" t="s">
        <v>702</v>
      </c>
      <c r="F94" s="120" t="s">
        <v>1708</v>
      </c>
      <c r="G94" s="121" t="s">
        <v>148</v>
      </c>
      <c r="H94" s="122">
        <v>1</v>
      </c>
      <c r="I94" s="259"/>
      <c r="J94" s="123">
        <f t="shared" si="13"/>
        <v>0</v>
      </c>
      <c r="K94" s="120" t="s">
        <v>25</v>
      </c>
      <c r="L94" s="17"/>
      <c r="M94" s="124" t="s">
        <v>25</v>
      </c>
      <c r="N94" s="125" t="s">
        <v>54</v>
      </c>
      <c r="O94" s="16"/>
      <c r="P94" s="126">
        <f t="shared" si="14"/>
        <v>0</v>
      </c>
      <c r="Q94" s="126">
        <v>0</v>
      </c>
      <c r="R94" s="126">
        <f t="shared" si="15"/>
        <v>0</v>
      </c>
      <c r="S94" s="126">
        <v>0</v>
      </c>
      <c r="T94" s="127">
        <f t="shared" si="16"/>
        <v>0</v>
      </c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28" t="s">
        <v>152</v>
      </c>
      <c r="AS94" s="16"/>
      <c r="AT94" s="128" t="s">
        <v>146</v>
      </c>
      <c r="AU94" s="128" t="s">
        <v>153</v>
      </c>
      <c r="AV94" s="16"/>
      <c r="AW94" s="16"/>
      <c r="AX94" s="16"/>
      <c r="AY94" s="4" t="s">
        <v>145</v>
      </c>
      <c r="AZ94" s="16"/>
      <c r="BA94" s="16"/>
      <c r="BB94" s="16"/>
      <c r="BC94" s="16"/>
      <c r="BD94" s="16"/>
      <c r="BE94" s="129">
        <f t="shared" si="17"/>
        <v>0</v>
      </c>
      <c r="BF94" s="129">
        <f t="shared" si="18"/>
        <v>0</v>
      </c>
      <c r="BG94" s="129">
        <f t="shared" si="19"/>
        <v>0</v>
      </c>
      <c r="BH94" s="129">
        <f t="shared" si="20"/>
        <v>0</v>
      </c>
      <c r="BI94" s="129">
        <f t="shared" si="21"/>
        <v>0</v>
      </c>
      <c r="BJ94" s="4" t="s">
        <v>153</v>
      </c>
      <c r="BK94" s="129">
        <f t="shared" si="22"/>
        <v>0</v>
      </c>
      <c r="BL94" s="4" t="s">
        <v>152</v>
      </c>
      <c r="BM94" s="128" t="s">
        <v>177</v>
      </c>
    </row>
    <row r="95" spans="1:65" ht="96">
      <c r="A95" s="16"/>
      <c r="B95" s="17"/>
      <c r="C95" s="118" t="s">
        <v>166</v>
      </c>
      <c r="D95" s="118" t="s">
        <v>146</v>
      </c>
      <c r="E95" s="119" t="s">
        <v>709</v>
      </c>
      <c r="F95" s="120" t="s">
        <v>1709</v>
      </c>
      <c r="G95" s="121" t="s">
        <v>148</v>
      </c>
      <c r="H95" s="122">
        <v>1</v>
      </c>
      <c r="I95" s="259"/>
      <c r="J95" s="123">
        <f t="shared" si="13"/>
        <v>0</v>
      </c>
      <c r="K95" s="120" t="s">
        <v>25</v>
      </c>
      <c r="L95" s="17"/>
      <c r="M95" s="124" t="s">
        <v>25</v>
      </c>
      <c r="N95" s="125" t="s">
        <v>54</v>
      </c>
      <c r="O95" s="16"/>
      <c r="P95" s="126">
        <f t="shared" si="14"/>
        <v>0</v>
      </c>
      <c r="Q95" s="126">
        <v>0</v>
      </c>
      <c r="R95" s="126">
        <f t="shared" si="15"/>
        <v>0</v>
      </c>
      <c r="S95" s="126">
        <v>0</v>
      </c>
      <c r="T95" s="127">
        <f t="shared" si="16"/>
        <v>0</v>
      </c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28" t="s">
        <v>152</v>
      </c>
      <c r="AS95" s="16"/>
      <c r="AT95" s="128" t="s">
        <v>146</v>
      </c>
      <c r="AU95" s="128" t="s">
        <v>153</v>
      </c>
      <c r="AV95" s="16"/>
      <c r="AW95" s="16"/>
      <c r="AX95" s="16"/>
      <c r="AY95" s="4" t="s">
        <v>145</v>
      </c>
      <c r="AZ95" s="16"/>
      <c r="BA95" s="16"/>
      <c r="BB95" s="16"/>
      <c r="BC95" s="16"/>
      <c r="BD95" s="16"/>
      <c r="BE95" s="129">
        <f t="shared" si="17"/>
        <v>0</v>
      </c>
      <c r="BF95" s="129">
        <f t="shared" si="18"/>
        <v>0</v>
      </c>
      <c r="BG95" s="129">
        <f t="shared" si="19"/>
        <v>0</v>
      </c>
      <c r="BH95" s="129">
        <f t="shared" si="20"/>
        <v>0</v>
      </c>
      <c r="BI95" s="129">
        <f t="shared" si="21"/>
        <v>0</v>
      </c>
      <c r="BJ95" s="4" t="s">
        <v>153</v>
      </c>
      <c r="BK95" s="129">
        <f t="shared" si="22"/>
        <v>0</v>
      </c>
      <c r="BL95" s="4" t="s">
        <v>152</v>
      </c>
      <c r="BM95" s="128" t="s">
        <v>15</v>
      </c>
    </row>
    <row r="96" spans="1:65" ht="96">
      <c r="A96" s="16"/>
      <c r="B96" s="17"/>
      <c r="C96" s="118" t="s">
        <v>184</v>
      </c>
      <c r="D96" s="118" t="s">
        <v>146</v>
      </c>
      <c r="E96" s="119" t="s">
        <v>713</v>
      </c>
      <c r="F96" s="120" t="s">
        <v>1710</v>
      </c>
      <c r="G96" s="121" t="s">
        <v>148</v>
      </c>
      <c r="H96" s="122">
        <v>2</v>
      </c>
      <c r="I96" s="259"/>
      <c r="J96" s="123">
        <f t="shared" si="13"/>
        <v>0</v>
      </c>
      <c r="K96" s="120" t="s">
        <v>25</v>
      </c>
      <c r="L96" s="17"/>
      <c r="M96" s="124" t="s">
        <v>25</v>
      </c>
      <c r="N96" s="125" t="s">
        <v>54</v>
      </c>
      <c r="O96" s="16"/>
      <c r="P96" s="126">
        <f t="shared" si="14"/>
        <v>0</v>
      </c>
      <c r="Q96" s="126">
        <v>0</v>
      </c>
      <c r="R96" s="126">
        <f t="shared" si="15"/>
        <v>0</v>
      </c>
      <c r="S96" s="126">
        <v>0</v>
      </c>
      <c r="T96" s="127">
        <f t="shared" si="16"/>
        <v>0</v>
      </c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28" t="s">
        <v>152</v>
      </c>
      <c r="AS96" s="16"/>
      <c r="AT96" s="128" t="s">
        <v>146</v>
      </c>
      <c r="AU96" s="128" t="s">
        <v>153</v>
      </c>
      <c r="AV96" s="16"/>
      <c r="AW96" s="16"/>
      <c r="AX96" s="16"/>
      <c r="AY96" s="4" t="s">
        <v>145</v>
      </c>
      <c r="AZ96" s="16"/>
      <c r="BA96" s="16"/>
      <c r="BB96" s="16"/>
      <c r="BC96" s="16"/>
      <c r="BD96" s="16"/>
      <c r="BE96" s="129">
        <f t="shared" si="17"/>
        <v>0</v>
      </c>
      <c r="BF96" s="129">
        <f t="shared" si="18"/>
        <v>0</v>
      </c>
      <c r="BG96" s="129">
        <f t="shared" si="19"/>
        <v>0</v>
      </c>
      <c r="BH96" s="129">
        <f t="shared" si="20"/>
        <v>0</v>
      </c>
      <c r="BI96" s="129">
        <f t="shared" si="21"/>
        <v>0</v>
      </c>
      <c r="BJ96" s="4" t="s">
        <v>153</v>
      </c>
      <c r="BK96" s="129">
        <f t="shared" si="22"/>
        <v>0</v>
      </c>
      <c r="BL96" s="4" t="s">
        <v>152</v>
      </c>
      <c r="BM96" s="128" t="s">
        <v>188</v>
      </c>
    </row>
    <row r="97" spans="1:65" ht="96">
      <c r="A97" s="16"/>
      <c r="B97" s="17"/>
      <c r="C97" s="118" t="s">
        <v>169</v>
      </c>
      <c r="D97" s="118" t="s">
        <v>146</v>
      </c>
      <c r="E97" s="119" t="s">
        <v>716</v>
      </c>
      <c r="F97" s="120" t="s">
        <v>1711</v>
      </c>
      <c r="G97" s="121" t="s">
        <v>148</v>
      </c>
      <c r="H97" s="122">
        <v>2</v>
      </c>
      <c r="I97" s="259"/>
      <c r="J97" s="123">
        <f t="shared" si="13"/>
        <v>0</v>
      </c>
      <c r="K97" s="120" t="s">
        <v>25</v>
      </c>
      <c r="L97" s="17"/>
      <c r="M97" s="124" t="s">
        <v>25</v>
      </c>
      <c r="N97" s="125" t="s">
        <v>54</v>
      </c>
      <c r="O97" s="16"/>
      <c r="P97" s="126">
        <f t="shared" si="14"/>
        <v>0</v>
      </c>
      <c r="Q97" s="126">
        <v>0</v>
      </c>
      <c r="R97" s="126">
        <f t="shared" si="15"/>
        <v>0</v>
      </c>
      <c r="S97" s="126">
        <v>0</v>
      </c>
      <c r="T97" s="127">
        <f t="shared" si="16"/>
        <v>0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28" t="s">
        <v>152</v>
      </c>
      <c r="AS97" s="16"/>
      <c r="AT97" s="128" t="s">
        <v>146</v>
      </c>
      <c r="AU97" s="128" t="s">
        <v>153</v>
      </c>
      <c r="AV97" s="16"/>
      <c r="AW97" s="16"/>
      <c r="AX97" s="16"/>
      <c r="AY97" s="4" t="s">
        <v>145</v>
      </c>
      <c r="AZ97" s="16"/>
      <c r="BA97" s="16"/>
      <c r="BB97" s="16"/>
      <c r="BC97" s="16"/>
      <c r="BD97" s="16"/>
      <c r="BE97" s="129">
        <f t="shared" si="17"/>
        <v>0</v>
      </c>
      <c r="BF97" s="129">
        <f t="shared" si="18"/>
        <v>0</v>
      </c>
      <c r="BG97" s="129">
        <f t="shared" si="19"/>
        <v>0</v>
      </c>
      <c r="BH97" s="129">
        <f t="shared" si="20"/>
        <v>0</v>
      </c>
      <c r="BI97" s="129">
        <f t="shared" si="21"/>
        <v>0</v>
      </c>
      <c r="BJ97" s="4" t="s">
        <v>153</v>
      </c>
      <c r="BK97" s="129">
        <f t="shared" si="22"/>
        <v>0</v>
      </c>
      <c r="BL97" s="4" t="s">
        <v>152</v>
      </c>
      <c r="BM97" s="128" t="s">
        <v>193</v>
      </c>
    </row>
    <row r="98" spans="1:65" ht="24" customHeight="1">
      <c r="A98" s="16"/>
      <c r="B98" s="17"/>
      <c r="C98" s="118" t="s">
        <v>164</v>
      </c>
      <c r="D98" s="118" t="s">
        <v>146</v>
      </c>
      <c r="E98" s="119" t="s">
        <v>721</v>
      </c>
      <c r="F98" s="120" t="s">
        <v>722</v>
      </c>
      <c r="G98" s="121" t="s">
        <v>687</v>
      </c>
      <c r="H98" s="122">
        <v>8</v>
      </c>
      <c r="I98" s="259"/>
      <c r="J98" s="123">
        <f t="shared" si="13"/>
        <v>0</v>
      </c>
      <c r="K98" s="120" t="s">
        <v>25</v>
      </c>
      <c r="L98" s="17"/>
      <c r="M98" s="124" t="s">
        <v>25</v>
      </c>
      <c r="N98" s="125" t="s">
        <v>54</v>
      </c>
      <c r="O98" s="16"/>
      <c r="P98" s="126">
        <f t="shared" si="14"/>
        <v>0</v>
      </c>
      <c r="Q98" s="126">
        <v>0</v>
      </c>
      <c r="R98" s="126">
        <f t="shared" si="15"/>
        <v>0</v>
      </c>
      <c r="S98" s="126">
        <v>0</v>
      </c>
      <c r="T98" s="127">
        <f t="shared" si="16"/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152</v>
      </c>
      <c r="AS98" s="16"/>
      <c r="AT98" s="128" t="s">
        <v>146</v>
      </c>
      <c r="AU98" s="128" t="s">
        <v>153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 t="shared" si="17"/>
        <v>0</v>
      </c>
      <c r="BF98" s="129">
        <f t="shared" si="18"/>
        <v>0</v>
      </c>
      <c r="BG98" s="129">
        <f t="shared" si="19"/>
        <v>0</v>
      </c>
      <c r="BH98" s="129">
        <f t="shared" si="20"/>
        <v>0</v>
      </c>
      <c r="BI98" s="129">
        <f t="shared" si="21"/>
        <v>0</v>
      </c>
      <c r="BJ98" s="4" t="s">
        <v>153</v>
      </c>
      <c r="BK98" s="129">
        <f t="shared" si="22"/>
        <v>0</v>
      </c>
      <c r="BL98" s="4" t="s">
        <v>152</v>
      </c>
      <c r="BM98" s="128" t="s">
        <v>197</v>
      </c>
    </row>
    <row r="99" spans="1:65" ht="22.5" customHeight="1">
      <c r="A99" s="108"/>
      <c r="B99" s="109"/>
      <c r="C99" s="108"/>
      <c r="D99" s="110" t="s">
        <v>106</v>
      </c>
      <c r="E99" s="130" t="s">
        <v>153</v>
      </c>
      <c r="F99" s="130" t="s">
        <v>725</v>
      </c>
      <c r="G99" s="108"/>
      <c r="H99" s="108"/>
      <c r="I99" s="108"/>
      <c r="J99" s="131">
        <f>BK99</f>
        <v>0</v>
      </c>
      <c r="K99" s="108"/>
      <c r="L99" s="109"/>
      <c r="M99" s="113"/>
      <c r="N99" s="108"/>
      <c r="O99" s="108"/>
      <c r="P99" s="114">
        <f>SUM(P100:P105)</f>
        <v>0</v>
      </c>
      <c r="Q99" s="108"/>
      <c r="R99" s="114">
        <f>SUM(R100:R105)</f>
        <v>0</v>
      </c>
      <c r="S99" s="108"/>
      <c r="T99" s="115">
        <f>SUM(T100:T105)</f>
        <v>0</v>
      </c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10" t="s">
        <v>9</v>
      </c>
      <c r="AS99" s="108"/>
      <c r="AT99" s="116" t="s">
        <v>106</v>
      </c>
      <c r="AU99" s="116" t="s">
        <v>9</v>
      </c>
      <c r="AV99" s="108"/>
      <c r="AW99" s="108"/>
      <c r="AX99" s="108"/>
      <c r="AY99" s="110" t="s">
        <v>145</v>
      </c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17">
        <f>SUM(BK100:BK105)</f>
        <v>0</v>
      </c>
      <c r="BL99" s="108"/>
      <c r="BM99" s="108"/>
    </row>
    <row r="100" spans="1:65" ht="16.5" customHeight="1">
      <c r="A100" s="16"/>
      <c r="B100" s="17"/>
      <c r="C100" s="118" t="s">
        <v>177</v>
      </c>
      <c r="D100" s="118" t="s">
        <v>146</v>
      </c>
      <c r="E100" s="119" t="s">
        <v>728</v>
      </c>
      <c r="F100" s="120" t="s">
        <v>729</v>
      </c>
      <c r="G100" s="121" t="s">
        <v>148</v>
      </c>
      <c r="H100" s="122">
        <v>10</v>
      </c>
      <c r="I100" s="259"/>
      <c r="J100" s="123">
        <f t="shared" ref="J100:J105" si="23">ROUND(I100*H100,2)</f>
        <v>0</v>
      </c>
      <c r="K100" s="120" t="s">
        <v>25</v>
      </c>
      <c r="L100" s="17"/>
      <c r="M100" s="124" t="s">
        <v>25</v>
      </c>
      <c r="N100" s="125" t="s">
        <v>54</v>
      </c>
      <c r="O100" s="16"/>
      <c r="P100" s="126">
        <f t="shared" ref="P100:P105" si="24">O100*H100</f>
        <v>0</v>
      </c>
      <c r="Q100" s="126">
        <v>0</v>
      </c>
      <c r="R100" s="126">
        <f t="shared" ref="R100:R105" si="25">Q100*H100</f>
        <v>0</v>
      </c>
      <c r="S100" s="126">
        <v>0</v>
      </c>
      <c r="T100" s="127">
        <f t="shared" ref="T100:T105" si="26">S100*H100</f>
        <v>0</v>
      </c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28" t="s">
        <v>152</v>
      </c>
      <c r="AS100" s="16"/>
      <c r="AT100" s="128" t="s">
        <v>146</v>
      </c>
      <c r="AU100" s="128" t="s">
        <v>153</v>
      </c>
      <c r="AV100" s="16"/>
      <c r="AW100" s="16"/>
      <c r="AX100" s="16"/>
      <c r="AY100" s="4" t="s">
        <v>145</v>
      </c>
      <c r="AZ100" s="16"/>
      <c r="BA100" s="16"/>
      <c r="BB100" s="16"/>
      <c r="BC100" s="16"/>
      <c r="BD100" s="16"/>
      <c r="BE100" s="129">
        <f t="shared" ref="BE100:BE105" si="27">IF(N100="základní",J100,0)</f>
        <v>0</v>
      </c>
      <c r="BF100" s="129">
        <f t="shared" ref="BF100:BF105" si="28">IF(N100="snížená",J100,0)</f>
        <v>0</v>
      </c>
      <c r="BG100" s="129">
        <f t="shared" ref="BG100:BG105" si="29">IF(N100="zákl. přenesená",J100,0)</f>
        <v>0</v>
      </c>
      <c r="BH100" s="129">
        <f t="shared" ref="BH100:BH105" si="30">IF(N100="sníž. přenesená",J100,0)</f>
        <v>0</v>
      </c>
      <c r="BI100" s="129">
        <f t="shared" ref="BI100:BI105" si="31">IF(N100="nulová",J100,0)</f>
        <v>0</v>
      </c>
      <c r="BJ100" s="4" t="s">
        <v>153</v>
      </c>
      <c r="BK100" s="129">
        <f t="shared" ref="BK100:BK105" si="32">ROUND(I100*H100,2)</f>
        <v>0</v>
      </c>
      <c r="BL100" s="4" t="s">
        <v>152</v>
      </c>
      <c r="BM100" s="128" t="s">
        <v>203</v>
      </c>
    </row>
    <row r="101" spans="1:65" ht="21.75" customHeight="1">
      <c r="A101" s="16"/>
      <c r="B101" s="17"/>
      <c r="C101" s="118" t="s">
        <v>204</v>
      </c>
      <c r="D101" s="118" t="s">
        <v>146</v>
      </c>
      <c r="E101" s="119" t="s">
        <v>738</v>
      </c>
      <c r="F101" s="120" t="s">
        <v>739</v>
      </c>
      <c r="G101" s="121" t="s">
        <v>148</v>
      </c>
      <c r="H101" s="122">
        <v>8</v>
      </c>
      <c r="I101" s="259"/>
      <c r="J101" s="123">
        <f t="shared" si="23"/>
        <v>0</v>
      </c>
      <c r="K101" s="120" t="s">
        <v>25</v>
      </c>
      <c r="L101" s="17"/>
      <c r="M101" s="124" t="s">
        <v>25</v>
      </c>
      <c r="N101" s="125" t="s">
        <v>54</v>
      </c>
      <c r="O101" s="16"/>
      <c r="P101" s="126">
        <f t="shared" si="24"/>
        <v>0</v>
      </c>
      <c r="Q101" s="126">
        <v>0</v>
      </c>
      <c r="R101" s="126">
        <f t="shared" si="25"/>
        <v>0</v>
      </c>
      <c r="S101" s="126">
        <v>0</v>
      </c>
      <c r="T101" s="127">
        <f t="shared" si="26"/>
        <v>0</v>
      </c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28" t="s">
        <v>152</v>
      </c>
      <c r="AS101" s="16"/>
      <c r="AT101" s="128" t="s">
        <v>146</v>
      </c>
      <c r="AU101" s="128" t="s">
        <v>153</v>
      </c>
      <c r="AV101" s="16"/>
      <c r="AW101" s="16"/>
      <c r="AX101" s="16"/>
      <c r="AY101" s="4" t="s">
        <v>145</v>
      </c>
      <c r="AZ101" s="16"/>
      <c r="BA101" s="16"/>
      <c r="BB101" s="16"/>
      <c r="BC101" s="16"/>
      <c r="BD101" s="16"/>
      <c r="BE101" s="129">
        <f t="shared" si="27"/>
        <v>0</v>
      </c>
      <c r="BF101" s="129">
        <f t="shared" si="28"/>
        <v>0</v>
      </c>
      <c r="BG101" s="129">
        <f t="shared" si="29"/>
        <v>0</v>
      </c>
      <c r="BH101" s="129">
        <f t="shared" si="30"/>
        <v>0</v>
      </c>
      <c r="BI101" s="129">
        <f t="shared" si="31"/>
        <v>0</v>
      </c>
      <c r="BJ101" s="4" t="s">
        <v>153</v>
      </c>
      <c r="BK101" s="129">
        <f t="shared" si="32"/>
        <v>0</v>
      </c>
      <c r="BL101" s="4" t="s">
        <v>152</v>
      </c>
      <c r="BM101" s="128" t="s">
        <v>207</v>
      </c>
    </row>
    <row r="102" spans="1:65" ht="16.5" customHeight="1">
      <c r="A102" s="16"/>
      <c r="B102" s="17"/>
      <c r="C102" s="118" t="s">
        <v>15</v>
      </c>
      <c r="D102" s="118" t="s">
        <v>146</v>
      </c>
      <c r="E102" s="119" t="s">
        <v>740</v>
      </c>
      <c r="F102" s="120" t="s">
        <v>741</v>
      </c>
      <c r="G102" s="121" t="s">
        <v>148</v>
      </c>
      <c r="H102" s="122">
        <v>2</v>
      </c>
      <c r="I102" s="259"/>
      <c r="J102" s="123">
        <f t="shared" si="23"/>
        <v>0</v>
      </c>
      <c r="K102" s="120" t="s">
        <v>25</v>
      </c>
      <c r="L102" s="17"/>
      <c r="M102" s="124" t="s">
        <v>25</v>
      </c>
      <c r="N102" s="125" t="s">
        <v>54</v>
      </c>
      <c r="O102" s="16"/>
      <c r="P102" s="126">
        <f t="shared" si="24"/>
        <v>0</v>
      </c>
      <c r="Q102" s="126">
        <v>0</v>
      </c>
      <c r="R102" s="126">
        <f t="shared" si="25"/>
        <v>0</v>
      </c>
      <c r="S102" s="126">
        <v>0</v>
      </c>
      <c r="T102" s="127">
        <f t="shared" si="26"/>
        <v>0</v>
      </c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28" t="s">
        <v>152</v>
      </c>
      <c r="AS102" s="16"/>
      <c r="AT102" s="128" t="s">
        <v>146</v>
      </c>
      <c r="AU102" s="128" t="s">
        <v>153</v>
      </c>
      <c r="AV102" s="16"/>
      <c r="AW102" s="16"/>
      <c r="AX102" s="16"/>
      <c r="AY102" s="4" t="s">
        <v>145</v>
      </c>
      <c r="AZ102" s="16"/>
      <c r="BA102" s="16"/>
      <c r="BB102" s="16"/>
      <c r="BC102" s="16"/>
      <c r="BD102" s="16"/>
      <c r="BE102" s="129">
        <f t="shared" si="27"/>
        <v>0</v>
      </c>
      <c r="BF102" s="129">
        <f t="shared" si="28"/>
        <v>0</v>
      </c>
      <c r="BG102" s="129">
        <f t="shared" si="29"/>
        <v>0</v>
      </c>
      <c r="BH102" s="129">
        <f t="shared" si="30"/>
        <v>0</v>
      </c>
      <c r="BI102" s="129">
        <f t="shared" si="31"/>
        <v>0</v>
      </c>
      <c r="BJ102" s="4" t="s">
        <v>153</v>
      </c>
      <c r="BK102" s="129">
        <f t="shared" si="32"/>
        <v>0</v>
      </c>
      <c r="BL102" s="4" t="s">
        <v>152</v>
      </c>
      <c r="BM102" s="128" t="s">
        <v>214</v>
      </c>
    </row>
    <row r="103" spans="1:65" ht="16.5" customHeight="1">
      <c r="A103" s="16"/>
      <c r="B103" s="17"/>
      <c r="C103" s="118" t="s">
        <v>215</v>
      </c>
      <c r="D103" s="118" t="s">
        <v>146</v>
      </c>
      <c r="E103" s="119" t="s">
        <v>747</v>
      </c>
      <c r="F103" s="120" t="s">
        <v>748</v>
      </c>
      <c r="G103" s="121" t="s">
        <v>148</v>
      </c>
      <c r="H103" s="122">
        <v>2</v>
      </c>
      <c r="I103" s="259"/>
      <c r="J103" s="123">
        <f t="shared" si="23"/>
        <v>0</v>
      </c>
      <c r="K103" s="120" t="s">
        <v>25</v>
      </c>
      <c r="L103" s="17"/>
      <c r="M103" s="124" t="s">
        <v>25</v>
      </c>
      <c r="N103" s="125" t="s">
        <v>54</v>
      </c>
      <c r="O103" s="16"/>
      <c r="P103" s="126">
        <f t="shared" si="24"/>
        <v>0</v>
      </c>
      <c r="Q103" s="126">
        <v>0</v>
      </c>
      <c r="R103" s="126">
        <f t="shared" si="25"/>
        <v>0</v>
      </c>
      <c r="S103" s="126">
        <v>0</v>
      </c>
      <c r="T103" s="127">
        <f t="shared" si="26"/>
        <v>0</v>
      </c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28" t="s">
        <v>152</v>
      </c>
      <c r="AS103" s="16"/>
      <c r="AT103" s="128" t="s">
        <v>146</v>
      </c>
      <c r="AU103" s="128" t="s">
        <v>153</v>
      </c>
      <c r="AV103" s="16"/>
      <c r="AW103" s="16"/>
      <c r="AX103" s="16"/>
      <c r="AY103" s="4" t="s">
        <v>145</v>
      </c>
      <c r="AZ103" s="16"/>
      <c r="BA103" s="16"/>
      <c r="BB103" s="16"/>
      <c r="BC103" s="16"/>
      <c r="BD103" s="16"/>
      <c r="BE103" s="129">
        <f t="shared" si="27"/>
        <v>0</v>
      </c>
      <c r="BF103" s="129">
        <f t="shared" si="28"/>
        <v>0</v>
      </c>
      <c r="BG103" s="129">
        <f t="shared" si="29"/>
        <v>0</v>
      </c>
      <c r="BH103" s="129">
        <f t="shared" si="30"/>
        <v>0</v>
      </c>
      <c r="BI103" s="129">
        <f t="shared" si="31"/>
        <v>0</v>
      </c>
      <c r="BJ103" s="4" t="s">
        <v>153</v>
      </c>
      <c r="BK103" s="129">
        <f t="shared" si="32"/>
        <v>0</v>
      </c>
      <c r="BL103" s="4" t="s">
        <v>152</v>
      </c>
      <c r="BM103" s="128" t="s">
        <v>218</v>
      </c>
    </row>
    <row r="104" spans="1:65" ht="16.5" customHeight="1">
      <c r="A104" s="16"/>
      <c r="B104" s="17"/>
      <c r="C104" s="118" t="s">
        <v>188</v>
      </c>
      <c r="D104" s="118" t="s">
        <v>146</v>
      </c>
      <c r="E104" s="119" t="s">
        <v>755</v>
      </c>
      <c r="F104" s="120" t="s">
        <v>756</v>
      </c>
      <c r="G104" s="121" t="s">
        <v>148</v>
      </c>
      <c r="H104" s="122">
        <v>2</v>
      </c>
      <c r="I104" s="259"/>
      <c r="J104" s="123">
        <f t="shared" si="23"/>
        <v>0</v>
      </c>
      <c r="K104" s="120" t="s">
        <v>25</v>
      </c>
      <c r="L104" s="17"/>
      <c r="M104" s="124" t="s">
        <v>25</v>
      </c>
      <c r="N104" s="125" t="s">
        <v>54</v>
      </c>
      <c r="O104" s="16"/>
      <c r="P104" s="126">
        <f t="shared" si="24"/>
        <v>0</v>
      </c>
      <c r="Q104" s="126">
        <v>0</v>
      </c>
      <c r="R104" s="126">
        <f t="shared" si="25"/>
        <v>0</v>
      </c>
      <c r="S104" s="126">
        <v>0</v>
      </c>
      <c r="T104" s="127">
        <f t="shared" si="26"/>
        <v>0</v>
      </c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28" t="s">
        <v>152</v>
      </c>
      <c r="AS104" s="16"/>
      <c r="AT104" s="128" t="s">
        <v>146</v>
      </c>
      <c r="AU104" s="128" t="s">
        <v>153</v>
      </c>
      <c r="AV104" s="16"/>
      <c r="AW104" s="16"/>
      <c r="AX104" s="16"/>
      <c r="AY104" s="4" t="s">
        <v>145</v>
      </c>
      <c r="AZ104" s="16"/>
      <c r="BA104" s="16"/>
      <c r="BB104" s="16"/>
      <c r="BC104" s="16"/>
      <c r="BD104" s="16"/>
      <c r="BE104" s="129">
        <f t="shared" si="27"/>
        <v>0</v>
      </c>
      <c r="BF104" s="129">
        <f t="shared" si="28"/>
        <v>0</v>
      </c>
      <c r="BG104" s="129">
        <f t="shared" si="29"/>
        <v>0</v>
      </c>
      <c r="BH104" s="129">
        <f t="shared" si="30"/>
        <v>0</v>
      </c>
      <c r="BI104" s="129">
        <f t="shared" si="31"/>
        <v>0</v>
      </c>
      <c r="BJ104" s="4" t="s">
        <v>153</v>
      </c>
      <c r="BK104" s="129">
        <f t="shared" si="32"/>
        <v>0</v>
      </c>
      <c r="BL104" s="4" t="s">
        <v>152</v>
      </c>
      <c r="BM104" s="128" t="s">
        <v>223</v>
      </c>
    </row>
    <row r="105" spans="1:65" ht="24" customHeight="1">
      <c r="A105" s="16"/>
      <c r="B105" s="17"/>
      <c r="C105" s="118" t="s">
        <v>233</v>
      </c>
      <c r="D105" s="118" t="s">
        <v>146</v>
      </c>
      <c r="E105" s="119" t="s">
        <v>759</v>
      </c>
      <c r="F105" s="120" t="s">
        <v>760</v>
      </c>
      <c r="G105" s="121" t="s">
        <v>148</v>
      </c>
      <c r="H105" s="122">
        <v>2</v>
      </c>
      <c r="I105" s="259"/>
      <c r="J105" s="123">
        <f t="shared" si="23"/>
        <v>0</v>
      </c>
      <c r="K105" s="120" t="s">
        <v>25</v>
      </c>
      <c r="L105" s="17"/>
      <c r="M105" s="124" t="s">
        <v>25</v>
      </c>
      <c r="N105" s="125" t="s">
        <v>54</v>
      </c>
      <c r="O105" s="16"/>
      <c r="P105" s="126">
        <f t="shared" si="24"/>
        <v>0</v>
      </c>
      <c r="Q105" s="126">
        <v>0</v>
      </c>
      <c r="R105" s="126">
        <f t="shared" si="25"/>
        <v>0</v>
      </c>
      <c r="S105" s="126">
        <v>0</v>
      </c>
      <c r="T105" s="127">
        <f t="shared" si="26"/>
        <v>0</v>
      </c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28" t="s">
        <v>152</v>
      </c>
      <c r="AS105" s="16"/>
      <c r="AT105" s="128" t="s">
        <v>146</v>
      </c>
      <c r="AU105" s="128" t="s">
        <v>153</v>
      </c>
      <c r="AV105" s="16"/>
      <c r="AW105" s="16"/>
      <c r="AX105" s="16"/>
      <c r="AY105" s="4" t="s">
        <v>145</v>
      </c>
      <c r="AZ105" s="16"/>
      <c r="BA105" s="16"/>
      <c r="BB105" s="16"/>
      <c r="BC105" s="16"/>
      <c r="BD105" s="16"/>
      <c r="BE105" s="129">
        <f t="shared" si="27"/>
        <v>0</v>
      </c>
      <c r="BF105" s="129">
        <f t="shared" si="28"/>
        <v>0</v>
      </c>
      <c r="BG105" s="129">
        <f t="shared" si="29"/>
        <v>0</v>
      </c>
      <c r="BH105" s="129">
        <f t="shared" si="30"/>
        <v>0</v>
      </c>
      <c r="BI105" s="129">
        <f t="shared" si="31"/>
        <v>0</v>
      </c>
      <c r="BJ105" s="4" t="s">
        <v>153</v>
      </c>
      <c r="BK105" s="129">
        <f t="shared" si="32"/>
        <v>0</v>
      </c>
      <c r="BL105" s="4" t="s">
        <v>152</v>
      </c>
      <c r="BM105" s="128" t="s">
        <v>243</v>
      </c>
    </row>
    <row r="106" spans="1:65" ht="22.5" customHeight="1">
      <c r="A106" s="108"/>
      <c r="B106" s="109"/>
      <c r="C106" s="108"/>
      <c r="D106" s="110" t="s">
        <v>106</v>
      </c>
      <c r="E106" s="130" t="s">
        <v>161</v>
      </c>
      <c r="F106" s="130" t="s">
        <v>764</v>
      </c>
      <c r="G106" s="108"/>
      <c r="H106" s="108"/>
      <c r="I106" s="108"/>
      <c r="J106" s="131">
        <f>BK106</f>
        <v>0</v>
      </c>
      <c r="K106" s="108"/>
      <c r="L106" s="109"/>
      <c r="M106" s="113"/>
      <c r="N106" s="108"/>
      <c r="O106" s="108"/>
      <c r="P106" s="114">
        <f>SUM(P107:P114)</f>
        <v>0</v>
      </c>
      <c r="Q106" s="108"/>
      <c r="R106" s="114">
        <f>SUM(R107:R114)</f>
        <v>0</v>
      </c>
      <c r="S106" s="108"/>
      <c r="T106" s="115">
        <f>SUM(T107:T114)</f>
        <v>0</v>
      </c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10" t="s">
        <v>9</v>
      </c>
      <c r="AS106" s="108"/>
      <c r="AT106" s="116" t="s">
        <v>106</v>
      </c>
      <c r="AU106" s="116" t="s">
        <v>9</v>
      </c>
      <c r="AV106" s="108"/>
      <c r="AW106" s="108"/>
      <c r="AX106" s="108"/>
      <c r="AY106" s="110" t="s">
        <v>145</v>
      </c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17">
        <f>SUM(BK107:BK114)</f>
        <v>0</v>
      </c>
      <c r="BL106" s="108"/>
      <c r="BM106" s="108"/>
    </row>
    <row r="107" spans="1:65" ht="16.5" customHeight="1">
      <c r="A107" s="16"/>
      <c r="B107" s="17"/>
      <c r="C107" s="118" t="s">
        <v>193</v>
      </c>
      <c r="D107" s="118" t="s">
        <v>146</v>
      </c>
      <c r="E107" s="119" t="s">
        <v>770</v>
      </c>
      <c r="F107" s="120" t="s">
        <v>771</v>
      </c>
      <c r="G107" s="121" t="s">
        <v>235</v>
      </c>
      <c r="H107" s="122">
        <v>65</v>
      </c>
      <c r="I107" s="259"/>
      <c r="J107" s="123">
        <f t="shared" ref="J107:J114" si="33">ROUND(I107*H107,2)</f>
        <v>0</v>
      </c>
      <c r="K107" s="120" t="s">
        <v>25</v>
      </c>
      <c r="L107" s="17"/>
      <c r="M107" s="124" t="s">
        <v>25</v>
      </c>
      <c r="N107" s="125" t="s">
        <v>54</v>
      </c>
      <c r="O107" s="16"/>
      <c r="P107" s="126">
        <f t="shared" ref="P107:P114" si="34">O107*H107</f>
        <v>0</v>
      </c>
      <c r="Q107" s="126">
        <v>0</v>
      </c>
      <c r="R107" s="126">
        <f t="shared" ref="R107:R114" si="35">Q107*H107</f>
        <v>0</v>
      </c>
      <c r="S107" s="126">
        <v>0</v>
      </c>
      <c r="T107" s="127">
        <f t="shared" ref="T107:T114" si="36">S107*H107</f>
        <v>0</v>
      </c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28" t="s">
        <v>152</v>
      </c>
      <c r="AS107" s="16"/>
      <c r="AT107" s="128" t="s">
        <v>146</v>
      </c>
      <c r="AU107" s="128" t="s">
        <v>153</v>
      </c>
      <c r="AV107" s="16"/>
      <c r="AW107" s="16"/>
      <c r="AX107" s="16"/>
      <c r="AY107" s="4" t="s">
        <v>145</v>
      </c>
      <c r="AZ107" s="16"/>
      <c r="BA107" s="16"/>
      <c r="BB107" s="16"/>
      <c r="BC107" s="16"/>
      <c r="BD107" s="16"/>
      <c r="BE107" s="129">
        <f t="shared" ref="BE107:BE114" si="37">IF(N107="základní",J107,0)</f>
        <v>0</v>
      </c>
      <c r="BF107" s="129">
        <f t="shared" ref="BF107:BF114" si="38">IF(N107="snížená",J107,0)</f>
        <v>0</v>
      </c>
      <c r="BG107" s="129">
        <f t="shared" ref="BG107:BG114" si="39">IF(N107="zákl. přenesená",J107,0)</f>
        <v>0</v>
      </c>
      <c r="BH107" s="129">
        <f t="shared" ref="BH107:BH114" si="40">IF(N107="sníž. přenesená",J107,0)</f>
        <v>0</v>
      </c>
      <c r="BI107" s="129">
        <f t="shared" ref="BI107:BI114" si="41">IF(N107="nulová",J107,0)</f>
        <v>0</v>
      </c>
      <c r="BJ107" s="4" t="s">
        <v>153</v>
      </c>
      <c r="BK107" s="129">
        <f t="shared" ref="BK107:BK114" si="42">ROUND(I107*H107,2)</f>
        <v>0</v>
      </c>
      <c r="BL107" s="4" t="s">
        <v>152</v>
      </c>
      <c r="BM107" s="128" t="s">
        <v>247</v>
      </c>
    </row>
    <row r="108" spans="1:65" ht="16.5" customHeight="1">
      <c r="A108" s="16"/>
      <c r="B108" s="17"/>
      <c r="C108" s="118" t="s">
        <v>248</v>
      </c>
      <c r="D108" s="118" t="s">
        <v>146</v>
      </c>
      <c r="E108" s="119" t="s">
        <v>781</v>
      </c>
      <c r="F108" s="120" t="s">
        <v>782</v>
      </c>
      <c r="G108" s="121" t="s">
        <v>235</v>
      </c>
      <c r="H108" s="122">
        <v>40</v>
      </c>
      <c r="I108" s="259"/>
      <c r="J108" s="123">
        <f t="shared" si="33"/>
        <v>0</v>
      </c>
      <c r="K108" s="120" t="s">
        <v>25</v>
      </c>
      <c r="L108" s="17"/>
      <c r="M108" s="124" t="s">
        <v>25</v>
      </c>
      <c r="N108" s="125" t="s">
        <v>54</v>
      </c>
      <c r="O108" s="16"/>
      <c r="P108" s="126">
        <f t="shared" si="34"/>
        <v>0</v>
      </c>
      <c r="Q108" s="126">
        <v>0</v>
      </c>
      <c r="R108" s="126">
        <f t="shared" si="35"/>
        <v>0</v>
      </c>
      <c r="S108" s="126">
        <v>0</v>
      </c>
      <c r="T108" s="127">
        <f t="shared" si="36"/>
        <v>0</v>
      </c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28" t="s">
        <v>152</v>
      </c>
      <c r="AS108" s="16"/>
      <c r="AT108" s="128" t="s">
        <v>146</v>
      </c>
      <c r="AU108" s="128" t="s">
        <v>153</v>
      </c>
      <c r="AV108" s="16"/>
      <c r="AW108" s="16"/>
      <c r="AX108" s="16"/>
      <c r="AY108" s="4" t="s">
        <v>145</v>
      </c>
      <c r="AZ108" s="16"/>
      <c r="BA108" s="16"/>
      <c r="BB108" s="16"/>
      <c r="BC108" s="16"/>
      <c r="BD108" s="16"/>
      <c r="BE108" s="129">
        <f t="shared" si="37"/>
        <v>0</v>
      </c>
      <c r="BF108" s="129">
        <f t="shared" si="38"/>
        <v>0</v>
      </c>
      <c r="BG108" s="129">
        <f t="shared" si="39"/>
        <v>0</v>
      </c>
      <c r="BH108" s="129">
        <f t="shared" si="40"/>
        <v>0</v>
      </c>
      <c r="BI108" s="129">
        <f t="shared" si="41"/>
        <v>0</v>
      </c>
      <c r="BJ108" s="4" t="s">
        <v>153</v>
      </c>
      <c r="BK108" s="129">
        <f t="shared" si="42"/>
        <v>0</v>
      </c>
      <c r="BL108" s="4" t="s">
        <v>152</v>
      </c>
      <c r="BM108" s="128" t="s">
        <v>251</v>
      </c>
    </row>
    <row r="109" spans="1:65" ht="16.5" customHeight="1">
      <c r="A109" s="16"/>
      <c r="B109" s="17"/>
      <c r="C109" s="118" t="s">
        <v>197</v>
      </c>
      <c r="D109" s="118" t="s">
        <v>146</v>
      </c>
      <c r="E109" s="119" t="s">
        <v>786</v>
      </c>
      <c r="F109" s="120" t="s">
        <v>787</v>
      </c>
      <c r="G109" s="121" t="s">
        <v>235</v>
      </c>
      <c r="H109" s="122">
        <v>20</v>
      </c>
      <c r="I109" s="259"/>
      <c r="J109" s="123">
        <f t="shared" si="33"/>
        <v>0</v>
      </c>
      <c r="K109" s="120" t="s">
        <v>25</v>
      </c>
      <c r="L109" s="17"/>
      <c r="M109" s="124" t="s">
        <v>25</v>
      </c>
      <c r="N109" s="125" t="s">
        <v>54</v>
      </c>
      <c r="O109" s="16"/>
      <c r="P109" s="126">
        <f t="shared" si="34"/>
        <v>0</v>
      </c>
      <c r="Q109" s="126">
        <v>0</v>
      </c>
      <c r="R109" s="126">
        <f t="shared" si="35"/>
        <v>0</v>
      </c>
      <c r="S109" s="126">
        <v>0</v>
      </c>
      <c r="T109" s="127">
        <f t="shared" si="36"/>
        <v>0</v>
      </c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28" t="s">
        <v>152</v>
      </c>
      <c r="AS109" s="16"/>
      <c r="AT109" s="128" t="s">
        <v>146</v>
      </c>
      <c r="AU109" s="128" t="s">
        <v>153</v>
      </c>
      <c r="AV109" s="16"/>
      <c r="AW109" s="16"/>
      <c r="AX109" s="16"/>
      <c r="AY109" s="4" t="s">
        <v>145</v>
      </c>
      <c r="AZ109" s="16"/>
      <c r="BA109" s="16"/>
      <c r="BB109" s="16"/>
      <c r="BC109" s="16"/>
      <c r="BD109" s="16"/>
      <c r="BE109" s="129">
        <f t="shared" si="37"/>
        <v>0</v>
      </c>
      <c r="BF109" s="129">
        <f t="shared" si="38"/>
        <v>0</v>
      </c>
      <c r="BG109" s="129">
        <f t="shared" si="39"/>
        <v>0</v>
      </c>
      <c r="BH109" s="129">
        <f t="shared" si="40"/>
        <v>0</v>
      </c>
      <c r="BI109" s="129">
        <f t="shared" si="41"/>
        <v>0</v>
      </c>
      <c r="BJ109" s="4" t="s">
        <v>153</v>
      </c>
      <c r="BK109" s="129">
        <f t="shared" si="42"/>
        <v>0</v>
      </c>
      <c r="BL109" s="4" t="s">
        <v>152</v>
      </c>
      <c r="BM109" s="128" t="s">
        <v>255</v>
      </c>
    </row>
    <row r="110" spans="1:65" ht="33" customHeight="1">
      <c r="A110" s="16"/>
      <c r="B110" s="17"/>
      <c r="C110" s="118" t="s">
        <v>263</v>
      </c>
      <c r="D110" s="118" t="s">
        <v>146</v>
      </c>
      <c r="E110" s="119" t="s">
        <v>253</v>
      </c>
      <c r="F110" s="120" t="s">
        <v>254</v>
      </c>
      <c r="G110" s="121" t="s">
        <v>235</v>
      </c>
      <c r="H110" s="122">
        <v>125</v>
      </c>
      <c r="I110" s="259"/>
      <c r="J110" s="123">
        <f t="shared" si="33"/>
        <v>0</v>
      </c>
      <c r="K110" s="120" t="s">
        <v>25</v>
      </c>
      <c r="L110" s="17"/>
      <c r="M110" s="124" t="s">
        <v>25</v>
      </c>
      <c r="N110" s="125" t="s">
        <v>54</v>
      </c>
      <c r="O110" s="16"/>
      <c r="P110" s="126">
        <f t="shared" si="34"/>
        <v>0</v>
      </c>
      <c r="Q110" s="126">
        <v>0</v>
      </c>
      <c r="R110" s="126">
        <f t="shared" si="35"/>
        <v>0</v>
      </c>
      <c r="S110" s="126">
        <v>0</v>
      </c>
      <c r="T110" s="127">
        <f t="shared" si="36"/>
        <v>0</v>
      </c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28" t="s">
        <v>152</v>
      </c>
      <c r="AS110" s="16"/>
      <c r="AT110" s="128" t="s">
        <v>146</v>
      </c>
      <c r="AU110" s="128" t="s">
        <v>153</v>
      </c>
      <c r="AV110" s="16"/>
      <c r="AW110" s="16"/>
      <c r="AX110" s="16"/>
      <c r="AY110" s="4" t="s">
        <v>145</v>
      </c>
      <c r="AZ110" s="16"/>
      <c r="BA110" s="16"/>
      <c r="BB110" s="16"/>
      <c r="BC110" s="16"/>
      <c r="BD110" s="16"/>
      <c r="BE110" s="129">
        <f t="shared" si="37"/>
        <v>0</v>
      </c>
      <c r="BF110" s="129">
        <f t="shared" si="38"/>
        <v>0</v>
      </c>
      <c r="BG110" s="129">
        <f t="shared" si="39"/>
        <v>0</v>
      </c>
      <c r="BH110" s="129">
        <f t="shared" si="40"/>
        <v>0</v>
      </c>
      <c r="BI110" s="129">
        <f t="shared" si="41"/>
        <v>0</v>
      </c>
      <c r="BJ110" s="4" t="s">
        <v>153</v>
      </c>
      <c r="BK110" s="129">
        <f t="shared" si="42"/>
        <v>0</v>
      </c>
      <c r="BL110" s="4" t="s">
        <v>152</v>
      </c>
      <c r="BM110" s="128" t="s">
        <v>272</v>
      </c>
    </row>
    <row r="111" spans="1:65" ht="16.5" customHeight="1">
      <c r="A111" s="16"/>
      <c r="B111" s="17"/>
      <c r="C111" s="118" t="s">
        <v>203</v>
      </c>
      <c r="D111" s="118" t="s">
        <v>146</v>
      </c>
      <c r="E111" s="119" t="s">
        <v>799</v>
      </c>
      <c r="F111" s="120" t="s">
        <v>800</v>
      </c>
      <c r="G111" s="121" t="s">
        <v>504</v>
      </c>
      <c r="H111" s="122">
        <v>1</v>
      </c>
      <c r="I111" s="259"/>
      <c r="J111" s="123">
        <f t="shared" si="33"/>
        <v>0</v>
      </c>
      <c r="K111" s="120" t="s">
        <v>25</v>
      </c>
      <c r="L111" s="17"/>
      <c r="M111" s="124" t="s">
        <v>25</v>
      </c>
      <c r="N111" s="125" t="s">
        <v>54</v>
      </c>
      <c r="O111" s="16"/>
      <c r="P111" s="126">
        <f t="shared" si="34"/>
        <v>0</v>
      </c>
      <c r="Q111" s="126">
        <v>0</v>
      </c>
      <c r="R111" s="126">
        <f t="shared" si="35"/>
        <v>0</v>
      </c>
      <c r="S111" s="126">
        <v>0</v>
      </c>
      <c r="T111" s="127">
        <f t="shared" si="36"/>
        <v>0</v>
      </c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28" t="s">
        <v>152</v>
      </c>
      <c r="AS111" s="16"/>
      <c r="AT111" s="128" t="s">
        <v>146</v>
      </c>
      <c r="AU111" s="128" t="s">
        <v>153</v>
      </c>
      <c r="AV111" s="16"/>
      <c r="AW111" s="16"/>
      <c r="AX111" s="16"/>
      <c r="AY111" s="4" t="s">
        <v>145</v>
      </c>
      <c r="AZ111" s="16"/>
      <c r="BA111" s="16"/>
      <c r="BB111" s="16"/>
      <c r="BC111" s="16"/>
      <c r="BD111" s="16"/>
      <c r="BE111" s="129">
        <f t="shared" si="37"/>
        <v>0</v>
      </c>
      <c r="BF111" s="129">
        <f t="shared" si="38"/>
        <v>0</v>
      </c>
      <c r="BG111" s="129">
        <f t="shared" si="39"/>
        <v>0</v>
      </c>
      <c r="BH111" s="129">
        <f t="shared" si="40"/>
        <v>0</v>
      </c>
      <c r="BI111" s="129">
        <f t="shared" si="41"/>
        <v>0</v>
      </c>
      <c r="BJ111" s="4" t="s">
        <v>153</v>
      </c>
      <c r="BK111" s="129">
        <f t="shared" si="42"/>
        <v>0</v>
      </c>
      <c r="BL111" s="4" t="s">
        <v>152</v>
      </c>
      <c r="BM111" s="128" t="s">
        <v>277</v>
      </c>
    </row>
    <row r="112" spans="1:65" ht="16.5" customHeight="1">
      <c r="A112" s="16"/>
      <c r="B112" s="17"/>
      <c r="C112" s="118" t="s">
        <v>12</v>
      </c>
      <c r="D112" s="118" t="s">
        <v>146</v>
      </c>
      <c r="E112" s="119" t="s">
        <v>803</v>
      </c>
      <c r="F112" s="120" t="s">
        <v>804</v>
      </c>
      <c r="G112" s="121" t="s">
        <v>148</v>
      </c>
      <c r="H112" s="122">
        <v>10</v>
      </c>
      <c r="I112" s="259"/>
      <c r="J112" s="123">
        <f t="shared" si="33"/>
        <v>0</v>
      </c>
      <c r="K112" s="120" t="s">
        <v>25</v>
      </c>
      <c r="L112" s="17"/>
      <c r="M112" s="124" t="s">
        <v>25</v>
      </c>
      <c r="N112" s="125" t="s">
        <v>54</v>
      </c>
      <c r="O112" s="16"/>
      <c r="P112" s="126">
        <f t="shared" si="34"/>
        <v>0</v>
      </c>
      <c r="Q112" s="126">
        <v>0</v>
      </c>
      <c r="R112" s="126">
        <f t="shared" si="35"/>
        <v>0</v>
      </c>
      <c r="S112" s="126">
        <v>0</v>
      </c>
      <c r="T112" s="127">
        <f t="shared" si="36"/>
        <v>0</v>
      </c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28" t="s">
        <v>152</v>
      </c>
      <c r="AS112" s="16"/>
      <c r="AT112" s="128" t="s">
        <v>146</v>
      </c>
      <c r="AU112" s="128" t="s">
        <v>153</v>
      </c>
      <c r="AV112" s="16"/>
      <c r="AW112" s="16"/>
      <c r="AX112" s="16"/>
      <c r="AY112" s="4" t="s">
        <v>145</v>
      </c>
      <c r="AZ112" s="16"/>
      <c r="BA112" s="16"/>
      <c r="BB112" s="16"/>
      <c r="BC112" s="16"/>
      <c r="BD112" s="16"/>
      <c r="BE112" s="129">
        <f t="shared" si="37"/>
        <v>0</v>
      </c>
      <c r="BF112" s="129">
        <f t="shared" si="38"/>
        <v>0</v>
      </c>
      <c r="BG112" s="129">
        <f t="shared" si="39"/>
        <v>0</v>
      </c>
      <c r="BH112" s="129">
        <f t="shared" si="40"/>
        <v>0</v>
      </c>
      <c r="BI112" s="129">
        <f t="shared" si="41"/>
        <v>0</v>
      </c>
      <c r="BJ112" s="4" t="s">
        <v>153</v>
      </c>
      <c r="BK112" s="129">
        <f t="shared" si="42"/>
        <v>0</v>
      </c>
      <c r="BL112" s="4" t="s">
        <v>152</v>
      </c>
      <c r="BM112" s="128" t="s">
        <v>282</v>
      </c>
    </row>
    <row r="113" spans="1:65" ht="16.5" customHeight="1">
      <c r="A113" s="16"/>
      <c r="B113" s="17"/>
      <c r="C113" s="118" t="s">
        <v>207</v>
      </c>
      <c r="D113" s="118" t="s">
        <v>146</v>
      </c>
      <c r="E113" s="119" t="s">
        <v>805</v>
      </c>
      <c r="F113" s="120" t="s">
        <v>806</v>
      </c>
      <c r="G113" s="121" t="s">
        <v>148</v>
      </c>
      <c r="H113" s="122">
        <v>4</v>
      </c>
      <c r="I113" s="259"/>
      <c r="J113" s="123">
        <f t="shared" si="33"/>
        <v>0</v>
      </c>
      <c r="K113" s="120" t="s">
        <v>25</v>
      </c>
      <c r="L113" s="17"/>
      <c r="M113" s="124" t="s">
        <v>25</v>
      </c>
      <c r="N113" s="125" t="s">
        <v>54</v>
      </c>
      <c r="O113" s="16"/>
      <c r="P113" s="126">
        <f t="shared" si="34"/>
        <v>0</v>
      </c>
      <c r="Q113" s="126">
        <v>0</v>
      </c>
      <c r="R113" s="126">
        <f t="shared" si="35"/>
        <v>0</v>
      </c>
      <c r="S113" s="126">
        <v>0</v>
      </c>
      <c r="T113" s="127">
        <f t="shared" si="36"/>
        <v>0</v>
      </c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28" t="s">
        <v>152</v>
      </c>
      <c r="AS113" s="16"/>
      <c r="AT113" s="128" t="s">
        <v>146</v>
      </c>
      <c r="AU113" s="128" t="s">
        <v>153</v>
      </c>
      <c r="AV113" s="16"/>
      <c r="AW113" s="16"/>
      <c r="AX113" s="16"/>
      <c r="AY113" s="4" t="s">
        <v>145</v>
      </c>
      <c r="AZ113" s="16"/>
      <c r="BA113" s="16"/>
      <c r="BB113" s="16"/>
      <c r="BC113" s="16"/>
      <c r="BD113" s="16"/>
      <c r="BE113" s="129">
        <f t="shared" si="37"/>
        <v>0</v>
      </c>
      <c r="BF113" s="129">
        <f t="shared" si="38"/>
        <v>0</v>
      </c>
      <c r="BG113" s="129">
        <f t="shared" si="39"/>
        <v>0</v>
      </c>
      <c r="BH113" s="129">
        <f t="shared" si="40"/>
        <v>0</v>
      </c>
      <c r="BI113" s="129">
        <f t="shared" si="41"/>
        <v>0</v>
      </c>
      <c r="BJ113" s="4" t="s">
        <v>153</v>
      </c>
      <c r="BK113" s="129">
        <f t="shared" si="42"/>
        <v>0</v>
      </c>
      <c r="BL113" s="4" t="s">
        <v>152</v>
      </c>
      <c r="BM113" s="128" t="s">
        <v>285</v>
      </c>
    </row>
    <row r="114" spans="1:65" ht="16.5" customHeight="1">
      <c r="A114" s="16"/>
      <c r="B114" s="17"/>
      <c r="C114" s="118" t="s">
        <v>287</v>
      </c>
      <c r="D114" s="118" t="s">
        <v>146</v>
      </c>
      <c r="E114" s="119" t="s">
        <v>813</v>
      </c>
      <c r="F114" s="120" t="s">
        <v>284</v>
      </c>
      <c r="G114" s="121" t="s">
        <v>148</v>
      </c>
      <c r="H114" s="122">
        <v>4</v>
      </c>
      <c r="I114" s="259"/>
      <c r="J114" s="123">
        <f t="shared" si="33"/>
        <v>0</v>
      </c>
      <c r="K114" s="120" t="s">
        <v>25</v>
      </c>
      <c r="L114" s="17"/>
      <c r="M114" s="124" t="s">
        <v>25</v>
      </c>
      <c r="N114" s="125" t="s">
        <v>54</v>
      </c>
      <c r="O114" s="16"/>
      <c r="P114" s="126">
        <f t="shared" si="34"/>
        <v>0</v>
      </c>
      <c r="Q114" s="126">
        <v>0</v>
      </c>
      <c r="R114" s="126">
        <f t="shared" si="35"/>
        <v>0</v>
      </c>
      <c r="S114" s="126">
        <v>0</v>
      </c>
      <c r="T114" s="127">
        <f t="shared" si="36"/>
        <v>0</v>
      </c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28" t="s">
        <v>152</v>
      </c>
      <c r="AS114" s="16"/>
      <c r="AT114" s="128" t="s">
        <v>146</v>
      </c>
      <c r="AU114" s="128" t="s">
        <v>153</v>
      </c>
      <c r="AV114" s="16"/>
      <c r="AW114" s="16"/>
      <c r="AX114" s="16"/>
      <c r="AY114" s="4" t="s">
        <v>145</v>
      </c>
      <c r="AZ114" s="16"/>
      <c r="BA114" s="16"/>
      <c r="BB114" s="16"/>
      <c r="BC114" s="16"/>
      <c r="BD114" s="16"/>
      <c r="BE114" s="129">
        <f t="shared" si="37"/>
        <v>0</v>
      </c>
      <c r="BF114" s="129">
        <f t="shared" si="38"/>
        <v>0</v>
      </c>
      <c r="BG114" s="129">
        <f t="shared" si="39"/>
        <v>0</v>
      </c>
      <c r="BH114" s="129">
        <f t="shared" si="40"/>
        <v>0</v>
      </c>
      <c r="BI114" s="129">
        <f t="shared" si="41"/>
        <v>0</v>
      </c>
      <c r="BJ114" s="4" t="s">
        <v>153</v>
      </c>
      <c r="BK114" s="129">
        <f t="shared" si="42"/>
        <v>0</v>
      </c>
      <c r="BL114" s="4" t="s">
        <v>152</v>
      </c>
      <c r="BM114" s="128" t="s">
        <v>293</v>
      </c>
    </row>
    <row r="115" spans="1:65" ht="25.5" customHeight="1">
      <c r="A115" s="108"/>
      <c r="B115" s="109"/>
      <c r="C115" s="108"/>
      <c r="D115" s="110" t="s">
        <v>106</v>
      </c>
      <c r="E115" s="111" t="s">
        <v>817</v>
      </c>
      <c r="F115" s="111" t="s">
        <v>818</v>
      </c>
      <c r="G115" s="108"/>
      <c r="H115" s="108"/>
      <c r="I115" s="108"/>
      <c r="J115" s="112">
        <f>BK115</f>
        <v>0</v>
      </c>
      <c r="K115" s="108"/>
      <c r="L115" s="109"/>
      <c r="M115" s="113"/>
      <c r="N115" s="108"/>
      <c r="O115" s="108"/>
      <c r="P115" s="114">
        <f>P116+SUM(P117:P133)</f>
        <v>0</v>
      </c>
      <c r="Q115" s="108"/>
      <c r="R115" s="114">
        <f>R116+SUM(R117:R133)</f>
        <v>0</v>
      </c>
      <c r="S115" s="108"/>
      <c r="T115" s="115">
        <f>T116+SUM(T117:T133)</f>
        <v>0</v>
      </c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10" t="s">
        <v>9</v>
      </c>
      <c r="AS115" s="108"/>
      <c r="AT115" s="116" t="s">
        <v>106</v>
      </c>
      <c r="AU115" s="116" t="s">
        <v>107</v>
      </c>
      <c r="AV115" s="108"/>
      <c r="AW115" s="108"/>
      <c r="AX115" s="108"/>
      <c r="AY115" s="110" t="s">
        <v>145</v>
      </c>
      <c r="AZ115" s="108"/>
      <c r="BA115" s="108"/>
      <c r="BB115" s="108"/>
      <c r="BC115" s="108"/>
      <c r="BD115" s="108"/>
      <c r="BE115" s="108"/>
      <c r="BF115" s="108"/>
      <c r="BG115" s="108"/>
      <c r="BH115" s="108"/>
      <c r="BI115" s="108"/>
      <c r="BJ115" s="108"/>
      <c r="BK115" s="117">
        <f>BK116+SUM(BK117:BK133)</f>
        <v>0</v>
      </c>
      <c r="BL115" s="108"/>
      <c r="BM115" s="108"/>
    </row>
    <row r="116" spans="1:65" ht="37.5" customHeight="1">
      <c r="A116" s="16"/>
      <c r="B116" s="17"/>
      <c r="C116" s="118" t="s">
        <v>214</v>
      </c>
      <c r="D116" s="118" t="s">
        <v>146</v>
      </c>
      <c r="E116" s="119" t="s">
        <v>826</v>
      </c>
      <c r="F116" s="120" t="s">
        <v>827</v>
      </c>
      <c r="G116" s="121" t="s">
        <v>148</v>
      </c>
      <c r="H116" s="122">
        <v>2</v>
      </c>
      <c r="I116" s="259"/>
      <c r="J116" s="123">
        <f t="shared" ref="J116:J132" si="43">ROUND(I116*H116,2)</f>
        <v>0</v>
      </c>
      <c r="K116" s="120" t="s">
        <v>25</v>
      </c>
      <c r="L116" s="17"/>
      <c r="M116" s="124" t="s">
        <v>25</v>
      </c>
      <c r="N116" s="125" t="s">
        <v>54</v>
      </c>
      <c r="O116" s="16"/>
      <c r="P116" s="126">
        <f t="shared" ref="P116:P132" si="44">O116*H116</f>
        <v>0</v>
      </c>
      <c r="Q116" s="126">
        <v>0</v>
      </c>
      <c r="R116" s="126">
        <f t="shared" ref="R116:R132" si="45">Q116*H116</f>
        <v>0</v>
      </c>
      <c r="S116" s="126">
        <v>0</v>
      </c>
      <c r="T116" s="127">
        <f t="shared" ref="T116:T132" si="46">S116*H116</f>
        <v>0</v>
      </c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28" t="s">
        <v>152</v>
      </c>
      <c r="AS116" s="16"/>
      <c r="AT116" s="128" t="s">
        <v>146</v>
      </c>
      <c r="AU116" s="128" t="s">
        <v>9</v>
      </c>
      <c r="AV116" s="16"/>
      <c r="AW116" s="16"/>
      <c r="AX116" s="16"/>
      <c r="AY116" s="4" t="s">
        <v>145</v>
      </c>
      <c r="AZ116" s="16"/>
      <c r="BA116" s="16"/>
      <c r="BB116" s="16"/>
      <c r="BC116" s="16"/>
      <c r="BD116" s="16"/>
      <c r="BE116" s="129">
        <f t="shared" ref="BE116:BE132" si="47">IF(N116="základní",J116,0)</f>
        <v>0</v>
      </c>
      <c r="BF116" s="129">
        <f t="shared" ref="BF116:BF132" si="48">IF(N116="snížená",J116,0)</f>
        <v>0</v>
      </c>
      <c r="BG116" s="129">
        <f t="shared" ref="BG116:BG132" si="49">IF(N116="zákl. přenesená",J116,0)</f>
        <v>0</v>
      </c>
      <c r="BH116" s="129">
        <f t="shared" ref="BH116:BH132" si="50">IF(N116="sníž. přenesená",J116,0)</f>
        <v>0</v>
      </c>
      <c r="BI116" s="129">
        <f t="shared" ref="BI116:BI132" si="51">IF(N116="nulová",J116,0)</f>
        <v>0</v>
      </c>
      <c r="BJ116" s="4" t="s">
        <v>153</v>
      </c>
      <c r="BK116" s="129">
        <f t="shared" ref="BK116:BK132" si="52">ROUND(I116*H116,2)</f>
        <v>0</v>
      </c>
      <c r="BL116" s="4" t="s">
        <v>152</v>
      </c>
      <c r="BM116" s="128" t="s">
        <v>298</v>
      </c>
    </row>
    <row r="117" spans="1:65" ht="16.5" customHeight="1">
      <c r="A117" s="16"/>
      <c r="B117" s="17"/>
      <c r="C117" s="118" t="s">
        <v>300</v>
      </c>
      <c r="D117" s="118" t="s">
        <v>146</v>
      </c>
      <c r="E117" s="119" t="s">
        <v>838</v>
      </c>
      <c r="F117" s="120" t="s">
        <v>839</v>
      </c>
      <c r="G117" s="121" t="s">
        <v>148</v>
      </c>
      <c r="H117" s="122">
        <v>2</v>
      </c>
      <c r="I117" s="259"/>
      <c r="J117" s="123">
        <f t="shared" si="43"/>
        <v>0</v>
      </c>
      <c r="K117" s="120" t="s">
        <v>25</v>
      </c>
      <c r="L117" s="17"/>
      <c r="M117" s="124" t="s">
        <v>25</v>
      </c>
      <c r="N117" s="125" t="s">
        <v>54</v>
      </c>
      <c r="O117" s="16"/>
      <c r="P117" s="126">
        <f t="shared" si="44"/>
        <v>0</v>
      </c>
      <c r="Q117" s="126">
        <v>0</v>
      </c>
      <c r="R117" s="126">
        <f t="shared" si="45"/>
        <v>0</v>
      </c>
      <c r="S117" s="126">
        <v>0</v>
      </c>
      <c r="T117" s="127">
        <f t="shared" si="46"/>
        <v>0</v>
      </c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28" t="s">
        <v>152</v>
      </c>
      <c r="AS117" s="16"/>
      <c r="AT117" s="128" t="s">
        <v>146</v>
      </c>
      <c r="AU117" s="128" t="s">
        <v>9</v>
      </c>
      <c r="AV117" s="16"/>
      <c r="AW117" s="16"/>
      <c r="AX117" s="16"/>
      <c r="AY117" s="4" t="s">
        <v>145</v>
      </c>
      <c r="AZ117" s="16"/>
      <c r="BA117" s="16"/>
      <c r="BB117" s="16"/>
      <c r="BC117" s="16"/>
      <c r="BD117" s="16"/>
      <c r="BE117" s="129">
        <f t="shared" si="47"/>
        <v>0</v>
      </c>
      <c r="BF117" s="129">
        <f t="shared" si="48"/>
        <v>0</v>
      </c>
      <c r="BG117" s="129">
        <f t="shared" si="49"/>
        <v>0</v>
      </c>
      <c r="BH117" s="129">
        <f t="shared" si="50"/>
        <v>0</v>
      </c>
      <c r="BI117" s="129">
        <f t="shared" si="51"/>
        <v>0</v>
      </c>
      <c r="BJ117" s="4" t="s">
        <v>153</v>
      </c>
      <c r="BK117" s="129">
        <f t="shared" si="52"/>
        <v>0</v>
      </c>
      <c r="BL117" s="4" t="s">
        <v>152</v>
      </c>
      <c r="BM117" s="128" t="s">
        <v>304</v>
      </c>
    </row>
    <row r="118" spans="1:65" ht="16.5" customHeight="1">
      <c r="A118" s="16"/>
      <c r="B118" s="17"/>
      <c r="C118" s="118" t="s">
        <v>218</v>
      </c>
      <c r="D118" s="118" t="s">
        <v>146</v>
      </c>
      <c r="E118" s="119" t="s">
        <v>848</v>
      </c>
      <c r="F118" s="120" t="s">
        <v>849</v>
      </c>
      <c r="G118" s="121" t="s">
        <v>148</v>
      </c>
      <c r="H118" s="122">
        <v>2</v>
      </c>
      <c r="I118" s="259"/>
      <c r="J118" s="123">
        <f t="shared" si="43"/>
        <v>0</v>
      </c>
      <c r="K118" s="120" t="s">
        <v>25</v>
      </c>
      <c r="L118" s="17"/>
      <c r="M118" s="124" t="s">
        <v>25</v>
      </c>
      <c r="N118" s="125" t="s">
        <v>54</v>
      </c>
      <c r="O118" s="16"/>
      <c r="P118" s="126">
        <f t="shared" si="44"/>
        <v>0</v>
      </c>
      <c r="Q118" s="126">
        <v>0</v>
      </c>
      <c r="R118" s="126">
        <f t="shared" si="45"/>
        <v>0</v>
      </c>
      <c r="S118" s="126">
        <v>0</v>
      </c>
      <c r="T118" s="127">
        <f t="shared" si="46"/>
        <v>0</v>
      </c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28" t="s">
        <v>152</v>
      </c>
      <c r="AS118" s="16"/>
      <c r="AT118" s="128" t="s">
        <v>146</v>
      </c>
      <c r="AU118" s="128" t="s">
        <v>9</v>
      </c>
      <c r="AV118" s="16"/>
      <c r="AW118" s="16"/>
      <c r="AX118" s="16"/>
      <c r="AY118" s="4" t="s">
        <v>145</v>
      </c>
      <c r="AZ118" s="16"/>
      <c r="BA118" s="16"/>
      <c r="BB118" s="16"/>
      <c r="BC118" s="16"/>
      <c r="BD118" s="16"/>
      <c r="BE118" s="129">
        <f t="shared" si="47"/>
        <v>0</v>
      </c>
      <c r="BF118" s="129">
        <f t="shared" si="48"/>
        <v>0</v>
      </c>
      <c r="BG118" s="129">
        <f t="shared" si="49"/>
        <v>0</v>
      </c>
      <c r="BH118" s="129">
        <f t="shared" si="50"/>
        <v>0</v>
      </c>
      <c r="BI118" s="129">
        <f t="shared" si="51"/>
        <v>0</v>
      </c>
      <c r="BJ118" s="4" t="s">
        <v>153</v>
      </c>
      <c r="BK118" s="129">
        <f t="shared" si="52"/>
        <v>0</v>
      </c>
      <c r="BL118" s="4" t="s">
        <v>152</v>
      </c>
      <c r="BM118" s="128" t="s">
        <v>311</v>
      </c>
    </row>
    <row r="119" spans="1:65" ht="16.5" customHeight="1">
      <c r="A119" s="16"/>
      <c r="B119" s="17"/>
      <c r="C119" s="118" t="s">
        <v>312</v>
      </c>
      <c r="D119" s="118" t="s">
        <v>146</v>
      </c>
      <c r="E119" s="119" t="s">
        <v>853</v>
      </c>
      <c r="F119" s="120" t="s">
        <v>854</v>
      </c>
      <c r="G119" s="121" t="s">
        <v>148</v>
      </c>
      <c r="H119" s="122">
        <v>2</v>
      </c>
      <c r="I119" s="259"/>
      <c r="J119" s="123">
        <f t="shared" si="43"/>
        <v>0</v>
      </c>
      <c r="K119" s="120" t="s">
        <v>25</v>
      </c>
      <c r="L119" s="17"/>
      <c r="M119" s="124" t="s">
        <v>25</v>
      </c>
      <c r="N119" s="125" t="s">
        <v>54</v>
      </c>
      <c r="O119" s="16"/>
      <c r="P119" s="126">
        <f t="shared" si="44"/>
        <v>0</v>
      </c>
      <c r="Q119" s="126">
        <v>0</v>
      </c>
      <c r="R119" s="126">
        <f t="shared" si="45"/>
        <v>0</v>
      </c>
      <c r="S119" s="126">
        <v>0</v>
      </c>
      <c r="T119" s="127">
        <f t="shared" si="46"/>
        <v>0</v>
      </c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28" t="s">
        <v>152</v>
      </c>
      <c r="AS119" s="16"/>
      <c r="AT119" s="128" t="s">
        <v>146</v>
      </c>
      <c r="AU119" s="128" t="s">
        <v>9</v>
      </c>
      <c r="AV119" s="16"/>
      <c r="AW119" s="16"/>
      <c r="AX119" s="16"/>
      <c r="AY119" s="4" t="s">
        <v>145</v>
      </c>
      <c r="AZ119" s="16"/>
      <c r="BA119" s="16"/>
      <c r="BB119" s="16"/>
      <c r="BC119" s="16"/>
      <c r="BD119" s="16"/>
      <c r="BE119" s="129">
        <f t="shared" si="47"/>
        <v>0</v>
      </c>
      <c r="BF119" s="129">
        <f t="shared" si="48"/>
        <v>0</v>
      </c>
      <c r="BG119" s="129">
        <f t="shared" si="49"/>
        <v>0</v>
      </c>
      <c r="BH119" s="129">
        <f t="shared" si="50"/>
        <v>0</v>
      </c>
      <c r="BI119" s="129">
        <f t="shared" si="51"/>
        <v>0</v>
      </c>
      <c r="BJ119" s="4" t="s">
        <v>153</v>
      </c>
      <c r="BK119" s="129">
        <f t="shared" si="52"/>
        <v>0</v>
      </c>
      <c r="BL119" s="4" t="s">
        <v>152</v>
      </c>
      <c r="BM119" s="128" t="s">
        <v>315</v>
      </c>
    </row>
    <row r="120" spans="1:65" ht="16.5" customHeight="1">
      <c r="A120" s="16"/>
      <c r="B120" s="17"/>
      <c r="C120" s="118" t="s">
        <v>223</v>
      </c>
      <c r="D120" s="118" t="s">
        <v>146</v>
      </c>
      <c r="E120" s="119" t="s">
        <v>857</v>
      </c>
      <c r="F120" s="120" t="s">
        <v>858</v>
      </c>
      <c r="G120" s="121" t="s">
        <v>148</v>
      </c>
      <c r="H120" s="122">
        <v>2</v>
      </c>
      <c r="I120" s="259"/>
      <c r="J120" s="123">
        <f t="shared" si="43"/>
        <v>0</v>
      </c>
      <c r="K120" s="120" t="s">
        <v>25</v>
      </c>
      <c r="L120" s="17"/>
      <c r="M120" s="124" t="s">
        <v>25</v>
      </c>
      <c r="N120" s="125" t="s">
        <v>54</v>
      </c>
      <c r="O120" s="16"/>
      <c r="P120" s="126">
        <f t="shared" si="44"/>
        <v>0</v>
      </c>
      <c r="Q120" s="126">
        <v>0</v>
      </c>
      <c r="R120" s="126">
        <f t="shared" si="45"/>
        <v>0</v>
      </c>
      <c r="S120" s="126">
        <v>0</v>
      </c>
      <c r="T120" s="127">
        <f t="shared" si="46"/>
        <v>0</v>
      </c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28" t="s">
        <v>152</v>
      </c>
      <c r="AS120" s="16"/>
      <c r="AT120" s="128" t="s">
        <v>146</v>
      </c>
      <c r="AU120" s="128" t="s">
        <v>9</v>
      </c>
      <c r="AV120" s="16"/>
      <c r="AW120" s="16"/>
      <c r="AX120" s="16"/>
      <c r="AY120" s="4" t="s">
        <v>145</v>
      </c>
      <c r="AZ120" s="16"/>
      <c r="BA120" s="16"/>
      <c r="BB120" s="16"/>
      <c r="BC120" s="16"/>
      <c r="BD120" s="16"/>
      <c r="BE120" s="129">
        <f t="shared" si="47"/>
        <v>0</v>
      </c>
      <c r="BF120" s="129">
        <f t="shared" si="48"/>
        <v>0</v>
      </c>
      <c r="BG120" s="129">
        <f t="shared" si="49"/>
        <v>0</v>
      </c>
      <c r="BH120" s="129">
        <f t="shared" si="50"/>
        <v>0</v>
      </c>
      <c r="BI120" s="129">
        <f t="shared" si="51"/>
        <v>0</v>
      </c>
      <c r="BJ120" s="4" t="s">
        <v>153</v>
      </c>
      <c r="BK120" s="129">
        <f t="shared" si="52"/>
        <v>0</v>
      </c>
      <c r="BL120" s="4" t="s">
        <v>152</v>
      </c>
      <c r="BM120" s="128" t="s">
        <v>321</v>
      </c>
    </row>
    <row r="121" spans="1:65" ht="16.5" customHeight="1">
      <c r="A121" s="16"/>
      <c r="B121" s="17"/>
      <c r="C121" s="118" t="s">
        <v>322</v>
      </c>
      <c r="D121" s="118" t="s">
        <v>146</v>
      </c>
      <c r="E121" s="119" t="s">
        <v>864</v>
      </c>
      <c r="F121" s="120" t="s">
        <v>865</v>
      </c>
      <c r="G121" s="121" t="s">
        <v>148</v>
      </c>
      <c r="H121" s="122">
        <v>2</v>
      </c>
      <c r="I121" s="259"/>
      <c r="J121" s="123">
        <f t="shared" si="43"/>
        <v>0</v>
      </c>
      <c r="K121" s="120" t="s">
        <v>25</v>
      </c>
      <c r="L121" s="17"/>
      <c r="M121" s="124" t="s">
        <v>25</v>
      </c>
      <c r="N121" s="125" t="s">
        <v>54</v>
      </c>
      <c r="O121" s="16"/>
      <c r="P121" s="126">
        <f t="shared" si="44"/>
        <v>0</v>
      </c>
      <c r="Q121" s="126">
        <v>0</v>
      </c>
      <c r="R121" s="126">
        <f t="shared" si="45"/>
        <v>0</v>
      </c>
      <c r="S121" s="126">
        <v>0</v>
      </c>
      <c r="T121" s="127">
        <f t="shared" si="46"/>
        <v>0</v>
      </c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28" t="s">
        <v>152</v>
      </c>
      <c r="AS121" s="16"/>
      <c r="AT121" s="128" t="s">
        <v>146</v>
      </c>
      <c r="AU121" s="128" t="s">
        <v>9</v>
      </c>
      <c r="AV121" s="16"/>
      <c r="AW121" s="16"/>
      <c r="AX121" s="16"/>
      <c r="AY121" s="4" t="s">
        <v>145</v>
      </c>
      <c r="AZ121" s="16"/>
      <c r="BA121" s="16"/>
      <c r="BB121" s="16"/>
      <c r="BC121" s="16"/>
      <c r="BD121" s="16"/>
      <c r="BE121" s="129">
        <f t="shared" si="47"/>
        <v>0</v>
      </c>
      <c r="BF121" s="129">
        <f t="shared" si="48"/>
        <v>0</v>
      </c>
      <c r="BG121" s="129">
        <f t="shared" si="49"/>
        <v>0</v>
      </c>
      <c r="BH121" s="129">
        <f t="shared" si="50"/>
        <v>0</v>
      </c>
      <c r="BI121" s="129">
        <f t="shared" si="51"/>
        <v>0</v>
      </c>
      <c r="BJ121" s="4" t="s">
        <v>153</v>
      </c>
      <c r="BK121" s="129">
        <f t="shared" si="52"/>
        <v>0</v>
      </c>
      <c r="BL121" s="4" t="s">
        <v>152</v>
      </c>
      <c r="BM121" s="128" t="s">
        <v>326</v>
      </c>
    </row>
    <row r="122" spans="1:65" ht="16.5" customHeight="1">
      <c r="A122" s="16"/>
      <c r="B122" s="17"/>
      <c r="C122" s="118" t="s">
        <v>243</v>
      </c>
      <c r="D122" s="118" t="s">
        <v>146</v>
      </c>
      <c r="E122" s="119" t="s">
        <v>813</v>
      </c>
      <c r="F122" s="120" t="s">
        <v>284</v>
      </c>
      <c r="G122" s="121" t="s">
        <v>148</v>
      </c>
      <c r="H122" s="122">
        <v>4</v>
      </c>
      <c r="I122" s="259"/>
      <c r="J122" s="123">
        <f t="shared" si="43"/>
        <v>0</v>
      </c>
      <c r="K122" s="120" t="s">
        <v>25</v>
      </c>
      <c r="L122" s="17"/>
      <c r="M122" s="124" t="s">
        <v>25</v>
      </c>
      <c r="N122" s="125" t="s">
        <v>54</v>
      </c>
      <c r="O122" s="16"/>
      <c r="P122" s="126">
        <f t="shared" si="44"/>
        <v>0</v>
      </c>
      <c r="Q122" s="126">
        <v>0</v>
      </c>
      <c r="R122" s="126">
        <f t="shared" si="45"/>
        <v>0</v>
      </c>
      <c r="S122" s="126">
        <v>0</v>
      </c>
      <c r="T122" s="127">
        <f t="shared" si="46"/>
        <v>0</v>
      </c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28" t="s">
        <v>152</v>
      </c>
      <c r="AS122" s="16"/>
      <c r="AT122" s="128" t="s">
        <v>146</v>
      </c>
      <c r="AU122" s="128" t="s">
        <v>9</v>
      </c>
      <c r="AV122" s="16"/>
      <c r="AW122" s="16"/>
      <c r="AX122" s="16"/>
      <c r="AY122" s="4" t="s">
        <v>145</v>
      </c>
      <c r="AZ122" s="16"/>
      <c r="BA122" s="16"/>
      <c r="BB122" s="16"/>
      <c r="BC122" s="16"/>
      <c r="BD122" s="16"/>
      <c r="BE122" s="129">
        <f t="shared" si="47"/>
        <v>0</v>
      </c>
      <c r="BF122" s="129">
        <f t="shared" si="48"/>
        <v>0</v>
      </c>
      <c r="BG122" s="129">
        <f t="shared" si="49"/>
        <v>0</v>
      </c>
      <c r="BH122" s="129">
        <f t="shared" si="50"/>
        <v>0</v>
      </c>
      <c r="BI122" s="129">
        <f t="shared" si="51"/>
        <v>0</v>
      </c>
      <c r="BJ122" s="4" t="s">
        <v>153</v>
      </c>
      <c r="BK122" s="129">
        <f t="shared" si="52"/>
        <v>0</v>
      </c>
      <c r="BL122" s="4" t="s">
        <v>152</v>
      </c>
      <c r="BM122" s="128" t="s">
        <v>330</v>
      </c>
    </row>
    <row r="123" spans="1:65" ht="16.5" customHeight="1">
      <c r="A123" s="16"/>
      <c r="B123" s="17"/>
      <c r="C123" s="118" t="s">
        <v>331</v>
      </c>
      <c r="D123" s="118" t="s">
        <v>146</v>
      </c>
      <c r="E123" s="119" t="s">
        <v>871</v>
      </c>
      <c r="F123" s="120" t="s">
        <v>872</v>
      </c>
      <c r="G123" s="121" t="s">
        <v>148</v>
      </c>
      <c r="H123" s="122">
        <v>6</v>
      </c>
      <c r="I123" s="259"/>
      <c r="J123" s="123">
        <f t="shared" si="43"/>
        <v>0</v>
      </c>
      <c r="K123" s="120" t="s">
        <v>25</v>
      </c>
      <c r="L123" s="17"/>
      <c r="M123" s="124" t="s">
        <v>25</v>
      </c>
      <c r="N123" s="125" t="s">
        <v>54</v>
      </c>
      <c r="O123" s="16"/>
      <c r="P123" s="126">
        <f t="shared" si="44"/>
        <v>0</v>
      </c>
      <c r="Q123" s="126">
        <v>0</v>
      </c>
      <c r="R123" s="126">
        <f t="shared" si="45"/>
        <v>0</v>
      </c>
      <c r="S123" s="126">
        <v>0</v>
      </c>
      <c r="T123" s="127">
        <f t="shared" si="46"/>
        <v>0</v>
      </c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28" t="s">
        <v>152</v>
      </c>
      <c r="AS123" s="16"/>
      <c r="AT123" s="128" t="s">
        <v>146</v>
      </c>
      <c r="AU123" s="128" t="s">
        <v>9</v>
      </c>
      <c r="AV123" s="16"/>
      <c r="AW123" s="16"/>
      <c r="AX123" s="16"/>
      <c r="AY123" s="4" t="s">
        <v>145</v>
      </c>
      <c r="AZ123" s="16"/>
      <c r="BA123" s="16"/>
      <c r="BB123" s="16"/>
      <c r="BC123" s="16"/>
      <c r="BD123" s="16"/>
      <c r="BE123" s="129">
        <f t="shared" si="47"/>
        <v>0</v>
      </c>
      <c r="BF123" s="129">
        <f t="shared" si="48"/>
        <v>0</v>
      </c>
      <c r="BG123" s="129">
        <f t="shared" si="49"/>
        <v>0</v>
      </c>
      <c r="BH123" s="129">
        <f t="shared" si="50"/>
        <v>0</v>
      </c>
      <c r="BI123" s="129">
        <f t="shared" si="51"/>
        <v>0</v>
      </c>
      <c r="BJ123" s="4" t="s">
        <v>153</v>
      </c>
      <c r="BK123" s="129">
        <f t="shared" si="52"/>
        <v>0</v>
      </c>
      <c r="BL123" s="4" t="s">
        <v>152</v>
      </c>
      <c r="BM123" s="128" t="s">
        <v>335</v>
      </c>
    </row>
    <row r="124" spans="1:65" ht="16.5" customHeight="1">
      <c r="A124" s="16"/>
      <c r="B124" s="17"/>
      <c r="C124" s="118" t="s">
        <v>247</v>
      </c>
      <c r="D124" s="118" t="s">
        <v>146</v>
      </c>
      <c r="E124" s="119" t="s">
        <v>877</v>
      </c>
      <c r="F124" s="120" t="s">
        <v>878</v>
      </c>
      <c r="G124" s="121" t="s">
        <v>148</v>
      </c>
      <c r="H124" s="122">
        <v>2</v>
      </c>
      <c r="I124" s="259"/>
      <c r="J124" s="123">
        <f t="shared" si="43"/>
        <v>0</v>
      </c>
      <c r="K124" s="120" t="s">
        <v>25</v>
      </c>
      <c r="L124" s="17"/>
      <c r="M124" s="124" t="s">
        <v>25</v>
      </c>
      <c r="N124" s="125" t="s">
        <v>54</v>
      </c>
      <c r="O124" s="16"/>
      <c r="P124" s="126">
        <f t="shared" si="44"/>
        <v>0</v>
      </c>
      <c r="Q124" s="126">
        <v>0</v>
      </c>
      <c r="R124" s="126">
        <f t="shared" si="45"/>
        <v>0</v>
      </c>
      <c r="S124" s="126">
        <v>0</v>
      </c>
      <c r="T124" s="127">
        <f t="shared" si="46"/>
        <v>0</v>
      </c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28" t="s">
        <v>152</v>
      </c>
      <c r="AS124" s="16"/>
      <c r="AT124" s="128" t="s">
        <v>146</v>
      </c>
      <c r="AU124" s="128" t="s">
        <v>9</v>
      </c>
      <c r="AV124" s="16"/>
      <c r="AW124" s="16"/>
      <c r="AX124" s="16"/>
      <c r="AY124" s="4" t="s">
        <v>145</v>
      </c>
      <c r="AZ124" s="16"/>
      <c r="BA124" s="16"/>
      <c r="BB124" s="16"/>
      <c r="BC124" s="16"/>
      <c r="BD124" s="16"/>
      <c r="BE124" s="129">
        <f t="shared" si="47"/>
        <v>0</v>
      </c>
      <c r="BF124" s="129">
        <f t="shared" si="48"/>
        <v>0</v>
      </c>
      <c r="BG124" s="129">
        <f t="shared" si="49"/>
        <v>0</v>
      </c>
      <c r="BH124" s="129">
        <f t="shared" si="50"/>
        <v>0</v>
      </c>
      <c r="BI124" s="129">
        <f t="shared" si="51"/>
        <v>0</v>
      </c>
      <c r="BJ124" s="4" t="s">
        <v>153</v>
      </c>
      <c r="BK124" s="129">
        <f t="shared" si="52"/>
        <v>0</v>
      </c>
      <c r="BL124" s="4" t="s">
        <v>152</v>
      </c>
      <c r="BM124" s="128" t="s">
        <v>341</v>
      </c>
    </row>
    <row r="125" spans="1:65" ht="16.5" customHeight="1">
      <c r="A125" s="16"/>
      <c r="B125" s="17"/>
      <c r="C125" s="118" t="s">
        <v>343</v>
      </c>
      <c r="D125" s="118" t="s">
        <v>146</v>
      </c>
      <c r="E125" s="119" t="s">
        <v>883</v>
      </c>
      <c r="F125" s="120" t="s">
        <v>806</v>
      </c>
      <c r="G125" s="121" t="s">
        <v>148</v>
      </c>
      <c r="H125" s="122">
        <v>4</v>
      </c>
      <c r="I125" s="259"/>
      <c r="J125" s="123">
        <f t="shared" si="43"/>
        <v>0</v>
      </c>
      <c r="K125" s="120" t="s">
        <v>25</v>
      </c>
      <c r="L125" s="17"/>
      <c r="M125" s="124" t="s">
        <v>25</v>
      </c>
      <c r="N125" s="125" t="s">
        <v>54</v>
      </c>
      <c r="O125" s="16"/>
      <c r="P125" s="126">
        <f t="shared" si="44"/>
        <v>0</v>
      </c>
      <c r="Q125" s="126">
        <v>0</v>
      </c>
      <c r="R125" s="126">
        <f t="shared" si="45"/>
        <v>0</v>
      </c>
      <c r="S125" s="126">
        <v>0</v>
      </c>
      <c r="T125" s="127">
        <f t="shared" si="46"/>
        <v>0</v>
      </c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28" t="s">
        <v>152</v>
      </c>
      <c r="AS125" s="16"/>
      <c r="AT125" s="128" t="s">
        <v>146</v>
      </c>
      <c r="AU125" s="128" t="s">
        <v>9</v>
      </c>
      <c r="AV125" s="16"/>
      <c r="AW125" s="16"/>
      <c r="AX125" s="16"/>
      <c r="AY125" s="4" t="s">
        <v>145</v>
      </c>
      <c r="AZ125" s="16"/>
      <c r="BA125" s="16"/>
      <c r="BB125" s="16"/>
      <c r="BC125" s="16"/>
      <c r="BD125" s="16"/>
      <c r="BE125" s="129">
        <f t="shared" si="47"/>
        <v>0</v>
      </c>
      <c r="BF125" s="129">
        <f t="shared" si="48"/>
        <v>0</v>
      </c>
      <c r="BG125" s="129">
        <f t="shared" si="49"/>
        <v>0</v>
      </c>
      <c r="BH125" s="129">
        <f t="shared" si="50"/>
        <v>0</v>
      </c>
      <c r="BI125" s="129">
        <f t="shared" si="51"/>
        <v>0</v>
      </c>
      <c r="BJ125" s="4" t="s">
        <v>153</v>
      </c>
      <c r="BK125" s="129">
        <f t="shared" si="52"/>
        <v>0</v>
      </c>
      <c r="BL125" s="4" t="s">
        <v>152</v>
      </c>
      <c r="BM125" s="128" t="s">
        <v>348</v>
      </c>
    </row>
    <row r="126" spans="1:65" ht="16.5" customHeight="1">
      <c r="A126" s="16"/>
      <c r="B126" s="17"/>
      <c r="C126" s="118" t="s">
        <v>251</v>
      </c>
      <c r="D126" s="118" t="s">
        <v>146</v>
      </c>
      <c r="E126" s="119" t="s">
        <v>889</v>
      </c>
      <c r="F126" s="120" t="s">
        <v>800</v>
      </c>
      <c r="G126" s="121" t="s">
        <v>338</v>
      </c>
      <c r="H126" s="122">
        <v>1</v>
      </c>
      <c r="I126" s="259"/>
      <c r="J126" s="123">
        <f t="shared" si="43"/>
        <v>0</v>
      </c>
      <c r="K126" s="120" t="s">
        <v>25</v>
      </c>
      <c r="L126" s="17"/>
      <c r="M126" s="124" t="s">
        <v>25</v>
      </c>
      <c r="N126" s="125" t="s">
        <v>54</v>
      </c>
      <c r="O126" s="16"/>
      <c r="P126" s="126">
        <f t="shared" si="44"/>
        <v>0</v>
      </c>
      <c r="Q126" s="126">
        <v>0</v>
      </c>
      <c r="R126" s="126">
        <f t="shared" si="45"/>
        <v>0</v>
      </c>
      <c r="S126" s="126">
        <v>0</v>
      </c>
      <c r="T126" s="127">
        <f t="shared" si="46"/>
        <v>0</v>
      </c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28" t="s">
        <v>152</v>
      </c>
      <c r="AS126" s="16"/>
      <c r="AT126" s="128" t="s">
        <v>146</v>
      </c>
      <c r="AU126" s="128" t="s">
        <v>9</v>
      </c>
      <c r="AV126" s="16"/>
      <c r="AW126" s="16"/>
      <c r="AX126" s="16"/>
      <c r="AY126" s="4" t="s">
        <v>145</v>
      </c>
      <c r="AZ126" s="16"/>
      <c r="BA126" s="16"/>
      <c r="BB126" s="16"/>
      <c r="BC126" s="16"/>
      <c r="BD126" s="16"/>
      <c r="BE126" s="129">
        <f t="shared" si="47"/>
        <v>0</v>
      </c>
      <c r="BF126" s="129">
        <f t="shared" si="48"/>
        <v>0</v>
      </c>
      <c r="BG126" s="129">
        <f t="shared" si="49"/>
        <v>0</v>
      </c>
      <c r="BH126" s="129">
        <f t="shared" si="50"/>
        <v>0</v>
      </c>
      <c r="BI126" s="129">
        <f t="shared" si="51"/>
        <v>0</v>
      </c>
      <c r="BJ126" s="4" t="s">
        <v>153</v>
      </c>
      <c r="BK126" s="129">
        <f t="shared" si="52"/>
        <v>0</v>
      </c>
      <c r="BL126" s="4" t="s">
        <v>152</v>
      </c>
      <c r="BM126" s="128" t="s">
        <v>354</v>
      </c>
    </row>
    <row r="127" spans="1:65" ht="16.5" customHeight="1">
      <c r="A127" s="16"/>
      <c r="B127" s="17"/>
      <c r="C127" s="118" t="s">
        <v>367</v>
      </c>
      <c r="D127" s="118" t="s">
        <v>146</v>
      </c>
      <c r="E127" s="119" t="s">
        <v>893</v>
      </c>
      <c r="F127" s="120" t="s">
        <v>894</v>
      </c>
      <c r="G127" s="121" t="s">
        <v>338</v>
      </c>
      <c r="H127" s="122">
        <v>1</v>
      </c>
      <c r="I127" s="259"/>
      <c r="J127" s="123">
        <f t="shared" si="43"/>
        <v>0</v>
      </c>
      <c r="K127" s="120" t="s">
        <v>25</v>
      </c>
      <c r="L127" s="17"/>
      <c r="M127" s="124" t="s">
        <v>25</v>
      </c>
      <c r="N127" s="125" t="s">
        <v>54</v>
      </c>
      <c r="O127" s="16"/>
      <c r="P127" s="126">
        <f t="shared" si="44"/>
        <v>0</v>
      </c>
      <c r="Q127" s="126">
        <v>0</v>
      </c>
      <c r="R127" s="126">
        <f t="shared" si="45"/>
        <v>0</v>
      </c>
      <c r="S127" s="126">
        <v>0</v>
      </c>
      <c r="T127" s="127">
        <f t="shared" si="46"/>
        <v>0</v>
      </c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28" t="s">
        <v>152</v>
      </c>
      <c r="AS127" s="16"/>
      <c r="AT127" s="128" t="s">
        <v>146</v>
      </c>
      <c r="AU127" s="128" t="s">
        <v>9</v>
      </c>
      <c r="AV127" s="16"/>
      <c r="AW127" s="16"/>
      <c r="AX127" s="16"/>
      <c r="AY127" s="4" t="s">
        <v>145</v>
      </c>
      <c r="AZ127" s="16"/>
      <c r="BA127" s="16"/>
      <c r="BB127" s="16"/>
      <c r="BC127" s="16"/>
      <c r="BD127" s="16"/>
      <c r="BE127" s="129">
        <f t="shared" si="47"/>
        <v>0</v>
      </c>
      <c r="BF127" s="129">
        <f t="shared" si="48"/>
        <v>0</v>
      </c>
      <c r="BG127" s="129">
        <f t="shared" si="49"/>
        <v>0</v>
      </c>
      <c r="BH127" s="129">
        <f t="shared" si="50"/>
        <v>0</v>
      </c>
      <c r="BI127" s="129">
        <f t="shared" si="51"/>
        <v>0</v>
      </c>
      <c r="BJ127" s="4" t="s">
        <v>153</v>
      </c>
      <c r="BK127" s="129">
        <f t="shared" si="52"/>
        <v>0</v>
      </c>
      <c r="BL127" s="4" t="s">
        <v>152</v>
      </c>
      <c r="BM127" s="128" t="s">
        <v>376</v>
      </c>
    </row>
    <row r="128" spans="1:65" ht="16.5" customHeight="1">
      <c r="A128" s="16"/>
      <c r="B128" s="17"/>
      <c r="C128" s="118" t="s">
        <v>255</v>
      </c>
      <c r="D128" s="118" t="s">
        <v>146</v>
      </c>
      <c r="E128" s="119" t="s">
        <v>895</v>
      </c>
      <c r="F128" s="120" t="s">
        <v>896</v>
      </c>
      <c r="G128" s="121" t="s">
        <v>148</v>
      </c>
      <c r="H128" s="122">
        <v>2</v>
      </c>
      <c r="I128" s="259"/>
      <c r="J128" s="123">
        <f t="shared" si="43"/>
        <v>0</v>
      </c>
      <c r="K128" s="120" t="s">
        <v>25</v>
      </c>
      <c r="L128" s="17"/>
      <c r="M128" s="124" t="s">
        <v>25</v>
      </c>
      <c r="N128" s="125" t="s">
        <v>54</v>
      </c>
      <c r="O128" s="16"/>
      <c r="P128" s="126">
        <f t="shared" si="44"/>
        <v>0</v>
      </c>
      <c r="Q128" s="126">
        <v>0</v>
      </c>
      <c r="R128" s="126">
        <f t="shared" si="45"/>
        <v>0</v>
      </c>
      <c r="S128" s="126">
        <v>0</v>
      </c>
      <c r="T128" s="127">
        <f t="shared" si="46"/>
        <v>0</v>
      </c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28" t="s">
        <v>152</v>
      </c>
      <c r="AS128" s="16"/>
      <c r="AT128" s="128" t="s">
        <v>146</v>
      </c>
      <c r="AU128" s="128" t="s">
        <v>9</v>
      </c>
      <c r="AV128" s="16"/>
      <c r="AW128" s="16"/>
      <c r="AX128" s="16"/>
      <c r="AY128" s="4" t="s">
        <v>145</v>
      </c>
      <c r="AZ128" s="16"/>
      <c r="BA128" s="16"/>
      <c r="BB128" s="16"/>
      <c r="BC128" s="16"/>
      <c r="BD128" s="16"/>
      <c r="BE128" s="129">
        <f t="shared" si="47"/>
        <v>0</v>
      </c>
      <c r="BF128" s="129">
        <f t="shared" si="48"/>
        <v>0</v>
      </c>
      <c r="BG128" s="129">
        <f t="shared" si="49"/>
        <v>0</v>
      </c>
      <c r="BH128" s="129">
        <f t="shared" si="50"/>
        <v>0</v>
      </c>
      <c r="BI128" s="129">
        <f t="shared" si="51"/>
        <v>0</v>
      </c>
      <c r="BJ128" s="4" t="s">
        <v>153</v>
      </c>
      <c r="BK128" s="129">
        <f t="shared" si="52"/>
        <v>0</v>
      </c>
      <c r="BL128" s="4" t="s">
        <v>152</v>
      </c>
      <c r="BM128" s="128" t="s">
        <v>381</v>
      </c>
    </row>
    <row r="129" spans="1:65" ht="16.5" customHeight="1">
      <c r="A129" s="16"/>
      <c r="B129" s="17"/>
      <c r="C129" s="118" t="s">
        <v>382</v>
      </c>
      <c r="D129" s="118" t="s">
        <v>146</v>
      </c>
      <c r="E129" s="119" t="s">
        <v>902</v>
      </c>
      <c r="F129" s="120" t="s">
        <v>903</v>
      </c>
      <c r="G129" s="121" t="s">
        <v>148</v>
      </c>
      <c r="H129" s="122">
        <v>2</v>
      </c>
      <c r="I129" s="259"/>
      <c r="J129" s="123">
        <f t="shared" si="43"/>
        <v>0</v>
      </c>
      <c r="K129" s="120" t="s">
        <v>25</v>
      </c>
      <c r="L129" s="17"/>
      <c r="M129" s="124" t="s">
        <v>25</v>
      </c>
      <c r="N129" s="125" t="s">
        <v>54</v>
      </c>
      <c r="O129" s="16"/>
      <c r="P129" s="126">
        <f t="shared" si="44"/>
        <v>0</v>
      </c>
      <c r="Q129" s="126">
        <v>0</v>
      </c>
      <c r="R129" s="126">
        <f t="shared" si="45"/>
        <v>0</v>
      </c>
      <c r="S129" s="126">
        <v>0</v>
      </c>
      <c r="T129" s="127">
        <f t="shared" si="46"/>
        <v>0</v>
      </c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28" t="s">
        <v>152</v>
      </c>
      <c r="AS129" s="16"/>
      <c r="AT129" s="128" t="s">
        <v>146</v>
      </c>
      <c r="AU129" s="128" t="s">
        <v>9</v>
      </c>
      <c r="AV129" s="16"/>
      <c r="AW129" s="16"/>
      <c r="AX129" s="16"/>
      <c r="AY129" s="4" t="s">
        <v>145</v>
      </c>
      <c r="AZ129" s="16"/>
      <c r="BA129" s="16"/>
      <c r="BB129" s="16"/>
      <c r="BC129" s="16"/>
      <c r="BD129" s="16"/>
      <c r="BE129" s="129">
        <f t="shared" si="47"/>
        <v>0</v>
      </c>
      <c r="BF129" s="129">
        <f t="shared" si="48"/>
        <v>0</v>
      </c>
      <c r="BG129" s="129">
        <f t="shared" si="49"/>
        <v>0</v>
      </c>
      <c r="BH129" s="129">
        <f t="shared" si="50"/>
        <v>0</v>
      </c>
      <c r="BI129" s="129">
        <f t="shared" si="51"/>
        <v>0</v>
      </c>
      <c r="BJ129" s="4" t="s">
        <v>153</v>
      </c>
      <c r="BK129" s="129">
        <f t="shared" si="52"/>
        <v>0</v>
      </c>
      <c r="BL129" s="4" t="s">
        <v>152</v>
      </c>
      <c r="BM129" s="128" t="s">
        <v>386</v>
      </c>
    </row>
    <row r="130" spans="1:65" ht="16.5" customHeight="1">
      <c r="A130" s="16"/>
      <c r="B130" s="17"/>
      <c r="C130" s="118" t="s">
        <v>272</v>
      </c>
      <c r="D130" s="118" t="s">
        <v>146</v>
      </c>
      <c r="E130" s="119" t="s">
        <v>349</v>
      </c>
      <c r="F130" s="120" t="s">
        <v>350</v>
      </c>
      <c r="G130" s="121" t="s">
        <v>148</v>
      </c>
      <c r="H130" s="122">
        <v>2</v>
      </c>
      <c r="I130" s="259"/>
      <c r="J130" s="123">
        <f t="shared" si="43"/>
        <v>0</v>
      </c>
      <c r="K130" s="120" t="s">
        <v>25</v>
      </c>
      <c r="L130" s="17"/>
      <c r="M130" s="124" t="s">
        <v>25</v>
      </c>
      <c r="N130" s="125" t="s">
        <v>54</v>
      </c>
      <c r="O130" s="16"/>
      <c r="P130" s="126">
        <f t="shared" si="44"/>
        <v>0</v>
      </c>
      <c r="Q130" s="126">
        <v>0</v>
      </c>
      <c r="R130" s="126">
        <f t="shared" si="45"/>
        <v>0</v>
      </c>
      <c r="S130" s="126">
        <v>0</v>
      </c>
      <c r="T130" s="127">
        <f t="shared" si="46"/>
        <v>0</v>
      </c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28" t="s">
        <v>152</v>
      </c>
      <c r="AS130" s="16"/>
      <c r="AT130" s="128" t="s">
        <v>146</v>
      </c>
      <c r="AU130" s="128" t="s">
        <v>9</v>
      </c>
      <c r="AV130" s="16"/>
      <c r="AW130" s="16"/>
      <c r="AX130" s="16"/>
      <c r="AY130" s="4" t="s">
        <v>145</v>
      </c>
      <c r="AZ130" s="16"/>
      <c r="BA130" s="16"/>
      <c r="BB130" s="16"/>
      <c r="BC130" s="16"/>
      <c r="BD130" s="16"/>
      <c r="BE130" s="129">
        <f t="shared" si="47"/>
        <v>0</v>
      </c>
      <c r="BF130" s="129">
        <f t="shared" si="48"/>
        <v>0</v>
      </c>
      <c r="BG130" s="129">
        <f t="shared" si="49"/>
        <v>0</v>
      </c>
      <c r="BH130" s="129">
        <f t="shared" si="50"/>
        <v>0</v>
      </c>
      <c r="BI130" s="129">
        <f t="shared" si="51"/>
        <v>0</v>
      </c>
      <c r="BJ130" s="4" t="s">
        <v>153</v>
      </c>
      <c r="BK130" s="129">
        <f t="shared" si="52"/>
        <v>0</v>
      </c>
      <c r="BL130" s="4" t="s">
        <v>152</v>
      </c>
      <c r="BM130" s="128" t="s">
        <v>390</v>
      </c>
    </row>
    <row r="131" spans="1:65" ht="16.5" customHeight="1">
      <c r="A131" s="16"/>
      <c r="B131" s="17"/>
      <c r="C131" s="118" t="s">
        <v>391</v>
      </c>
      <c r="D131" s="118" t="s">
        <v>146</v>
      </c>
      <c r="E131" s="119" t="s">
        <v>910</v>
      </c>
      <c r="F131" s="120" t="s">
        <v>911</v>
      </c>
      <c r="G131" s="121" t="s">
        <v>148</v>
      </c>
      <c r="H131" s="122">
        <v>2</v>
      </c>
      <c r="I131" s="259"/>
      <c r="J131" s="123">
        <f t="shared" si="43"/>
        <v>0</v>
      </c>
      <c r="K131" s="120" t="s">
        <v>25</v>
      </c>
      <c r="L131" s="17"/>
      <c r="M131" s="124" t="s">
        <v>25</v>
      </c>
      <c r="N131" s="125" t="s">
        <v>54</v>
      </c>
      <c r="O131" s="16"/>
      <c r="P131" s="126">
        <f t="shared" si="44"/>
        <v>0</v>
      </c>
      <c r="Q131" s="126">
        <v>0</v>
      </c>
      <c r="R131" s="126">
        <f t="shared" si="45"/>
        <v>0</v>
      </c>
      <c r="S131" s="126">
        <v>0</v>
      </c>
      <c r="T131" s="127">
        <f t="shared" si="46"/>
        <v>0</v>
      </c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28" t="s">
        <v>152</v>
      </c>
      <c r="AS131" s="16"/>
      <c r="AT131" s="128" t="s">
        <v>146</v>
      </c>
      <c r="AU131" s="128" t="s">
        <v>9</v>
      </c>
      <c r="AV131" s="16"/>
      <c r="AW131" s="16"/>
      <c r="AX131" s="16"/>
      <c r="AY131" s="4" t="s">
        <v>145</v>
      </c>
      <c r="AZ131" s="16"/>
      <c r="BA131" s="16"/>
      <c r="BB131" s="16"/>
      <c r="BC131" s="16"/>
      <c r="BD131" s="16"/>
      <c r="BE131" s="129">
        <f t="shared" si="47"/>
        <v>0</v>
      </c>
      <c r="BF131" s="129">
        <f t="shared" si="48"/>
        <v>0</v>
      </c>
      <c r="BG131" s="129">
        <f t="shared" si="49"/>
        <v>0</v>
      </c>
      <c r="BH131" s="129">
        <f t="shared" si="50"/>
        <v>0</v>
      </c>
      <c r="BI131" s="129">
        <f t="shared" si="51"/>
        <v>0</v>
      </c>
      <c r="BJ131" s="4" t="s">
        <v>153</v>
      </c>
      <c r="BK131" s="129">
        <f t="shared" si="52"/>
        <v>0</v>
      </c>
      <c r="BL131" s="4" t="s">
        <v>152</v>
      </c>
      <c r="BM131" s="128" t="s">
        <v>395</v>
      </c>
    </row>
    <row r="132" spans="1:65" ht="24">
      <c r="A132" s="16"/>
      <c r="B132" s="17"/>
      <c r="C132" s="118" t="s">
        <v>277</v>
      </c>
      <c r="D132" s="118" t="s">
        <v>146</v>
      </c>
      <c r="E132" s="119" t="s">
        <v>912</v>
      </c>
      <c r="F132" s="261" t="s">
        <v>1703</v>
      </c>
      <c r="G132" s="121" t="s">
        <v>338</v>
      </c>
      <c r="H132" s="122">
        <v>1</v>
      </c>
      <c r="I132" s="259"/>
      <c r="J132" s="123">
        <f t="shared" si="43"/>
        <v>0</v>
      </c>
      <c r="K132" s="120" t="s">
        <v>25</v>
      </c>
      <c r="L132" s="17"/>
      <c r="M132" s="124" t="s">
        <v>25</v>
      </c>
      <c r="N132" s="125" t="s">
        <v>54</v>
      </c>
      <c r="O132" s="16"/>
      <c r="P132" s="126">
        <f t="shared" si="44"/>
        <v>0</v>
      </c>
      <c r="Q132" s="126">
        <v>0</v>
      </c>
      <c r="R132" s="126">
        <f t="shared" si="45"/>
        <v>0</v>
      </c>
      <c r="S132" s="126">
        <v>0</v>
      </c>
      <c r="T132" s="127">
        <f t="shared" si="46"/>
        <v>0</v>
      </c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28" t="s">
        <v>152</v>
      </c>
      <c r="AS132" s="16"/>
      <c r="AT132" s="128" t="s">
        <v>146</v>
      </c>
      <c r="AU132" s="128" t="s">
        <v>9</v>
      </c>
      <c r="AV132" s="16"/>
      <c r="AW132" s="16"/>
      <c r="AX132" s="16"/>
      <c r="AY132" s="4" t="s">
        <v>145</v>
      </c>
      <c r="AZ132" s="16"/>
      <c r="BA132" s="16"/>
      <c r="BB132" s="16"/>
      <c r="BC132" s="16"/>
      <c r="BD132" s="16"/>
      <c r="BE132" s="129">
        <f t="shared" si="47"/>
        <v>0</v>
      </c>
      <c r="BF132" s="129">
        <f t="shared" si="48"/>
        <v>0</v>
      </c>
      <c r="BG132" s="129">
        <f t="shared" si="49"/>
        <v>0</v>
      </c>
      <c r="BH132" s="129">
        <f t="shared" si="50"/>
        <v>0</v>
      </c>
      <c r="BI132" s="129">
        <f t="shared" si="51"/>
        <v>0</v>
      </c>
      <c r="BJ132" s="4" t="s">
        <v>153</v>
      </c>
      <c r="BK132" s="129">
        <f t="shared" si="52"/>
        <v>0</v>
      </c>
      <c r="BL132" s="4" t="s">
        <v>152</v>
      </c>
      <c r="BM132" s="128" t="s">
        <v>407</v>
      </c>
    </row>
    <row r="133" spans="1:65" ht="22.5" customHeight="1">
      <c r="A133" s="108"/>
      <c r="B133" s="109"/>
      <c r="C133" s="108"/>
      <c r="D133" s="110" t="s">
        <v>106</v>
      </c>
      <c r="E133" s="130" t="s">
        <v>256</v>
      </c>
      <c r="F133" s="130" t="s">
        <v>916</v>
      </c>
      <c r="G133" s="108"/>
      <c r="H133" s="108"/>
      <c r="I133" s="108"/>
      <c r="J133" s="131">
        <f>BK133</f>
        <v>0</v>
      </c>
      <c r="K133" s="108"/>
      <c r="L133" s="109"/>
      <c r="M133" s="113"/>
      <c r="N133" s="108"/>
      <c r="O133" s="108"/>
      <c r="P133" s="114">
        <f>SUM(P134:P140)</f>
        <v>0</v>
      </c>
      <c r="Q133" s="108"/>
      <c r="R133" s="114">
        <f>SUM(R134:R140)</f>
        <v>0</v>
      </c>
      <c r="S133" s="108"/>
      <c r="T133" s="115">
        <f>SUM(T134:T140)</f>
        <v>0</v>
      </c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10" t="s">
        <v>9</v>
      </c>
      <c r="AS133" s="108"/>
      <c r="AT133" s="116" t="s">
        <v>106</v>
      </c>
      <c r="AU133" s="116" t="s">
        <v>9</v>
      </c>
      <c r="AV133" s="108"/>
      <c r="AW133" s="108"/>
      <c r="AX133" s="108"/>
      <c r="AY133" s="110" t="s">
        <v>145</v>
      </c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17">
        <f>SUM(BK134:BK140)</f>
        <v>0</v>
      </c>
      <c r="BL133" s="108"/>
      <c r="BM133" s="108"/>
    </row>
    <row r="134" spans="1:65" ht="16.5" customHeight="1">
      <c r="A134" s="16"/>
      <c r="B134" s="17"/>
      <c r="C134" s="118" t="s">
        <v>408</v>
      </c>
      <c r="D134" s="118" t="s">
        <v>146</v>
      </c>
      <c r="E134" s="119" t="s">
        <v>922</v>
      </c>
      <c r="F134" s="120" t="s">
        <v>923</v>
      </c>
      <c r="G134" s="121" t="s">
        <v>148</v>
      </c>
      <c r="H134" s="122">
        <v>2</v>
      </c>
      <c r="I134" s="259"/>
      <c r="J134" s="123">
        <f t="shared" ref="J134:J140" si="53">ROUND(I134*H134,2)</f>
        <v>0</v>
      </c>
      <c r="K134" s="120" t="s">
        <v>25</v>
      </c>
      <c r="L134" s="17"/>
      <c r="M134" s="124" t="s">
        <v>25</v>
      </c>
      <c r="N134" s="125" t="s">
        <v>54</v>
      </c>
      <c r="O134" s="16"/>
      <c r="P134" s="126">
        <f t="shared" ref="P134:P140" si="54">O134*H134</f>
        <v>0</v>
      </c>
      <c r="Q134" s="126">
        <v>0</v>
      </c>
      <c r="R134" s="126">
        <f t="shared" ref="R134:R140" si="55">Q134*H134</f>
        <v>0</v>
      </c>
      <c r="S134" s="126">
        <v>0</v>
      </c>
      <c r="T134" s="127">
        <f t="shared" ref="T134:T140" si="56">S134*H134</f>
        <v>0</v>
      </c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28" t="s">
        <v>152</v>
      </c>
      <c r="AS134" s="16"/>
      <c r="AT134" s="128" t="s">
        <v>146</v>
      </c>
      <c r="AU134" s="128" t="s">
        <v>153</v>
      </c>
      <c r="AV134" s="16"/>
      <c r="AW134" s="16"/>
      <c r="AX134" s="16"/>
      <c r="AY134" s="4" t="s">
        <v>145</v>
      </c>
      <c r="AZ134" s="16"/>
      <c r="BA134" s="16"/>
      <c r="BB134" s="16"/>
      <c r="BC134" s="16"/>
      <c r="BD134" s="16"/>
      <c r="BE134" s="129">
        <f t="shared" ref="BE134:BE140" si="57">IF(N134="základní",J134,0)</f>
        <v>0</v>
      </c>
      <c r="BF134" s="129">
        <f t="shared" ref="BF134:BF140" si="58">IF(N134="snížená",J134,0)</f>
        <v>0</v>
      </c>
      <c r="BG134" s="129">
        <f t="shared" ref="BG134:BG140" si="59">IF(N134="zákl. přenesená",J134,0)</f>
        <v>0</v>
      </c>
      <c r="BH134" s="129">
        <f t="shared" ref="BH134:BH140" si="60">IF(N134="sníž. přenesená",J134,0)</f>
        <v>0</v>
      </c>
      <c r="BI134" s="129">
        <f t="shared" ref="BI134:BI140" si="61">IF(N134="nulová",J134,0)</f>
        <v>0</v>
      </c>
      <c r="BJ134" s="4" t="s">
        <v>153</v>
      </c>
      <c r="BK134" s="129">
        <f t="shared" ref="BK134:BK140" si="62">ROUND(I134*H134,2)</f>
        <v>0</v>
      </c>
      <c r="BL134" s="4" t="s">
        <v>152</v>
      </c>
      <c r="BM134" s="128" t="s">
        <v>412</v>
      </c>
    </row>
    <row r="135" spans="1:65" ht="16.5" customHeight="1">
      <c r="A135" s="16"/>
      <c r="B135" s="17"/>
      <c r="C135" s="118" t="s">
        <v>282</v>
      </c>
      <c r="D135" s="118" t="s">
        <v>146</v>
      </c>
      <c r="E135" s="119" t="s">
        <v>930</v>
      </c>
      <c r="F135" s="120" t="s">
        <v>931</v>
      </c>
      <c r="G135" s="121" t="s">
        <v>148</v>
      </c>
      <c r="H135" s="122">
        <v>2</v>
      </c>
      <c r="I135" s="259"/>
      <c r="J135" s="123">
        <f t="shared" si="53"/>
        <v>0</v>
      </c>
      <c r="K135" s="120" t="s">
        <v>25</v>
      </c>
      <c r="L135" s="17"/>
      <c r="M135" s="124" t="s">
        <v>25</v>
      </c>
      <c r="N135" s="125" t="s">
        <v>54</v>
      </c>
      <c r="O135" s="16"/>
      <c r="P135" s="126">
        <f t="shared" si="54"/>
        <v>0</v>
      </c>
      <c r="Q135" s="126">
        <v>0</v>
      </c>
      <c r="R135" s="126">
        <f t="shared" si="55"/>
        <v>0</v>
      </c>
      <c r="S135" s="126">
        <v>0</v>
      </c>
      <c r="T135" s="127">
        <f t="shared" si="56"/>
        <v>0</v>
      </c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28" t="s">
        <v>152</v>
      </c>
      <c r="AS135" s="16"/>
      <c r="AT135" s="128" t="s">
        <v>146</v>
      </c>
      <c r="AU135" s="128" t="s">
        <v>153</v>
      </c>
      <c r="AV135" s="16"/>
      <c r="AW135" s="16"/>
      <c r="AX135" s="16"/>
      <c r="AY135" s="4" t="s">
        <v>145</v>
      </c>
      <c r="AZ135" s="16"/>
      <c r="BA135" s="16"/>
      <c r="BB135" s="16"/>
      <c r="BC135" s="16"/>
      <c r="BD135" s="16"/>
      <c r="BE135" s="129">
        <f t="shared" si="57"/>
        <v>0</v>
      </c>
      <c r="BF135" s="129">
        <f t="shared" si="58"/>
        <v>0</v>
      </c>
      <c r="BG135" s="129">
        <f t="shared" si="59"/>
        <v>0</v>
      </c>
      <c r="BH135" s="129">
        <f t="shared" si="60"/>
        <v>0</v>
      </c>
      <c r="BI135" s="129">
        <f t="shared" si="61"/>
        <v>0</v>
      </c>
      <c r="BJ135" s="4" t="s">
        <v>153</v>
      </c>
      <c r="BK135" s="129">
        <f t="shared" si="62"/>
        <v>0</v>
      </c>
      <c r="BL135" s="4" t="s">
        <v>152</v>
      </c>
      <c r="BM135" s="128" t="s">
        <v>416</v>
      </c>
    </row>
    <row r="136" spans="1:65" ht="16.5" customHeight="1">
      <c r="A136" s="16"/>
      <c r="B136" s="17"/>
      <c r="C136" s="118" t="s">
        <v>417</v>
      </c>
      <c r="D136" s="118" t="s">
        <v>146</v>
      </c>
      <c r="E136" s="119" t="s">
        <v>935</v>
      </c>
      <c r="F136" s="120" t="s">
        <v>936</v>
      </c>
      <c r="G136" s="121" t="s">
        <v>148</v>
      </c>
      <c r="H136" s="122">
        <v>4</v>
      </c>
      <c r="I136" s="259"/>
      <c r="J136" s="123">
        <f t="shared" si="53"/>
        <v>0</v>
      </c>
      <c r="K136" s="120" t="s">
        <v>25</v>
      </c>
      <c r="L136" s="17"/>
      <c r="M136" s="124" t="s">
        <v>25</v>
      </c>
      <c r="N136" s="125" t="s">
        <v>54</v>
      </c>
      <c r="O136" s="16"/>
      <c r="P136" s="126">
        <f t="shared" si="54"/>
        <v>0</v>
      </c>
      <c r="Q136" s="126">
        <v>0</v>
      </c>
      <c r="R136" s="126">
        <f t="shared" si="55"/>
        <v>0</v>
      </c>
      <c r="S136" s="126">
        <v>0</v>
      </c>
      <c r="T136" s="127">
        <f t="shared" si="56"/>
        <v>0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28" t="s">
        <v>152</v>
      </c>
      <c r="AS136" s="16"/>
      <c r="AT136" s="128" t="s">
        <v>146</v>
      </c>
      <c r="AU136" s="128" t="s">
        <v>153</v>
      </c>
      <c r="AV136" s="16"/>
      <c r="AW136" s="16"/>
      <c r="AX136" s="16"/>
      <c r="AY136" s="4" t="s">
        <v>145</v>
      </c>
      <c r="AZ136" s="16"/>
      <c r="BA136" s="16"/>
      <c r="BB136" s="16"/>
      <c r="BC136" s="16"/>
      <c r="BD136" s="16"/>
      <c r="BE136" s="129">
        <f t="shared" si="57"/>
        <v>0</v>
      </c>
      <c r="BF136" s="129">
        <f t="shared" si="58"/>
        <v>0</v>
      </c>
      <c r="BG136" s="129">
        <f t="shared" si="59"/>
        <v>0</v>
      </c>
      <c r="BH136" s="129">
        <f t="shared" si="60"/>
        <v>0</v>
      </c>
      <c r="BI136" s="129">
        <f t="shared" si="61"/>
        <v>0</v>
      </c>
      <c r="BJ136" s="4" t="s">
        <v>153</v>
      </c>
      <c r="BK136" s="129">
        <f t="shared" si="62"/>
        <v>0</v>
      </c>
      <c r="BL136" s="4" t="s">
        <v>152</v>
      </c>
      <c r="BM136" s="128" t="s">
        <v>422</v>
      </c>
    </row>
    <row r="137" spans="1:65" ht="16.5" customHeight="1">
      <c r="A137" s="16"/>
      <c r="B137" s="17"/>
      <c r="C137" s="118" t="s">
        <v>285</v>
      </c>
      <c r="D137" s="118" t="s">
        <v>146</v>
      </c>
      <c r="E137" s="119" t="s">
        <v>939</v>
      </c>
      <c r="F137" s="120" t="s">
        <v>940</v>
      </c>
      <c r="G137" s="121" t="s">
        <v>148</v>
      </c>
      <c r="H137" s="122">
        <v>2</v>
      </c>
      <c r="I137" s="259"/>
      <c r="J137" s="123">
        <f t="shared" si="53"/>
        <v>0</v>
      </c>
      <c r="K137" s="120" t="s">
        <v>25</v>
      </c>
      <c r="L137" s="17"/>
      <c r="M137" s="124" t="s">
        <v>25</v>
      </c>
      <c r="N137" s="125" t="s">
        <v>54</v>
      </c>
      <c r="O137" s="16"/>
      <c r="P137" s="126">
        <f t="shared" si="54"/>
        <v>0</v>
      </c>
      <c r="Q137" s="126">
        <v>0</v>
      </c>
      <c r="R137" s="126">
        <f t="shared" si="55"/>
        <v>0</v>
      </c>
      <c r="S137" s="126">
        <v>0</v>
      </c>
      <c r="T137" s="127">
        <f t="shared" si="56"/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28" t="s">
        <v>152</v>
      </c>
      <c r="AS137" s="16"/>
      <c r="AT137" s="128" t="s">
        <v>146</v>
      </c>
      <c r="AU137" s="128" t="s">
        <v>153</v>
      </c>
      <c r="AV137" s="16"/>
      <c r="AW137" s="16"/>
      <c r="AX137" s="16"/>
      <c r="AY137" s="4" t="s">
        <v>145</v>
      </c>
      <c r="AZ137" s="16"/>
      <c r="BA137" s="16"/>
      <c r="BB137" s="16"/>
      <c r="BC137" s="16"/>
      <c r="BD137" s="16"/>
      <c r="BE137" s="129">
        <f t="shared" si="57"/>
        <v>0</v>
      </c>
      <c r="BF137" s="129">
        <f t="shared" si="58"/>
        <v>0</v>
      </c>
      <c r="BG137" s="129">
        <f t="shared" si="59"/>
        <v>0</v>
      </c>
      <c r="BH137" s="129">
        <f t="shared" si="60"/>
        <v>0</v>
      </c>
      <c r="BI137" s="129">
        <f t="shared" si="61"/>
        <v>0</v>
      </c>
      <c r="BJ137" s="4" t="s">
        <v>153</v>
      </c>
      <c r="BK137" s="129">
        <f t="shared" si="62"/>
        <v>0</v>
      </c>
      <c r="BL137" s="4" t="s">
        <v>152</v>
      </c>
      <c r="BM137" s="128" t="s">
        <v>425</v>
      </c>
    </row>
    <row r="138" spans="1:65" ht="16.5" customHeight="1">
      <c r="A138" s="16"/>
      <c r="B138" s="17"/>
      <c r="C138" s="118" t="s">
        <v>426</v>
      </c>
      <c r="D138" s="118" t="s">
        <v>146</v>
      </c>
      <c r="E138" s="119" t="s">
        <v>946</v>
      </c>
      <c r="F138" s="120" t="s">
        <v>947</v>
      </c>
      <c r="G138" s="121" t="s">
        <v>148</v>
      </c>
      <c r="H138" s="122">
        <v>10</v>
      </c>
      <c r="I138" s="259"/>
      <c r="J138" s="123">
        <f t="shared" si="53"/>
        <v>0</v>
      </c>
      <c r="K138" s="120" t="s">
        <v>25</v>
      </c>
      <c r="L138" s="17"/>
      <c r="M138" s="124" t="s">
        <v>25</v>
      </c>
      <c r="N138" s="125" t="s">
        <v>54</v>
      </c>
      <c r="O138" s="16"/>
      <c r="P138" s="126">
        <f t="shared" si="54"/>
        <v>0</v>
      </c>
      <c r="Q138" s="126">
        <v>0</v>
      </c>
      <c r="R138" s="126">
        <f t="shared" si="55"/>
        <v>0</v>
      </c>
      <c r="S138" s="126">
        <v>0</v>
      </c>
      <c r="T138" s="127">
        <f t="shared" si="56"/>
        <v>0</v>
      </c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28" t="s">
        <v>152</v>
      </c>
      <c r="AS138" s="16"/>
      <c r="AT138" s="128" t="s">
        <v>146</v>
      </c>
      <c r="AU138" s="128" t="s">
        <v>153</v>
      </c>
      <c r="AV138" s="16"/>
      <c r="AW138" s="16"/>
      <c r="AX138" s="16"/>
      <c r="AY138" s="4" t="s">
        <v>145</v>
      </c>
      <c r="AZ138" s="16"/>
      <c r="BA138" s="16"/>
      <c r="BB138" s="16"/>
      <c r="BC138" s="16"/>
      <c r="BD138" s="16"/>
      <c r="BE138" s="129">
        <f t="shared" si="57"/>
        <v>0</v>
      </c>
      <c r="BF138" s="129">
        <f t="shared" si="58"/>
        <v>0</v>
      </c>
      <c r="BG138" s="129">
        <f t="shared" si="59"/>
        <v>0</v>
      </c>
      <c r="BH138" s="129">
        <f t="shared" si="60"/>
        <v>0</v>
      </c>
      <c r="BI138" s="129">
        <f t="shared" si="61"/>
        <v>0</v>
      </c>
      <c r="BJ138" s="4" t="s">
        <v>153</v>
      </c>
      <c r="BK138" s="129">
        <f t="shared" si="62"/>
        <v>0</v>
      </c>
      <c r="BL138" s="4" t="s">
        <v>152</v>
      </c>
      <c r="BM138" s="128" t="s">
        <v>429</v>
      </c>
    </row>
    <row r="139" spans="1:65" ht="16.5" customHeight="1">
      <c r="A139" s="16"/>
      <c r="B139" s="17"/>
      <c r="C139" s="118" t="s">
        <v>293</v>
      </c>
      <c r="D139" s="118" t="s">
        <v>146</v>
      </c>
      <c r="E139" s="119" t="s">
        <v>948</v>
      </c>
      <c r="F139" s="120" t="s">
        <v>950</v>
      </c>
      <c r="G139" s="121" t="s">
        <v>148</v>
      </c>
      <c r="H139" s="122">
        <v>2</v>
      </c>
      <c r="I139" s="259"/>
      <c r="J139" s="123">
        <f t="shared" si="53"/>
        <v>0</v>
      </c>
      <c r="K139" s="120" t="s">
        <v>25</v>
      </c>
      <c r="L139" s="17"/>
      <c r="M139" s="124" t="s">
        <v>25</v>
      </c>
      <c r="N139" s="125" t="s">
        <v>54</v>
      </c>
      <c r="O139" s="16"/>
      <c r="P139" s="126">
        <f t="shared" si="54"/>
        <v>0</v>
      </c>
      <c r="Q139" s="126">
        <v>0</v>
      </c>
      <c r="R139" s="126">
        <f t="shared" si="55"/>
        <v>0</v>
      </c>
      <c r="S139" s="126">
        <v>0</v>
      </c>
      <c r="T139" s="127">
        <f t="shared" si="56"/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28" t="s">
        <v>152</v>
      </c>
      <c r="AS139" s="16"/>
      <c r="AT139" s="128" t="s">
        <v>146</v>
      </c>
      <c r="AU139" s="128" t="s">
        <v>153</v>
      </c>
      <c r="AV139" s="16"/>
      <c r="AW139" s="16"/>
      <c r="AX139" s="16"/>
      <c r="AY139" s="4" t="s">
        <v>145</v>
      </c>
      <c r="AZ139" s="16"/>
      <c r="BA139" s="16"/>
      <c r="BB139" s="16"/>
      <c r="BC139" s="16"/>
      <c r="BD139" s="16"/>
      <c r="BE139" s="129">
        <f t="shared" si="57"/>
        <v>0</v>
      </c>
      <c r="BF139" s="129">
        <f t="shared" si="58"/>
        <v>0</v>
      </c>
      <c r="BG139" s="129">
        <f t="shared" si="59"/>
        <v>0</v>
      </c>
      <c r="BH139" s="129">
        <f t="shared" si="60"/>
        <v>0</v>
      </c>
      <c r="BI139" s="129">
        <f t="shared" si="61"/>
        <v>0</v>
      </c>
      <c r="BJ139" s="4" t="s">
        <v>153</v>
      </c>
      <c r="BK139" s="129">
        <f t="shared" si="62"/>
        <v>0</v>
      </c>
      <c r="BL139" s="4" t="s">
        <v>152</v>
      </c>
      <c r="BM139" s="128" t="s">
        <v>434</v>
      </c>
    </row>
    <row r="140" spans="1:65" ht="16.5" customHeight="1">
      <c r="A140" s="16"/>
      <c r="B140" s="17"/>
      <c r="C140" s="118" t="s">
        <v>435</v>
      </c>
      <c r="D140" s="118" t="s">
        <v>146</v>
      </c>
      <c r="E140" s="119" t="s">
        <v>952</v>
      </c>
      <c r="F140" s="120" t="s">
        <v>953</v>
      </c>
      <c r="G140" s="121" t="s">
        <v>148</v>
      </c>
      <c r="H140" s="122">
        <v>2</v>
      </c>
      <c r="I140" s="259"/>
      <c r="J140" s="123">
        <f t="shared" si="53"/>
        <v>0</v>
      </c>
      <c r="K140" s="120" t="s">
        <v>25</v>
      </c>
      <c r="L140" s="17"/>
      <c r="M140" s="160" t="s">
        <v>25</v>
      </c>
      <c r="N140" s="161" t="s">
        <v>54</v>
      </c>
      <c r="O140" s="162"/>
      <c r="P140" s="163">
        <f t="shared" si="54"/>
        <v>0</v>
      </c>
      <c r="Q140" s="163">
        <v>0</v>
      </c>
      <c r="R140" s="163">
        <f t="shared" si="55"/>
        <v>0</v>
      </c>
      <c r="S140" s="163">
        <v>0</v>
      </c>
      <c r="T140" s="164">
        <f t="shared" si="56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28" t="s">
        <v>152</v>
      </c>
      <c r="AS140" s="16"/>
      <c r="AT140" s="128" t="s">
        <v>146</v>
      </c>
      <c r="AU140" s="128" t="s">
        <v>153</v>
      </c>
      <c r="AV140" s="16"/>
      <c r="AW140" s="16"/>
      <c r="AX140" s="16"/>
      <c r="AY140" s="4" t="s">
        <v>145</v>
      </c>
      <c r="AZ140" s="16"/>
      <c r="BA140" s="16"/>
      <c r="BB140" s="16"/>
      <c r="BC140" s="16"/>
      <c r="BD140" s="16"/>
      <c r="BE140" s="129">
        <f t="shared" si="57"/>
        <v>0</v>
      </c>
      <c r="BF140" s="129">
        <f t="shared" si="58"/>
        <v>0</v>
      </c>
      <c r="BG140" s="129">
        <f t="shared" si="59"/>
        <v>0</v>
      </c>
      <c r="BH140" s="129">
        <f t="shared" si="60"/>
        <v>0</v>
      </c>
      <c r="BI140" s="129">
        <f t="shared" si="61"/>
        <v>0</v>
      </c>
      <c r="BJ140" s="4" t="s">
        <v>153</v>
      </c>
      <c r="BK140" s="129">
        <f t="shared" si="62"/>
        <v>0</v>
      </c>
      <c r="BL140" s="4" t="s">
        <v>152</v>
      </c>
      <c r="BM140" s="128" t="s">
        <v>440</v>
      </c>
    </row>
    <row r="141" spans="1:65" ht="6.75" customHeight="1">
      <c r="A141" s="16"/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17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</row>
    <row r="142" spans="1:65" ht="15.75" customHeight="1"/>
    <row r="143" spans="1:65" ht="15.75" customHeight="1"/>
    <row r="144" spans="1:65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gKz9m+VA19kof5T2Z9seHMxXUNO6M9VrIpN/1FUeXdkv9BL9mBEmNBa6ge67c/ppB3gPzbDG7WNUJZeAGsxe6w==" saltValue="JePFDML3V08ItOS7tKnJ0w==" spinCount="100000" sheet="1" objects="1" scenarios="1"/>
  <autoFilter ref="C85:K140" xr:uid="{00000000-0009-0000-0000-000004000000}"/>
  <mergeCells count="9">
    <mergeCell ref="E76:H76"/>
    <mergeCell ref="E78:H78"/>
    <mergeCell ref="L2:V2"/>
    <mergeCell ref="E7:H7"/>
    <mergeCell ref="E9:H9"/>
    <mergeCell ref="E18:H18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1000"/>
  <sheetViews>
    <sheetView showGridLines="0" topLeftCell="A67" workbookViewId="0">
      <selection activeCell="F100" sqref="F100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158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601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ROUND(J83,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ROUND((SUM(BE83:BE101)),  2)</f>
        <v>0</v>
      </c>
      <c r="G33" s="16"/>
      <c r="H33" s="16"/>
      <c r="I33" s="34">
        <v>0.21</v>
      </c>
      <c r="J33" s="33">
        <f>ROUND(((SUM(BE83:BE101))*I33),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ROUND((SUM(BF83:BF101)),  2)</f>
        <v>0</v>
      </c>
      <c r="G34" s="16"/>
      <c r="H34" s="16"/>
      <c r="I34" s="34">
        <v>0.12</v>
      </c>
      <c r="J34" s="33">
        <f>ROUND(((SUM(BF83:BF101))*I34),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ROUND((SUM(BG83:BG101)),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ROUND((SUM(BH83:BH101)),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ROUND((SUM(BI83:BI101)),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05 - NTL ROZVOD PLYNU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0" si="1">J83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700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24.75" customHeight="1">
      <c r="A61" s="62"/>
      <c r="B61" s="63"/>
      <c r="C61" s="62"/>
      <c r="D61" s="64" t="s">
        <v>705</v>
      </c>
      <c r="E61" s="65"/>
      <c r="F61" s="65"/>
      <c r="G61" s="65"/>
      <c r="H61" s="65"/>
      <c r="I61" s="65"/>
      <c r="J61" s="66">
        <f>J88</f>
        <v>0</v>
      </c>
      <c r="K61" s="62"/>
      <c r="L61" s="63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</row>
    <row r="62" spans="1:65" ht="24.75" customHeight="1">
      <c r="A62" s="62"/>
      <c r="B62" s="63"/>
      <c r="C62" s="62"/>
      <c r="D62" s="64" t="s">
        <v>708</v>
      </c>
      <c r="E62" s="65"/>
      <c r="F62" s="65"/>
      <c r="G62" s="65"/>
      <c r="H62" s="65"/>
      <c r="I62" s="65"/>
      <c r="J62" s="66">
        <f>J90</f>
        <v>0</v>
      </c>
      <c r="K62" s="62"/>
      <c r="L62" s="63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</row>
    <row r="63" spans="1:65" ht="24.75" customHeight="1">
      <c r="A63" s="62"/>
      <c r="B63" s="63"/>
      <c r="C63" s="62"/>
      <c r="D63" s="64" t="s">
        <v>712</v>
      </c>
      <c r="E63" s="65"/>
      <c r="F63" s="65"/>
      <c r="G63" s="65"/>
      <c r="H63" s="65"/>
      <c r="I63" s="65"/>
      <c r="J63" s="66">
        <f>J95</f>
        <v>0</v>
      </c>
      <c r="K63" s="62"/>
      <c r="L63" s="63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</row>
    <row r="64" spans="1:65" ht="21.75" customHeight="1">
      <c r="A64" s="16"/>
      <c r="B64" s="17"/>
      <c r="C64" s="16"/>
      <c r="D64" s="16"/>
      <c r="E64" s="16"/>
      <c r="F64" s="16"/>
      <c r="G64" s="16"/>
      <c r="H64" s="16"/>
      <c r="I64" s="16"/>
      <c r="J64" s="16"/>
      <c r="K64" s="16"/>
      <c r="L64" s="17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</row>
    <row r="65" spans="1:65" ht="6.75" customHeight="1">
      <c r="A65" s="16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7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</row>
    <row r="66" spans="1:65" ht="15.75" customHeight="1"/>
    <row r="67" spans="1:65" ht="15.75" customHeight="1"/>
    <row r="68" spans="1:65" ht="15.75" customHeight="1"/>
    <row r="69" spans="1:65" ht="6.75" customHeight="1">
      <c r="A69" s="16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7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</row>
    <row r="70" spans="1:65" ht="24.75" customHeight="1">
      <c r="A70" s="16"/>
      <c r="B70" s="17"/>
      <c r="C70" s="8" t="s">
        <v>103</v>
      </c>
      <c r="D70" s="16"/>
      <c r="E70" s="16"/>
      <c r="F70" s="16"/>
      <c r="G70" s="16"/>
      <c r="H70" s="16"/>
      <c r="I70" s="16"/>
      <c r="J70" s="16"/>
      <c r="K70" s="16"/>
      <c r="L70" s="17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</row>
    <row r="71" spans="1:65" ht="6.75" customHeight="1">
      <c r="A71" s="16"/>
      <c r="B71" s="17"/>
      <c r="C71" s="16"/>
      <c r="D71" s="16"/>
      <c r="E71" s="16"/>
      <c r="F71" s="16"/>
      <c r="G71" s="16"/>
      <c r="H71" s="16"/>
      <c r="I71" s="16"/>
      <c r="J71" s="16"/>
      <c r="K71" s="16"/>
      <c r="L71" s="17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</row>
    <row r="72" spans="1:65" ht="12" customHeight="1">
      <c r="A72" s="16"/>
      <c r="B72" s="17"/>
      <c r="C72" s="10" t="s">
        <v>14</v>
      </c>
      <c r="D72" s="16"/>
      <c r="E72" s="16"/>
      <c r="F72" s="16"/>
      <c r="G72" s="16"/>
      <c r="H72" s="16"/>
      <c r="I72" s="16"/>
      <c r="J72" s="16"/>
      <c r="K72" s="16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</row>
    <row r="73" spans="1:65" ht="16.5" customHeight="1">
      <c r="A73" s="16"/>
      <c r="B73" s="17"/>
      <c r="C73" s="16"/>
      <c r="D73" s="16"/>
      <c r="E73" s="305" t="str">
        <f>E7</f>
        <v>Rekonstrukce dvou bytových jednotek</v>
      </c>
      <c r="F73" s="264"/>
      <c r="G73" s="264"/>
      <c r="H73" s="264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</row>
    <row r="74" spans="1:65" ht="12" customHeight="1">
      <c r="A74" s="16"/>
      <c r="B74" s="17"/>
      <c r="C74" s="10" t="s">
        <v>23</v>
      </c>
      <c r="D74" s="16"/>
      <c r="E74" s="16"/>
      <c r="F74" s="16"/>
      <c r="G74" s="16"/>
      <c r="H74" s="16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</row>
    <row r="75" spans="1:65" ht="16.5" customHeight="1">
      <c r="A75" s="16"/>
      <c r="B75" s="17"/>
      <c r="C75" s="16"/>
      <c r="D75" s="16"/>
      <c r="E75" s="299" t="str">
        <f>E9</f>
        <v>05 - NTL ROZVOD PLYNU</v>
      </c>
      <c r="F75" s="264"/>
      <c r="G75" s="264"/>
      <c r="H75" s="264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6.75" customHeight="1">
      <c r="A76" s="16"/>
      <c r="B76" s="17"/>
      <c r="C76" s="16"/>
      <c r="D76" s="16"/>
      <c r="E76" s="16"/>
      <c r="F76" s="16"/>
      <c r="G76" s="16"/>
      <c r="H76" s="16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12" customHeight="1">
      <c r="A77" s="16"/>
      <c r="B77" s="17"/>
      <c r="C77" s="10" t="s">
        <v>27</v>
      </c>
      <c r="D77" s="16"/>
      <c r="E77" s="16"/>
      <c r="F77" s="14" t="str">
        <f>F12</f>
        <v>Dlouhá 126</v>
      </c>
      <c r="G77" s="16"/>
      <c r="H77" s="16"/>
      <c r="I77" s="10" t="s">
        <v>29</v>
      </c>
      <c r="J77" s="19" t="str">
        <f>IF(J12="","",J12)</f>
        <v>31. 7. 2026</v>
      </c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6.75" customHeight="1">
      <c r="A78" s="16"/>
      <c r="B78" s="17"/>
      <c r="C78" s="16"/>
      <c r="D78" s="16"/>
      <c r="E78" s="16"/>
      <c r="F78" s="16"/>
      <c r="G78" s="16"/>
      <c r="H78" s="16"/>
      <c r="I78" s="16"/>
      <c r="J78" s="16"/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</row>
    <row r="79" spans="1:65" ht="15" customHeight="1">
      <c r="A79" s="16"/>
      <c r="B79" s="17"/>
      <c r="C79" s="10" t="s">
        <v>34</v>
      </c>
      <c r="D79" s="16"/>
      <c r="E79" s="16"/>
      <c r="F79" s="14" t="str">
        <f>E15</f>
        <v>Městys Lomnice</v>
      </c>
      <c r="G79" s="16"/>
      <c r="H79" s="16"/>
      <c r="I79" s="10" t="s">
        <v>40</v>
      </c>
      <c r="J79" s="20" t="str">
        <f>E21</f>
        <v>Proiectura Dana s.r.o.</v>
      </c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</row>
    <row r="80" spans="1:65" ht="15" customHeight="1">
      <c r="A80" s="16"/>
      <c r="B80" s="17"/>
      <c r="C80" s="10" t="s">
        <v>38</v>
      </c>
      <c r="D80" s="16"/>
      <c r="E80" s="16"/>
      <c r="F80" s="57" t="str">
        <f>IF(E18="","",E18)</f>
        <v>Vyplň údaj</v>
      </c>
      <c r="G80" s="16"/>
      <c r="H80" s="16"/>
      <c r="I80" s="10" t="s">
        <v>45</v>
      </c>
      <c r="J80" s="20" t="str">
        <f>E24</f>
        <v>Proiectura Dana s.r.o.</v>
      </c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9.75" customHeight="1">
      <c r="A81" s="16"/>
      <c r="B81" s="17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29.25" customHeight="1">
      <c r="A82" s="99"/>
      <c r="B82" s="100"/>
      <c r="C82" s="101" t="s">
        <v>127</v>
      </c>
      <c r="D82" s="102" t="s">
        <v>75</v>
      </c>
      <c r="E82" s="102" t="s">
        <v>67</v>
      </c>
      <c r="F82" s="102" t="s">
        <v>69</v>
      </c>
      <c r="G82" s="102" t="s">
        <v>128</v>
      </c>
      <c r="H82" s="102" t="s">
        <v>129</v>
      </c>
      <c r="I82" s="102" t="s">
        <v>130</v>
      </c>
      <c r="J82" s="102" t="s">
        <v>65</v>
      </c>
      <c r="K82" s="103" t="s">
        <v>131</v>
      </c>
      <c r="L82" s="100"/>
      <c r="M82" s="71" t="s">
        <v>25</v>
      </c>
      <c r="N82" s="73" t="s">
        <v>52</v>
      </c>
      <c r="O82" s="73" t="s">
        <v>132</v>
      </c>
      <c r="P82" s="73" t="s">
        <v>133</v>
      </c>
      <c r="Q82" s="73" t="s">
        <v>134</v>
      </c>
      <c r="R82" s="73" t="s">
        <v>135</v>
      </c>
      <c r="S82" s="73" t="s">
        <v>136</v>
      </c>
      <c r="T82" s="75" t="s">
        <v>137</v>
      </c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</row>
    <row r="83" spans="1:65" ht="22.5" customHeight="1">
      <c r="A83" s="16"/>
      <c r="B83" s="17"/>
      <c r="C83" s="79" t="s">
        <v>138</v>
      </c>
      <c r="D83" s="16"/>
      <c r="E83" s="16"/>
      <c r="F83" s="16"/>
      <c r="G83" s="16"/>
      <c r="H83" s="16"/>
      <c r="I83" s="16"/>
      <c r="J83" s="104">
        <f t="shared" ref="J83:J84" si="2">BK83</f>
        <v>0</v>
      </c>
      <c r="K83" s="16"/>
      <c r="L83" s="17"/>
      <c r="M83" s="76"/>
      <c r="N83" s="29"/>
      <c r="O83" s="29"/>
      <c r="P83" s="105">
        <f>P84+P88+P90+P95</f>
        <v>0</v>
      </c>
      <c r="Q83" s="29"/>
      <c r="R83" s="105">
        <f>R84+R88+R90+R95</f>
        <v>0</v>
      </c>
      <c r="S83" s="29"/>
      <c r="T83" s="106">
        <f>T84+T88+T90+T95</f>
        <v>0</v>
      </c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4" t="s">
        <v>106</v>
      </c>
      <c r="AU83" s="4" t="s">
        <v>68</v>
      </c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07">
        <f>BK84+BK88+BK90+BK95</f>
        <v>0</v>
      </c>
      <c r="BL83" s="16"/>
      <c r="BM83" s="16"/>
    </row>
    <row r="84" spans="1:65" ht="25.5" customHeight="1">
      <c r="A84" s="108"/>
      <c r="B84" s="109"/>
      <c r="C84" s="108"/>
      <c r="D84" s="110" t="s">
        <v>106</v>
      </c>
      <c r="E84" s="111" t="s">
        <v>450</v>
      </c>
      <c r="F84" s="111" t="s">
        <v>758</v>
      </c>
      <c r="G84" s="108"/>
      <c r="H84" s="108"/>
      <c r="I84" s="108"/>
      <c r="J84" s="112">
        <f t="shared" si="2"/>
        <v>0</v>
      </c>
      <c r="K84" s="108"/>
      <c r="L84" s="109"/>
      <c r="M84" s="113"/>
      <c r="N84" s="108"/>
      <c r="O84" s="108"/>
      <c r="P84" s="114">
        <f>SUM(P85:P87)</f>
        <v>0</v>
      </c>
      <c r="Q84" s="108"/>
      <c r="R84" s="114">
        <f>SUM(R85:R87)</f>
        <v>0</v>
      </c>
      <c r="S84" s="108"/>
      <c r="T84" s="115">
        <f>SUM(T85:T87)</f>
        <v>0</v>
      </c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10" t="s">
        <v>9</v>
      </c>
      <c r="AS84" s="108"/>
      <c r="AT84" s="116" t="s">
        <v>106</v>
      </c>
      <c r="AU84" s="116" t="s">
        <v>107</v>
      </c>
      <c r="AV84" s="108"/>
      <c r="AW84" s="108"/>
      <c r="AX84" s="108"/>
      <c r="AY84" s="110" t="s">
        <v>145</v>
      </c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17">
        <f>SUM(BK85:BK87)</f>
        <v>0</v>
      </c>
      <c r="BL84" s="108"/>
      <c r="BM84" s="108"/>
    </row>
    <row r="85" spans="1:65" ht="16.5" customHeight="1">
      <c r="A85" s="16"/>
      <c r="B85" s="17"/>
      <c r="C85" s="118" t="s">
        <v>9</v>
      </c>
      <c r="D85" s="118" t="s">
        <v>146</v>
      </c>
      <c r="E85" s="119" t="s">
        <v>9</v>
      </c>
      <c r="F85" s="120" t="s">
        <v>766</v>
      </c>
      <c r="G85" s="121" t="s">
        <v>235</v>
      </c>
      <c r="H85" s="122">
        <v>17</v>
      </c>
      <c r="I85" s="259"/>
      <c r="J85" s="123">
        <f t="shared" ref="J85:J87" si="3">ROUND(I85*H85,2)</f>
        <v>0</v>
      </c>
      <c r="K85" s="120" t="s">
        <v>25</v>
      </c>
      <c r="L85" s="17"/>
      <c r="M85" s="124" t="s">
        <v>25</v>
      </c>
      <c r="N85" s="125" t="s">
        <v>54</v>
      </c>
      <c r="O85" s="16"/>
      <c r="P85" s="126">
        <f t="shared" ref="P85:P87" si="4">O85*H85</f>
        <v>0</v>
      </c>
      <c r="Q85" s="126">
        <v>0</v>
      </c>
      <c r="R85" s="126">
        <f t="shared" ref="R85:R87" si="5">Q85*H85</f>
        <v>0</v>
      </c>
      <c r="S85" s="126">
        <v>0</v>
      </c>
      <c r="T85" s="127">
        <f t="shared" ref="T85:T87" si="6">S85*H85</f>
        <v>0</v>
      </c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28" t="s">
        <v>152</v>
      </c>
      <c r="AS85" s="16"/>
      <c r="AT85" s="128" t="s">
        <v>146</v>
      </c>
      <c r="AU85" s="128" t="s">
        <v>9</v>
      </c>
      <c r="AV85" s="16"/>
      <c r="AW85" s="16"/>
      <c r="AX85" s="16"/>
      <c r="AY85" s="4" t="s">
        <v>145</v>
      </c>
      <c r="AZ85" s="16"/>
      <c r="BA85" s="16"/>
      <c r="BB85" s="16"/>
      <c r="BC85" s="16"/>
      <c r="BD85" s="16"/>
      <c r="BE85" s="129">
        <f t="shared" ref="BE85:BE87" si="7">IF(N85="základní",J85,0)</f>
        <v>0</v>
      </c>
      <c r="BF85" s="129">
        <f t="shared" ref="BF85:BF87" si="8">IF(N85="snížená",J85,0)</f>
        <v>0</v>
      </c>
      <c r="BG85" s="129">
        <f t="shared" ref="BG85:BG87" si="9">IF(N85="zákl. přenesená",J85,0)</f>
        <v>0</v>
      </c>
      <c r="BH85" s="129">
        <f t="shared" ref="BH85:BH87" si="10">IF(N85="sníž. přenesená",J85,0)</f>
        <v>0</v>
      </c>
      <c r="BI85" s="129">
        <f t="shared" ref="BI85:BI87" si="11">IF(N85="nulová",J85,0)</f>
        <v>0</v>
      </c>
      <c r="BJ85" s="4" t="s">
        <v>153</v>
      </c>
      <c r="BK85" s="129">
        <f t="shared" ref="BK85:BK87" si="12">ROUND(I85*H85,2)</f>
        <v>0</v>
      </c>
      <c r="BL85" s="4" t="s">
        <v>152</v>
      </c>
      <c r="BM85" s="128" t="s">
        <v>153</v>
      </c>
    </row>
    <row r="86" spans="1:65" ht="16.5" customHeight="1">
      <c r="A86" s="16"/>
      <c r="B86" s="17"/>
      <c r="C86" s="118" t="s">
        <v>153</v>
      </c>
      <c r="D86" s="118" t="s">
        <v>146</v>
      </c>
      <c r="E86" s="119" t="s">
        <v>779</v>
      </c>
      <c r="F86" s="120" t="s">
        <v>780</v>
      </c>
      <c r="G86" s="121" t="s">
        <v>235</v>
      </c>
      <c r="H86" s="122">
        <v>27</v>
      </c>
      <c r="I86" s="259"/>
      <c r="J86" s="123">
        <f t="shared" si="3"/>
        <v>0</v>
      </c>
      <c r="K86" s="120" t="s">
        <v>25</v>
      </c>
      <c r="L86" s="17"/>
      <c r="M86" s="124" t="s">
        <v>25</v>
      </c>
      <c r="N86" s="125" t="s">
        <v>54</v>
      </c>
      <c r="O86" s="16"/>
      <c r="P86" s="126">
        <f t="shared" si="4"/>
        <v>0</v>
      </c>
      <c r="Q86" s="126">
        <v>0</v>
      </c>
      <c r="R86" s="126">
        <f t="shared" si="5"/>
        <v>0</v>
      </c>
      <c r="S86" s="126">
        <v>0</v>
      </c>
      <c r="T86" s="127">
        <f t="shared" si="6"/>
        <v>0</v>
      </c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28" t="s">
        <v>152</v>
      </c>
      <c r="AS86" s="16"/>
      <c r="AT86" s="128" t="s">
        <v>146</v>
      </c>
      <c r="AU86" s="128" t="s">
        <v>9</v>
      </c>
      <c r="AV86" s="16"/>
      <c r="AW86" s="16"/>
      <c r="AX86" s="16"/>
      <c r="AY86" s="4" t="s">
        <v>145</v>
      </c>
      <c r="AZ86" s="16"/>
      <c r="BA86" s="16"/>
      <c r="BB86" s="16"/>
      <c r="BC86" s="16"/>
      <c r="BD86" s="16"/>
      <c r="BE86" s="129">
        <f t="shared" si="7"/>
        <v>0</v>
      </c>
      <c r="BF86" s="129">
        <f t="shared" si="8"/>
        <v>0</v>
      </c>
      <c r="BG86" s="129">
        <f t="shared" si="9"/>
        <v>0</v>
      </c>
      <c r="BH86" s="129">
        <f t="shared" si="10"/>
        <v>0</v>
      </c>
      <c r="BI86" s="129">
        <f t="shared" si="11"/>
        <v>0</v>
      </c>
      <c r="BJ86" s="4" t="s">
        <v>153</v>
      </c>
      <c r="BK86" s="129">
        <f t="shared" si="12"/>
        <v>0</v>
      </c>
      <c r="BL86" s="4" t="s">
        <v>152</v>
      </c>
      <c r="BM86" s="128" t="s">
        <v>152</v>
      </c>
    </row>
    <row r="87" spans="1:65" ht="16.5" customHeight="1">
      <c r="A87" s="16"/>
      <c r="B87" s="17"/>
      <c r="C87" s="118" t="s">
        <v>161</v>
      </c>
      <c r="D87" s="118" t="s">
        <v>146</v>
      </c>
      <c r="E87" s="119" t="s">
        <v>153</v>
      </c>
      <c r="F87" s="120" t="s">
        <v>249</v>
      </c>
      <c r="G87" s="121" t="s">
        <v>338</v>
      </c>
      <c r="H87" s="122">
        <v>1</v>
      </c>
      <c r="I87" s="259"/>
      <c r="J87" s="123">
        <f t="shared" si="3"/>
        <v>0</v>
      </c>
      <c r="K87" s="120" t="s">
        <v>25</v>
      </c>
      <c r="L87" s="17"/>
      <c r="M87" s="124" t="s">
        <v>25</v>
      </c>
      <c r="N87" s="125" t="s">
        <v>54</v>
      </c>
      <c r="O87" s="16"/>
      <c r="P87" s="126">
        <f t="shared" si="4"/>
        <v>0</v>
      </c>
      <c r="Q87" s="126">
        <v>0</v>
      </c>
      <c r="R87" s="126">
        <f t="shared" si="5"/>
        <v>0</v>
      </c>
      <c r="S87" s="126">
        <v>0</v>
      </c>
      <c r="T87" s="127">
        <f t="shared" si="6"/>
        <v>0</v>
      </c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28" t="s">
        <v>152</v>
      </c>
      <c r="AS87" s="16"/>
      <c r="AT87" s="128" t="s">
        <v>146</v>
      </c>
      <c r="AU87" s="128" t="s">
        <v>9</v>
      </c>
      <c r="AV87" s="16"/>
      <c r="AW87" s="16"/>
      <c r="AX87" s="16"/>
      <c r="AY87" s="4" t="s">
        <v>145</v>
      </c>
      <c r="AZ87" s="16"/>
      <c r="BA87" s="16"/>
      <c r="BB87" s="16"/>
      <c r="BC87" s="16"/>
      <c r="BD87" s="16"/>
      <c r="BE87" s="129">
        <f t="shared" si="7"/>
        <v>0</v>
      </c>
      <c r="BF87" s="129">
        <f t="shared" si="8"/>
        <v>0</v>
      </c>
      <c r="BG87" s="129">
        <f t="shared" si="9"/>
        <v>0</v>
      </c>
      <c r="BH87" s="129">
        <f t="shared" si="10"/>
        <v>0</v>
      </c>
      <c r="BI87" s="129">
        <f t="shared" si="11"/>
        <v>0</v>
      </c>
      <c r="BJ87" s="4" t="s">
        <v>153</v>
      </c>
      <c r="BK87" s="129">
        <f t="shared" si="12"/>
        <v>0</v>
      </c>
      <c r="BL87" s="4" t="s">
        <v>152</v>
      </c>
      <c r="BM87" s="128" t="s">
        <v>166</v>
      </c>
    </row>
    <row r="88" spans="1:65" ht="25.5" customHeight="1">
      <c r="A88" s="108"/>
      <c r="B88" s="109"/>
      <c r="C88" s="108"/>
      <c r="D88" s="110" t="s">
        <v>106</v>
      </c>
      <c r="E88" s="111" t="s">
        <v>161</v>
      </c>
      <c r="F88" s="111" t="s">
        <v>793</v>
      </c>
      <c r="G88" s="108"/>
      <c r="H88" s="108"/>
      <c r="I88" s="108"/>
      <c r="J88" s="112">
        <f>BK88</f>
        <v>0</v>
      </c>
      <c r="K88" s="108"/>
      <c r="L88" s="109"/>
      <c r="M88" s="113"/>
      <c r="N88" s="108"/>
      <c r="O88" s="108"/>
      <c r="P88" s="114">
        <f>P89</f>
        <v>0</v>
      </c>
      <c r="Q88" s="108"/>
      <c r="R88" s="114">
        <f>R89</f>
        <v>0</v>
      </c>
      <c r="S88" s="108"/>
      <c r="T88" s="115">
        <f>T89</f>
        <v>0</v>
      </c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10" t="s">
        <v>9</v>
      </c>
      <c r="AS88" s="108"/>
      <c r="AT88" s="116" t="s">
        <v>106</v>
      </c>
      <c r="AU88" s="116" t="s">
        <v>107</v>
      </c>
      <c r="AV88" s="108"/>
      <c r="AW88" s="108"/>
      <c r="AX88" s="108"/>
      <c r="AY88" s="110" t="s">
        <v>145</v>
      </c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17">
        <f>BK89</f>
        <v>0</v>
      </c>
      <c r="BL88" s="108"/>
      <c r="BM88" s="108"/>
    </row>
    <row r="89" spans="1:65" ht="16.5" customHeight="1">
      <c r="A89" s="16"/>
      <c r="B89" s="17"/>
      <c r="C89" s="118" t="s">
        <v>152</v>
      </c>
      <c r="D89" s="118" t="s">
        <v>146</v>
      </c>
      <c r="E89" s="119" t="s">
        <v>797</v>
      </c>
      <c r="F89" s="120" t="s">
        <v>798</v>
      </c>
      <c r="G89" s="121" t="s">
        <v>235</v>
      </c>
      <c r="H89" s="122">
        <v>4</v>
      </c>
      <c r="I89" s="259"/>
      <c r="J89" s="123">
        <f>ROUND(I89*H89,2)</f>
        <v>0</v>
      </c>
      <c r="K89" s="120" t="s">
        <v>25</v>
      </c>
      <c r="L89" s="17"/>
      <c r="M89" s="124" t="s">
        <v>25</v>
      </c>
      <c r="N89" s="125" t="s">
        <v>54</v>
      </c>
      <c r="O89" s="16"/>
      <c r="P89" s="126">
        <f>O89*H89</f>
        <v>0</v>
      </c>
      <c r="Q89" s="126">
        <v>0</v>
      </c>
      <c r="R89" s="126">
        <f>Q89*H89</f>
        <v>0</v>
      </c>
      <c r="S89" s="126">
        <v>0</v>
      </c>
      <c r="T89" s="127">
        <f>S89*H89</f>
        <v>0</v>
      </c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28" t="s">
        <v>152</v>
      </c>
      <c r="AS89" s="16"/>
      <c r="AT89" s="128" t="s">
        <v>146</v>
      </c>
      <c r="AU89" s="128" t="s">
        <v>9</v>
      </c>
      <c r="AV89" s="16"/>
      <c r="AW89" s="16"/>
      <c r="AX89" s="16"/>
      <c r="AY89" s="4" t="s">
        <v>145</v>
      </c>
      <c r="AZ89" s="16"/>
      <c r="BA89" s="16"/>
      <c r="BB89" s="16"/>
      <c r="BC89" s="16"/>
      <c r="BD89" s="16"/>
      <c r="BE89" s="129">
        <f>IF(N89="základní",J89,0)</f>
        <v>0</v>
      </c>
      <c r="BF89" s="129">
        <f>IF(N89="snížená",J89,0)</f>
        <v>0</v>
      </c>
      <c r="BG89" s="129">
        <f>IF(N89="zákl. přenesená",J89,0)</f>
        <v>0</v>
      </c>
      <c r="BH89" s="129">
        <f>IF(N89="sníž. přenesená",J89,0)</f>
        <v>0</v>
      </c>
      <c r="BI89" s="129">
        <f>IF(N89="nulová",J89,0)</f>
        <v>0</v>
      </c>
      <c r="BJ89" s="4" t="s">
        <v>153</v>
      </c>
      <c r="BK89" s="129">
        <f>ROUND(I89*H89,2)</f>
        <v>0</v>
      </c>
      <c r="BL89" s="4" t="s">
        <v>152</v>
      </c>
      <c r="BM89" s="128" t="s">
        <v>169</v>
      </c>
    </row>
    <row r="90" spans="1:65" ht="25.5" customHeight="1">
      <c r="A90" s="108"/>
      <c r="B90" s="109"/>
      <c r="C90" s="108"/>
      <c r="D90" s="110" t="s">
        <v>106</v>
      </c>
      <c r="E90" s="111" t="s">
        <v>152</v>
      </c>
      <c r="F90" s="111" t="s">
        <v>809</v>
      </c>
      <c r="G90" s="108"/>
      <c r="H90" s="108"/>
      <c r="I90" s="108"/>
      <c r="J90" s="112">
        <f>BK90</f>
        <v>0</v>
      </c>
      <c r="K90" s="108"/>
      <c r="L90" s="109"/>
      <c r="M90" s="113"/>
      <c r="N90" s="108"/>
      <c r="O90" s="108"/>
      <c r="P90" s="114">
        <f>SUM(P91:P94)</f>
        <v>0</v>
      </c>
      <c r="Q90" s="108"/>
      <c r="R90" s="114">
        <f>SUM(R91:R94)</f>
        <v>0</v>
      </c>
      <c r="S90" s="108"/>
      <c r="T90" s="115">
        <f>SUM(T91:T94)</f>
        <v>0</v>
      </c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10" t="s">
        <v>9</v>
      </c>
      <c r="AS90" s="108"/>
      <c r="AT90" s="116" t="s">
        <v>106</v>
      </c>
      <c r="AU90" s="116" t="s">
        <v>107</v>
      </c>
      <c r="AV90" s="108"/>
      <c r="AW90" s="108"/>
      <c r="AX90" s="108"/>
      <c r="AY90" s="110" t="s">
        <v>145</v>
      </c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  <c r="BK90" s="117">
        <f>SUM(BK91:BK94)</f>
        <v>0</v>
      </c>
      <c r="BL90" s="108"/>
      <c r="BM90" s="108"/>
    </row>
    <row r="91" spans="1:65" ht="16.5" customHeight="1">
      <c r="A91" s="16"/>
      <c r="B91" s="17"/>
      <c r="C91" s="118" t="s">
        <v>170</v>
      </c>
      <c r="D91" s="118" t="s">
        <v>146</v>
      </c>
      <c r="E91" s="119" t="s">
        <v>820</v>
      </c>
      <c r="F91" s="120" t="s">
        <v>821</v>
      </c>
      <c r="G91" s="121" t="s">
        <v>148</v>
      </c>
      <c r="H91" s="122">
        <v>2</v>
      </c>
      <c r="I91" s="259"/>
      <c r="J91" s="123">
        <f t="shared" ref="J91:J94" si="13">ROUND(I91*H91,2)</f>
        <v>0</v>
      </c>
      <c r="K91" s="120" t="s">
        <v>25</v>
      </c>
      <c r="L91" s="17"/>
      <c r="M91" s="124" t="s">
        <v>25</v>
      </c>
      <c r="N91" s="125" t="s">
        <v>54</v>
      </c>
      <c r="O91" s="16"/>
      <c r="P91" s="126">
        <f t="shared" ref="P91:P94" si="14">O91*H91</f>
        <v>0</v>
      </c>
      <c r="Q91" s="126">
        <v>0</v>
      </c>
      <c r="R91" s="126">
        <f t="shared" ref="R91:R94" si="15">Q91*H91</f>
        <v>0</v>
      </c>
      <c r="S91" s="126">
        <v>0</v>
      </c>
      <c r="T91" s="127">
        <f t="shared" ref="T91:T94" si="16">S91*H91</f>
        <v>0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28" t="s">
        <v>152</v>
      </c>
      <c r="AS91" s="16"/>
      <c r="AT91" s="128" t="s">
        <v>146</v>
      </c>
      <c r="AU91" s="128" t="s">
        <v>9</v>
      </c>
      <c r="AV91" s="16"/>
      <c r="AW91" s="16"/>
      <c r="AX91" s="16"/>
      <c r="AY91" s="4" t="s">
        <v>145</v>
      </c>
      <c r="AZ91" s="16"/>
      <c r="BA91" s="16"/>
      <c r="BB91" s="16"/>
      <c r="BC91" s="16"/>
      <c r="BD91" s="16"/>
      <c r="BE91" s="129">
        <f t="shared" ref="BE91:BE94" si="17">IF(N91="základní",J91,0)</f>
        <v>0</v>
      </c>
      <c r="BF91" s="129">
        <f t="shared" ref="BF91:BF94" si="18">IF(N91="snížená",J91,0)</f>
        <v>0</v>
      </c>
      <c r="BG91" s="129">
        <f t="shared" ref="BG91:BG94" si="19">IF(N91="zákl. přenesená",J91,0)</f>
        <v>0</v>
      </c>
      <c r="BH91" s="129">
        <f t="shared" ref="BH91:BH94" si="20">IF(N91="sníž. přenesená",J91,0)</f>
        <v>0</v>
      </c>
      <c r="BI91" s="129">
        <f t="shared" ref="BI91:BI94" si="21">IF(N91="nulová",J91,0)</f>
        <v>0</v>
      </c>
      <c r="BJ91" s="4" t="s">
        <v>153</v>
      </c>
      <c r="BK91" s="129">
        <f t="shared" ref="BK91:BK94" si="22">ROUND(I91*H91,2)</f>
        <v>0</v>
      </c>
      <c r="BL91" s="4" t="s">
        <v>152</v>
      </c>
      <c r="BM91" s="128" t="s">
        <v>177</v>
      </c>
    </row>
    <row r="92" spans="1:65" ht="16.5" customHeight="1">
      <c r="A92" s="16"/>
      <c r="B92" s="17"/>
      <c r="C92" s="118" t="s">
        <v>166</v>
      </c>
      <c r="D92" s="118" t="s">
        <v>146</v>
      </c>
      <c r="E92" s="119" t="s">
        <v>828</v>
      </c>
      <c r="F92" s="120" t="s">
        <v>829</v>
      </c>
      <c r="G92" s="121" t="s">
        <v>148</v>
      </c>
      <c r="H92" s="122">
        <v>2</v>
      </c>
      <c r="I92" s="259"/>
      <c r="J92" s="123">
        <f t="shared" si="13"/>
        <v>0</v>
      </c>
      <c r="K92" s="120" t="s">
        <v>25</v>
      </c>
      <c r="L92" s="17"/>
      <c r="M92" s="124" t="s">
        <v>25</v>
      </c>
      <c r="N92" s="125" t="s">
        <v>54</v>
      </c>
      <c r="O92" s="16"/>
      <c r="P92" s="126">
        <f t="shared" si="14"/>
        <v>0</v>
      </c>
      <c r="Q92" s="126">
        <v>0</v>
      </c>
      <c r="R92" s="126">
        <f t="shared" si="15"/>
        <v>0</v>
      </c>
      <c r="S92" s="126">
        <v>0</v>
      </c>
      <c r="T92" s="127">
        <f t="shared" si="16"/>
        <v>0</v>
      </c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28" t="s">
        <v>152</v>
      </c>
      <c r="AS92" s="16"/>
      <c r="AT92" s="128" t="s">
        <v>146</v>
      </c>
      <c r="AU92" s="128" t="s">
        <v>9</v>
      </c>
      <c r="AV92" s="16"/>
      <c r="AW92" s="16"/>
      <c r="AX92" s="16"/>
      <c r="AY92" s="4" t="s">
        <v>145</v>
      </c>
      <c r="AZ92" s="16"/>
      <c r="BA92" s="16"/>
      <c r="BB92" s="16"/>
      <c r="BC92" s="16"/>
      <c r="BD92" s="16"/>
      <c r="BE92" s="129">
        <f t="shared" si="17"/>
        <v>0</v>
      </c>
      <c r="BF92" s="129">
        <f t="shared" si="18"/>
        <v>0</v>
      </c>
      <c r="BG92" s="129">
        <f t="shared" si="19"/>
        <v>0</v>
      </c>
      <c r="BH92" s="129">
        <f t="shared" si="20"/>
        <v>0</v>
      </c>
      <c r="BI92" s="129">
        <f t="shared" si="21"/>
        <v>0</v>
      </c>
      <c r="BJ92" s="4" t="s">
        <v>153</v>
      </c>
      <c r="BK92" s="129">
        <f t="shared" si="22"/>
        <v>0</v>
      </c>
      <c r="BL92" s="4" t="s">
        <v>152</v>
      </c>
      <c r="BM92" s="128" t="s">
        <v>15</v>
      </c>
    </row>
    <row r="93" spans="1:65" ht="16.5" customHeight="1">
      <c r="A93" s="16"/>
      <c r="B93" s="17"/>
      <c r="C93" s="118" t="s">
        <v>184</v>
      </c>
      <c r="D93" s="118" t="s">
        <v>146</v>
      </c>
      <c r="E93" s="119" t="s">
        <v>835</v>
      </c>
      <c r="F93" s="120" t="s">
        <v>836</v>
      </c>
      <c r="G93" s="121" t="s">
        <v>148</v>
      </c>
      <c r="H93" s="122">
        <v>2</v>
      </c>
      <c r="I93" s="259"/>
      <c r="J93" s="123">
        <f t="shared" si="13"/>
        <v>0</v>
      </c>
      <c r="K93" s="120" t="s">
        <v>25</v>
      </c>
      <c r="L93" s="17"/>
      <c r="M93" s="124" t="s">
        <v>25</v>
      </c>
      <c r="N93" s="125" t="s">
        <v>54</v>
      </c>
      <c r="O93" s="16"/>
      <c r="P93" s="126">
        <f t="shared" si="14"/>
        <v>0</v>
      </c>
      <c r="Q93" s="126">
        <v>0</v>
      </c>
      <c r="R93" s="126">
        <f t="shared" si="15"/>
        <v>0</v>
      </c>
      <c r="S93" s="126">
        <v>0</v>
      </c>
      <c r="T93" s="127">
        <f t="shared" si="16"/>
        <v>0</v>
      </c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28" t="s">
        <v>152</v>
      </c>
      <c r="AS93" s="16"/>
      <c r="AT93" s="128" t="s">
        <v>146</v>
      </c>
      <c r="AU93" s="128" t="s">
        <v>9</v>
      </c>
      <c r="AV93" s="16"/>
      <c r="AW93" s="16"/>
      <c r="AX93" s="16"/>
      <c r="AY93" s="4" t="s">
        <v>145</v>
      </c>
      <c r="AZ93" s="16"/>
      <c r="BA93" s="16"/>
      <c r="BB93" s="16"/>
      <c r="BC93" s="16"/>
      <c r="BD93" s="16"/>
      <c r="BE93" s="129">
        <f t="shared" si="17"/>
        <v>0</v>
      </c>
      <c r="BF93" s="129">
        <f t="shared" si="18"/>
        <v>0</v>
      </c>
      <c r="BG93" s="129">
        <f t="shared" si="19"/>
        <v>0</v>
      </c>
      <c r="BH93" s="129">
        <f t="shared" si="20"/>
        <v>0</v>
      </c>
      <c r="BI93" s="129">
        <f t="shared" si="21"/>
        <v>0</v>
      </c>
      <c r="BJ93" s="4" t="s">
        <v>153</v>
      </c>
      <c r="BK93" s="129">
        <f t="shared" si="22"/>
        <v>0</v>
      </c>
      <c r="BL93" s="4" t="s">
        <v>152</v>
      </c>
      <c r="BM93" s="128" t="s">
        <v>188</v>
      </c>
    </row>
    <row r="94" spans="1:65" ht="16.5" customHeight="1">
      <c r="A94" s="16"/>
      <c r="B94" s="17"/>
      <c r="C94" s="118" t="s">
        <v>169</v>
      </c>
      <c r="D94" s="118" t="s">
        <v>146</v>
      </c>
      <c r="E94" s="119" t="s">
        <v>844</v>
      </c>
      <c r="F94" s="120" t="s">
        <v>845</v>
      </c>
      <c r="G94" s="121" t="s">
        <v>148</v>
      </c>
      <c r="H94" s="122">
        <v>2</v>
      </c>
      <c r="I94" s="259"/>
      <c r="J94" s="123">
        <f t="shared" si="13"/>
        <v>0</v>
      </c>
      <c r="K94" s="120" t="s">
        <v>25</v>
      </c>
      <c r="L94" s="17"/>
      <c r="M94" s="124" t="s">
        <v>25</v>
      </c>
      <c r="N94" s="125" t="s">
        <v>54</v>
      </c>
      <c r="O94" s="16"/>
      <c r="P94" s="126">
        <f t="shared" si="14"/>
        <v>0</v>
      </c>
      <c r="Q94" s="126">
        <v>0</v>
      </c>
      <c r="R94" s="126">
        <f t="shared" si="15"/>
        <v>0</v>
      </c>
      <c r="S94" s="126">
        <v>0</v>
      </c>
      <c r="T94" s="127">
        <f t="shared" si="16"/>
        <v>0</v>
      </c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28" t="s">
        <v>152</v>
      </c>
      <c r="AS94" s="16"/>
      <c r="AT94" s="128" t="s">
        <v>146</v>
      </c>
      <c r="AU94" s="128" t="s">
        <v>9</v>
      </c>
      <c r="AV94" s="16"/>
      <c r="AW94" s="16"/>
      <c r="AX94" s="16"/>
      <c r="AY94" s="4" t="s">
        <v>145</v>
      </c>
      <c r="AZ94" s="16"/>
      <c r="BA94" s="16"/>
      <c r="BB94" s="16"/>
      <c r="BC94" s="16"/>
      <c r="BD94" s="16"/>
      <c r="BE94" s="129">
        <f t="shared" si="17"/>
        <v>0</v>
      </c>
      <c r="BF94" s="129">
        <f t="shared" si="18"/>
        <v>0</v>
      </c>
      <c r="BG94" s="129">
        <f t="shared" si="19"/>
        <v>0</v>
      </c>
      <c r="BH94" s="129">
        <f t="shared" si="20"/>
        <v>0</v>
      </c>
      <c r="BI94" s="129">
        <f t="shared" si="21"/>
        <v>0</v>
      </c>
      <c r="BJ94" s="4" t="s">
        <v>153</v>
      </c>
      <c r="BK94" s="129">
        <f t="shared" si="22"/>
        <v>0</v>
      </c>
      <c r="BL94" s="4" t="s">
        <v>152</v>
      </c>
      <c r="BM94" s="128" t="s">
        <v>193</v>
      </c>
    </row>
    <row r="95" spans="1:65" ht="25.5" customHeight="1">
      <c r="A95" s="108"/>
      <c r="B95" s="109"/>
      <c r="C95" s="108"/>
      <c r="D95" s="110" t="s">
        <v>106</v>
      </c>
      <c r="E95" s="111" t="s">
        <v>224</v>
      </c>
      <c r="F95" s="111" t="s">
        <v>850</v>
      </c>
      <c r="G95" s="108"/>
      <c r="H95" s="108"/>
      <c r="I95" s="108"/>
      <c r="J95" s="112">
        <f>BK95</f>
        <v>0</v>
      </c>
      <c r="K95" s="108"/>
      <c r="L95" s="109"/>
      <c r="M95" s="113"/>
      <c r="N95" s="108"/>
      <c r="O95" s="108"/>
      <c r="P95" s="114">
        <f>SUM(P96:P101)</f>
        <v>0</v>
      </c>
      <c r="Q95" s="108"/>
      <c r="R95" s="114">
        <f>SUM(R96:R101)</f>
        <v>0</v>
      </c>
      <c r="S95" s="108"/>
      <c r="T95" s="115">
        <f>SUM(T96:T101)</f>
        <v>0</v>
      </c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10" t="s">
        <v>9</v>
      </c>
      <c r="AS95" s="108"/>
      <c r="AT95" s="116" t="s">
        <v>106</v>
      </c>
      <c r="AU95" s="116" t="s">
        <v>107</v>
      </c>
      <c r="AV95" s="108"/>
      <c r="AW95" s="108"/>
      <c r="AX95" s="108"/>
      <c r="AY95" s="110" t="s">
        <v>145</v>
      </c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17">
        <f>SUM(BK96:BK101)</f>
        <v>0</v>
      </c>
      <c r="BL95" s="108"/>
      <c r="BM95" s="108"/>
    </row>
    <row r="96" spans="1:65" ht="24" customHeight="1">
      <c r="A96" s="16"/>
      <c r="B96" s="17"/>
      <c r="C96" s="118" t="s">
        <v>164</v>
      </c>
      <c r="D96" s="118" t="s">
        <v>146</v>
      </c>
      <c r="E96" s="119" t="s">
        <v>855</v>
      </c>
      <c r="F96" s="120" t="s">
        <v>856</v>
      </c>
      <c r="G96" s="121" t="s">
        <v>235</v>
      </c>
      <c r="H96" s="122">
        <v>44</v>
      </c>
      <c r="I96" s="259"/>
      <c r="J96" s="123">
        <f t="shared" ref="J96:J101" si="23">ROUND(I96*H96,2)</f>
        <v>0</v>
      </c>
      <c r="K96" s="120" t="s">
        <v>25</v>
      </c>
      <c r="L96" s="17"/>
      <c r="M96" s="124" t="s">
        <v>25</v>
      </c>
      <c r="N96" s="125" t="s">
        <v>54</v>
      </c>
      <c r="O96" s="16"/>
      <c r="P96" s="126">
        <f t="shared" ref="P96:P101" si="24">O96*H96</f>
        <v>0</v>
      </c>
      <c r="Q96" s="126">
        <v>0</v>
      </c>
      <c r="R96" s="126">
        <f t="shared" ref="R96:R101" si="25">Q96*H96</f>
        <v>0</v>
      </c>
      <c r="S96" s="126">
        <v>0</v>
      </c>
      <c r="T96" s="127">
        <f t="shared" ref="T96:T101" si="26">S96*H96</f>
        <v>0</v>
      </c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28" t="s">
        <v>152</v>
      </c>
      <c r="AS96" s="16"/>
      <c r="AT96" s="128" t="s">
        <v>146</v>
      </c>
      <c r="AU96" s="128" t="s">
        <v>9</v>
      </c>
      <c r="AV96" s="16"/>
      <c r="AW96" s="16"/>
      <c r="AX96" s="16"/>
      <c r="AY96" s="4" t="s">
        <v>145</v>
      </c>
      <c r="AZ96" s="16"/>
      <c r="BA96" s="16"/>
      <c r="BB96" s="16"/>
      <c r="BC96" s="16"/>
      <c r="BD96" s="16"/>
      <c r="BE96" s="129">
        <f t="shared" ref="BE96:BE101" si="27">IF(N96="základní",J96,0)</f>
        <v>0</v>
      </c>
      <c r="BF96" s="129">
        <f t="shared" ref="BF96:BF101" si="28">IF(N96="snížená",J96,0)</f>
        <v>0</v>
      </c>
      <c r="BG96" s="129">
        <f t="shared" ref="BG96:BG101" si="29">IF(N96="zákl. přenesená",J96,0)</f>
        <v>0</v>
      </c>
      <c r="BH96" s="129">
        <f t="shared" ref="BH96:BH101" si="30">IF(N96="sníž. přenesená",J96,0)</f>
        <v>0</v>
      </c>
      <c r="BI96" s="129">
        <f t="shared" ref="BI96:BI101" si="31">IF(N96="nulová",J96,0)</f>
        <v>0</v>
      </c>
      <c r="BJ96" s="4" t="s">
        <v>153</v>
      </c>
      <c r="BK96" s="129">
        <f t="shared" ref="BK96:BK101" si="32">ROUND(I96*H96,2)</f>
        <v>0</v>
      </c>
      <c r="BL96" s="4" t="s">
        <v>152</v>
      </c>
      <c r="BM96" s="128" t="s">
        <v>197</v>
      </c>
    </row>
    <row r="97" spans="1:65" ht="24" customHeight="1">
      <c r="A97" s="16"/>
      <c r="B97" s="17"/>
      <c r="C97" s="118" t="s">
        <v>177</v>
      </c>
      <c r="D97" s="118" t="s">
        <v>146</v>
      </c>
      <c r="E97" s="119" t="s">
        <v>869</v>
      </c>
      <c r="F97" s="120" t="s">
        <v>870</v>
      </c>
      <c r="G97" s="121" t="s">
        <v>235</v>
      </c>
      <c r="H97" s="122">
        <v>44</v>
      </c>
      <c r="I97" s="259"/>
      <c r="J97" s="123">
        <f t="shared" si="23"/>
        <v>0</v>
      </c>
      <c r="K97" s="120" t="s">
        <v>25</v>
      </c>
      <c r="L97" s="17"/>
      <c r="M97" s="124" t="s">
        <v>25</v>
      </c>
      <c r="N97" s="125" t="s">
        <v>54</v>
      </c>
      <c r="O97" s="16"/>
      <c r="P97" s="126">
        <f t="shared" si="24"/>
        <v>0</v>
      </c>
      <c r="Q97" s="126">
        <v>0</v>
      </c>
      <c r="R97" s="126">
        <f t="shared" si="25"/>
        <v>0</v>
      </c>
      <c r="S97" s="126">
        <v>0</v>
      </c>
      <c r="T97" s="127">
        <f t="shared" si="26"/>
        <v>0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28" t="s">
        <v>152</v>
      </c>
      <c r="AS97" s="16"/>
      <c r="AT97" s="128" t="s">
        <v>146</v>
      </c>
      <c r="AU97" s="128" t="s">
        <v>9</v>
      </c>
      <c r="AV97" s="16"/>
      <c r="AW97" s="16"/>
      <c r="AX97" s="16"/>
      <c r="AY97" s="4" t="s">
        <v>145</v>
      </c>
      <c r="AZ97" s="16"/>
      <c r="BA97" s="16"/>
      <c r="BB97" s="16"/>
      <c r="BC97" s="16"/>
      <c r="BD97" s="16"/>
      <c r="BE97" s="129">
        <f t="shared" si="27"/>
        <v>0</v>
      </c>
      <c r="BF97" s="129">
        <f t="shared" si="28"/>
        <v>0</v>
      </c>
      <c r="BG97" s="129">
        <f t="shared" si="29"/>
        <v>0</v>
      </c>
      <c r="BH97" s="129">
        <f t="shared" si="30"/>
        <v>0</v>
      </c>
      <c r="BI97" s="129">
        <f t="shared" si="31"/>
        <v>0</v>
      </c>
      <c r="BJ97" s="4" t="s">
        <v>153</v>
      </c>
      <c r="BK97" s="129">
        <f t="shared" si="32"/>
        <v>0</v>
      </c>
      <c r="BL97" s="4" t="s">
        <v>152</v>
      </c>
      <c r="BM97" s="128" t="s">
        <v>203</v>
      </c>
    </row>
    <row r="98" spans="1:65" ht="16.5" customHeight="1">
      <c r="A98" s="16"/>
      <c r="B98" s="17"/>
      <c r="C98" s="118" t="s">
        <v>204</v>
      </c>
      <c r="D98" s="118" t="s">
        <v>146</v>
      </c>
      <c r="E98" s="119" t="s">
        <v>875</v>
      </c>
      <c r="F98" s="120" t="s">
        <v>876</v>
      </c>
      <c r="G98" s="121" t="s">
        <v>148</v>
      </c>
      <c r="H98" s="122">
        <v>1</v>
      </c>
      <c r="I98" s="259"/>
      <c r="J98" s="123">
        <f t="shared" si="23"/>
        <v>0</v>
      </c>
      <c r="K98" s="120" t="s">
        <v>25</v>
      </c>
      <c r="L98" s="17"/>
      <c r="M98" s="124" t="s">
        <v>25</v>
      </c>
      <c r="N98" s="125" t="s">
        <v>54</v>
      </c>
      <c r="O98" s="16"/>
      <c r="P98" s="126">
        <f t="shared" si="24"/>
        <v>0</v>
      </c>
      <c r="Q98" s="126">
        <v>0</v>
      </c>
      <c r="R98" s="126">
        <f t="shared" si="25"/>
        <v>0</v>
      </c>
      <c r="S98" s="126">
        <v>0</v>
      </c>
      <c r="T98" s="127">
        <f t="shared" si="26"/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152</v>
      </c>
      <c r="AS98" s="16"/>
      <c r="AT98" s="128" t="s">
        <v>146</v>
      </c>
      <c r="AU98" s="128" t="s">
        <v>9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 t="shared" si="27"/>
        <v>0</v>
      </c>
      <c r="BF98" s="129">
        <f t="shared" si="28"/>
        <v>0</v>
      </c>
      <c r="BG98" s="129">
        <f t="shared" si="29"/>
        <v>0</v>
      </c>
      <c r="BH98" s="129">
        <f t="shared" si="30"/>
        <v>0</v>
      </c>
      <c r="BI98" s="129">
        <f t="shared" si="31"/>
        <v>0</v>
      </c>
      <c r="BJ98" s="4" t="s">
        <v>153</v>
      </c>
      <c r="BK98" s="129">
        <f t="shared" si="32"/>
        <v>0</v>
      </c>
      <c r="BL98" s="4" t="s">
        <v>152</v>
      </c>
      <c r="BM98" s="128" t="s">
        <v>207</v>
      </c>
    </row>
    <row r="99" spans="1:65" ht="21.75" customHeight="1">
      <c r="A99" s="16"/>
      <c r="B99" s="17"/>
      <c r="C99" s="118" t="s">
        <v>15</v>
      </c>
      <c r="D99" s="118" t="s">
        <v>146</v>
      </c>
      <c r="E99" s="119" t="s">
        <v>879</v>
      </c>
      <c r="F99" s="120" t="s">
        <v>880</v>
      </c>
      <c r="G99" s="121" t="s">
        <v>148</v>
      </c>
      <c r="H99" s="122">
        <v>1</v>
      </c>
      <c r="I99" s="259"/>
      <c r="J99" s="123">
        <f t="shared" si="23"/>
        <v>0</v>
      </c>
      <c r="K99" s="120" t="s">
        <v>25</v>
      </c>
      <c r="L99" s="17"/>
      <c r="M99" s="124" t="s">
        <v>25</v>
      </c>
      <c r="N99" s="125" t="s">
        <v>54</v>
      </c>
      <c r="O99" s="16"/>
      <c r="P99" s="126">
        <f t="shared" si="24"/>
        <v>0</v>
      </c>
      <c r="Q99" s="126">
        <v>0</v>
      </c>
      <c r="R99" s="126">
        <f t="shared" si="25"/>
        <v>0</v>
      </c>
      <c r="S99" s="126">
        <v>0</v>
      </c>
      <c r="T99" s="127">
        <f t="shared" si="26"/>
        <v>0</v>
      </c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28" t="s">
        <v>152</v>
      </c>
      <c r="AS99" s="16"/>
      <c r="AT99" s="128" t="s">
        <v>146</v>
      </c>
      <c r="AU99" s="128" t="s">
        <v>9</v>
      </c>
      <c r="AV99" s="16"/>
      <c r="AW99" s="16"/>
      <c r="AX99" s="16"/>
      <c r="AY99" s="4" t="s">
        <v>145</v>
      </c>
      <c r="AZ99" s="16"/>
      <c r="BA99" s="16"/>
      <c r="BB99" s="16"/>
      <c r="BC99" s="16"/>
      <c r="BD99" s="16"/>
      <c r="BE99" s="129">
        <f t="shared" si="27"/>
        <v>0</v>
      </c>
      <c r="BF99" s="129">
        <f t="shared" si="28"/>
        <v>0</v>
      </c>
      <c r="BG99" s="129">
        <f t="shared" si="29"/>
        <v>0</v>
      </c>
      <c r="BH99" s="129">
        <f t="shared" si="30"/>
        <v>0</v>
      </c>
      <c r="BI99" s="129">
        <f t="shared" si="31"/>
        <v>0</v>
      </c>
      <c r="BJ99" s="4" t="s">
        <v>153</v>
      </c>
      <c r="BK99" s="129">
        <f t="shared" si="32"/>
        <v>0</v>
      </c>
      <c r="BL99" s="4" t="s">
        <v>152</v>
      </c>
      <c r="BM99" s="128" t="s">
        <v>214</v>
      </c>
    </row>
    <row r="100" spans="1:65" ht="24">
      <c r="A100" s="16"/>
      <c r="B100" s="17"/>
      <c r="C100" s="118" t="s">
        <v>215</v>
      </c>
      <c r="D100" s="118" t="s">
        <v>146</v>
      </c>
      <c r="E100" s="119" t="s">
        <v>884</v>
      </c>
      <c r="F100" s="261" t="s">
        <v>1704</v>
      </c>
      <c r="G100" s="121" t="s">
        <v>338</v>
      </c>
      <c r="H100" s="122">
        <v>1</v>
      </c>
      <c r="I100" s="259"/>
      <c r="J100" s="123">
        <f t="shared" si="23"/>
        <v>0</v>
      </c>
      <c r="K100" s="120" t="s">
        <v>25</v>
      </c>
      <c r="L100" s="17"/>
      <c r="M100" s="124" t="s">
        <v>25</v>
      </c>
      <c r="N100" s="125" t="s">
        <v>54</v>
      </c>
      <c r="O100" s="16"/>
      <c r="P100" s="126">
        <f t="shared" si="24"/>
        <v>0</v>
      </c>
      <c r="Q100" s="126">
        <v>0</v>
      </c>
      <c r="R100" s="126">
        <f t="shared" si="25"/>
        <v>0</v>
      </c>
      <c r="S100" s="126">
        <v>0</v>
      </c>
      <c r="T100" s="127">
        <f t="shared" si="26"/>
        <v>0</v>
      </c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28" t="s">
        <v>152</v>
      </c>
      <c r="AS100" s="16"/>
      <c r="AT100" s="128" t="s">
        <v>146</v>
      </c>
      <c r="AU100" s="128" t="s">
        <v>9</v>
      </c>
      <c r="AV100" s="16"/>
      <c r="AW100" s="16"/>
      <c r="AX100" s="16"/>
      <c r="AY100" s="4" t="s">
        <v>145</v>
      </c>
      <c r="AZ100" s="16"/>
      <c r="BA100" s="16"/>
      <c r="BB100" s="16"/>
      <c r="BC100" s="16"/>
      <c r="BD100" s="16"/>
      <c r="BE100" s="129">
        <f t="shared" si="27"/>
        <v>0</v>
      </c>
      <c r="BF100" s="129">
        <f t="shared" si="28"/>
        <v>0</v>
      </c>
      <c r="BG100" s="129">
        <f t="shared" si="29"/>
        <v>0</v>
      </c>
      <c r="BH100" s="129">
        <f t="shared" si="30"/>
        <v>0</v>
      </c>
      <c r="BI100" s="129">
        <f t="shared" si="31"/>
        <v>0</v>
      </c>
      <c r="BJ100" s="4" t="s">
        <v>153</v>
      </c>
      <c r="BK100" s="129">
        <f t="shared" si="32"/>
        <v>0</v>
      </c>
      <c r="BL100" s="4" t="s">
        <v>152</v>
      </c>
      <c r="BM100" s="128" t="s">
        <v>218</v>
      </c>
    </row>
    <row r="101" spans="1:65" ht="16.5" customHeight="1">
      <c r="A101" s="16"/>
      <c r="B101" s="17"/>
      <c r="C101" s="118" t="s">
        <v>188</v>
      </c>
      <c r="D101" s="118" t="s">
        <v>146</v>
      </c>
      <c r="E101" s="119" t="s">
        <v>890</v>
      </c>
      <c r="F101" s="120" t="s">
        <v>891</v>
      </c>
      <c r="G101" s="121" t="s">
        <v>148</v>
      </c>
      <c r="H101" s="122">
        <v>1</v>
      </c>
      <c r="I101" s="259"/>
      <c r="J101" s="123">
        <f t="shared" si="23"/>
        <v>0</v>
      </c>
      <c r="K101" s="120" t="s">
        <v>25</v>
      </c>
      <c r="L101" s="17"/>
      <c r="M101" s="160" t="s">
        <v>25</v>
      </c>
      <c r="N101" s="161" t="s">
        <v>54</v>
      </c>
      <c r="O101" s="162"/>
      <c r="P101" s="163">
        <f t="shared" si="24"/>
        <v>0</v>
      </c>
      <c r="Q101" s="163">
        <v>0</v>
      </c>
      <c r="R101" s="163">
        <f t="shared" si="25"/>
        <v>0</v>
      </c>
      <c r="S101" s="163">
        <v>0</v>
      </c>
      <c r="T101" s="164">
        <f t="shared" si="26"/>
        <v>0</v>
      </c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28" t="s">
        <v>152</v>
      </c>
      <c r="AS101" s="16"/>
      <c r="AT101" s="128" t="s">
        <v>146</v>
      </c>
      <c r="AU101" s="128" t="s">
        <v>9</v>
      </c>
      <c r="AV101" s="16"/>
      <c r="AW101" s="16"/>
      <c r="AX101" s="16"/>
      <c r="AY101" s="4" t="s">
        <v>145</v>
      </c>
      <c r="AZ101" s="16"/>
      <c r="BA101" s="16"/>
      <c r="BB101" s="16"/>
      <c r="BC101" s="16"/>
      <c r="BD101" s="16"/>
      <c r="BE101" s="129">
        <f t="shared" si="27"/>
        <v>0</v>
      </c>
      <c r="BF101" s="129">
        <f t="shared" si="28"/>
        <v>0</v>
      </c>
      <c r="BG101" s="129">
        <f t="shared" si="29"/>
        <v>0</v>
      </c>
      <c r="BH101" s="129">
        <f t="shared" si="30"/>
        <v>0</v>
      </c>
      <c r="BI101" s="129">
        <f t="shared" si="31"/>
        <v>0</v>
      </c>
      <c r="BJ101" s="4" t="s">
        <v>153</v>
      </c>
      <c r="BK101" s="129">
        <f t="shared" si="32"/>
        <v>0</v>
      </c>
      <c r="BL101" s="4" t="s">
        <v>152</v>
      </c>
      <c r="BM101" s="128" t="s">
        <v>223</v>
      </c>
    </row>
    <row r="102" spans="1:65" ht="6.75" customHeight="1">
      <c r="A102" s="16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17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</row>
    <row r="103" spans="1:65" ht="15.75" customHeight="1"/>
    <row r="104" spans="1:65" ht="15.75" customHeight="1"/>
    <row r="105" spans="1:65" ht="15.75" customHeight="1"/>
    <row r="106" spans="1:65" ht="15.75" customHeight="1"/>
    <row r="107" spans="1:65" ht="15.75" customHeight="1"/>
    <row r="108" spans="1:65" ht="15.75" customHeight="1"/>
    <row r="109" spans="1:65" ht="15.75" customHeight="1"/>
    <row r="110" spans="1:65" ht="15.75" customHeight="1"/>
    <row r="111" spans="1:65" ht="15.75" customHeight="1"/>
    <row r="112" spans="1:6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NCxhWjnbDAtorcyhPwFC6OXfuXOt5g0NGxsi/q0FVTsew79PzluOxF5iX7WXbOpdAodgD1ySd/ep8HAlepc/7g==" saltValue="1dSuRPdQ41XgcjuxTxRLWQ==" spinCount="100000" sheet="1" objects="1" scenarios="1"/>
  <autoFilter ref="C82:K101" xr:uid="{00000000-0009-0000-0000-000005000000}"/>
  <mergeCells count="9">
    <mergeCell ref="E73:H73"/>
    <mergeCell ref="E75:H75"/>
    <mergeCell ref="L2:V2"/>
    <mergeCell ref="E7:H7"/>
    <mergeCell ref="E9:H9"/>
    <mergeCell ref="E18:H18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M1000"/>
  <sheetViews>
    <sheetView showGridLines="0" topLeftCell="A61" zoomScaleNormal="100" workbookViewId="0">
      <selection activeCell="F87" sqref="F87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173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1021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18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306" t="str">
        <f>'Rekapitulace stavby'!E14</f>
        <v>Vyplň údaj</v>
      </c>
      <c r="F18" s="307"/>
      <c r="G18" s="307"/>
      <c r="H18" s="308"/>
      <c r="I18" s="10" t="s">
        <v>37</v>
      </c>
      <c r="J18" s="18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ROUND(J84,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ROUND((SUM(BE84:BE181)),  2)</f>
        <v>0</v>
      </c>
      <c r="G33" s="16"/>
      <c r="H33" s="16"/>
      <c r="I33" s="34">
        <v>0.21</v>
      </c>
      <c r="J33" s="33">
        <f>ROUND(((SUM(BE84:BE181))*I33),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ROUND((SUM(BF84:BF181)),  2)</f>
        <v>0</v>
      </c>
      <c r="G34" s="16"/>
      <c r="H34" s="16"/>
      <c r="I34" s="34">
        <v>0.12</v>
      </c>
      <c r="J34" s="33">
        <f>ROUND(((SUM(BF84:BF181))*I34),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ROUND((SUM(BG84:BG181)),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ROUND((SUM(BH84:BH181)),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ROUND((SUM(BI84:BI181)),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06 - EL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0" si="1">J84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1055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24.75" customHeight="1">
      <c r="A61" s="62"/>
      <c r="B61" s="63"/>
      <c r="C61" s="62"/>
      <c r="D61" s="64" t="s">
        <v>1059</v>
      </c>
      <c r="E61" s="65"/>
      <c r="F61" s="65"/>
      <c r="G61" s="65"/>
      <c r="H61" s="65"/>
      <c r="I61" s="65"/>
      <c r="J61" s="66">
        <f>J90</f>
        <v>0</v>
      </c>
      <c r="K61" s="62"/>
      <c r="L61" s="63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</row>
    <row r="62" spans="1:65" ht="24.75" customHeight="1">
      <c r="A62" s="62"/>
      <c r="B62" s="63"/>
      <c r="C62" s="62"/>
      <c r="D62" s="64" t="s">
        <v>1060</v>
      </c>
      <c r="E62" s="65"/>
      <c r="F62" s="65"/>
      <c r="G62" s="65"/>
      <c r="H62" s="65"/>
      <c r="I62" s="65"/>
      <c r="J62" s="66">
        <f>J130</f>
        <v>0</v>
      </c>
      <c r="K62" s="62"/>
      <c r="L62" s="63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</row>
    <row r="63" spans="1:65" ht="24.75" customHeight="1">
      <c r="A63" s="62"/>
      <c r="B63" s="63"/>
      <c r="C63" s="62"/>
      <c r="D63" s="64" t="s">
        <v>1061</v>
      </c>
      <c r="E63" s="65"/>
      <c r="F63" s="65"/>
      <c r="G63" s="65"/>
      <c r="H63" s="65"/>
      <c r="I63" s="65"/>
      <c r="J63" s="66">
        <f>J176</f>
        <v>0</v>
      </c>
      <c r="K63" s="62"/>
      <c r="L63" s="63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</row>
    <row r="64" spans="1:65" ht="24.75" customHeight="1">
      <c r="A64" s="62"/>
      <c r="B64" s="63"/>
      <c r="C64" s="62"/>
      <c r="D64" s="64" t="s">
        <v>1062</v>
      </c>
      <c r="E64" s="65"/>
      <c r="F64" s="65"/>
      <c r="G64" s="65"/>
      <c r="H64" s="65"/>
      <c r="I64" s="65"/>
      <c r="J64" s="66">
        <f>J180</f>
        <v>0</v>
      </c>
      <c r="K64" s="62"/>
      <c r="L64" s="63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</row>
    <row r="65" spans="1:65" ht="21.75" customHeight="1">
      <c r="A65" s="16"/>
      <c r="B65" s="17"/>
      <c r="C65" s="16"/>
      <c r="D65" s="16"/>
      <c r="E65" s="16"/>
      <c r="F65" s="16"/>
      <c r="G65" s="16"/>
      <c r="H65" s="16"/>
      <c r="I65" s="16"/>
      <c r="J65" s="16"/>
      <c r="K65" s="16"/>
      <c r="L65" s="17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</row>
    <row r="66" spans="1:65" ht="6.75" customHeight="1">
      <c r="A66" s="16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17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</row>
    <row r="67" spans="1:65" ht="15.75" customHeight="1"/>
    <row r="68" spans="1:65" ht="15.75" customHeight="1"/>
    <row r="69" spans="1:65" ht="15.75" customHeight="1"/>
    <row r="70" spans="1:65" ht="6.75" customHeight="1">
      <c r="A70" s="16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17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</row>
    <row r="71" spans="1:65" ht="24.75" customHeight="1">
      <c r="A71" s="16"/>
      <c r="B71" s="17"/>
      <c r="C71" s="8" t="s">
        <v>103</v>
      </c>
      <c r="D71" s="16"/>
      <c r="E71" s="16"/>
      <c r="F71" s="16"/>
      <c r="G71" s="16"/>
      <c r="H71" s="16"/>
      <c r="I71" s="16"/>
      <c r="J71" s="16"/>
      <c r="K71" s="16"/>
      <c r="L71" s="17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</row>
    <row r="72" spans="1:65" ht="6.75" customHeight="1">
      <c r="A72" s="16"/>
      <c r="B72" s="17"/>
      <c r="C72" s="16"/>
      <c r="D72" s="16"/>
      <c r="E72" s="16"/>
      <c r="F72" s="16"/>
      <c r="G72" s="16"/>
      <c r="H72" s="16"/>
      <c r="I72" s="16"/>
      <c r="J72" s="16"/>
      <c r="K72" s="16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</row>
    <row r="73" spans="1:65" ht="12" customHeight="1">
      <c r="A73" s="16"/>
      <c r="B73" s="17"/>
      <c r="C73" s="10" t="s">
        <v>14</v>
      </c>
      <c r="D73" s="16"/>
      <c r="E73" s="16"/>
      <c r="F73" s="16"/>
      <c r="G73" s="16"/>
      <c r="H73" s="16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</row>
    <row r="74" spans="1:65" ht="16.5" customHeight="1">
      <c r="A74" s="16"/>
      <c r="B74" s="17"/>
      <c r="C74" s="16"/>
      <c r="D74" s="16"/>
      <c r="E74" s="305" t="str">
        <f>E7</f>
        <v>Rekonstrukce dvou bytových jednotek</v>
      </c>
      <c r="F74" s="264"/>
      <c r="G74" s="264"/>
      <c r="H74" s="264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</row>
    <row r="75" spans="1:65" ht="12" customHeight="1">
      <c r="A75" s="16"/>
      <c r="B75" s="17"/>
      <c r="C75" s="10" t="s">
        <v>23</v>
      </c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16.5" customHeight="1">
      <c r="A76" s="16"/>
      <c r="B76" s="17"/>
      <c r="C76" s="16"/>
      <c r="D76" s="16"/>
      <c r="E76" s="299" t="str">
        <f>E9</f>
        <v>06 - EL</v>
      </c>
      <c r="F76" s="264"/>
      <c r="G76" s="264"/>
      <c r="H76" s="264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6.75" customHeight="1">
      <c r="A77" s="16"/>
      <c r="B77" s="17"/>
      <c r="C77" s="16"/>
      <c r="D77" s="16"/>
      <c r="E77" s="16"/>
      <c r="F77" s="16"/>
      <c r="G77" s="16"/>
      <c r="H77" s="16"/>
      <c r="I77" s="16"/>
      <c r="J77" s="16"/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12" customHeight="1">
      <c r="A78" s="16"/>
      <c r="B78" s="17"/>
      <c r="C78" s="10" t="s">
        <v>27</v>
      </c>
      <c r="D78" s="16"/>
      <c r="E78" s="16"/>
      <c r="F78" s="14" t="str">
        <f>F12</f>
        <v>Dlouhá 126</v>
      </c>
      <c r="G78" s="16"/>
      <c r="H78" s="16"/>
      <c r="I78" s="10" t="s">
        <v>29</v>
      </c>
      <c r="J78" s="19" t="str">
        <f>IF(J12="","",J12)</f>
        <v>31. 7. 2026</v>
      </c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</row>
    <row r="79" spans="1:65" ht="6.75" customHeight="1">
      <c r="A79" s="16"/>
      <c r="B79" s="17"/>
      <c r="C79" s="16"/>
      <c r="D79" s="16"/>
      <c r="E79" s="16"/>
      <c r="F79" s="16"/>
      <c r="G79" s="16"/>
      <c r="H79" s="16"/>
      <c r="I79" s="16"/>
      <c r="J79" s="16"/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</row>
    <row r="80" spans="1:65" ht="15" customHeight="1">
      <c r="A80" s="16"/>
      <c r="B80" s="17"/>
      <c r="C80" s="10" t="s">
        <v>34</v>
      </c>
      <c r="D80" s="16"/>
      <c r="E80" s="16"/>
      <c r="F80" s="14" t="str">
        <f>E15</f>
        <v>Městys Lomnice</v>
      </c>
      <c r="G80" s="16"/>
      <c r="H80" s="16"/>
      <c r="I80" s="10" t="s">
        <v>40</v>
      </c>
      <c r="J80" s="20" t="str">
        <f>E21</f>
        <v>Proiectura Dana s.r.o.</v>
      </c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15" customHeight="1">
      <c r="A81" s="16"/>
      <c r="B81" s="17"/>
      <c r="C81" s="10" t="s">
        <v>38</v>
      </c>
      <c r="D81" s="16"/>
      <c r="E81" s="16"/>
      <c r="F81" s="57" t="str">
        <f>IF(E18="","",E18)</f>
        <v>Vyplň údaj</v>
      </c>
      <c r="G81" s="16"/>
      <c r="H81" s="16"/>
      <c r="I81" s="10" t="s">
        <v>45</v>
      </c>
      <c r="J81" s="20" t="str">
        <f>E24</f>
        <v>Proiectura Dana s.r.o.</v>
      </c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9.75" customHeight="1">
      <c r="A82" s="16"/>
      <c r="B82" s="17"/>
      <c r="C82" s="16"/>
      <c r="D82" s="16"/>
      <c r="E82" s="16"/>
      <c r="F82" s="16"/>
      <c r="G82" s="16"/>
      <c r="H82" s="16"/>
      <c r="I82" s="16"/>
      <c r="J82" s="16"/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29.25" customHeight="1">
      <c r="A83" s="99"/>
      <c r="B83" s="100"/>
      <c r="C83" s="101" t="s">
        <v>127</v>
      </c>
      <c r="D83" s="102" t="s">
        <v>75</v>
      </c>
      <c r="E83" s="102" t="s">
        <v>67</v>
      </c>
      <c r="F83" s="102" t="s">
        <v>69</v>
      </c>
      <c r="G83" s="102" t="s">
        <v>128</v>
      </c>
      <c r="H83" s="102" t="s">
        <v>129</v>
      </c>
      <c r="I83" s="102" t="s">
        <v>130</v>
      </c>
      <c r="J83" s="102" t="s">
        <v>65</v>
      </c>
      <c r="K83" s="103" t="s">
        <v>131</v>
      </c>
      <c r="L83" s="100"/>
      <c r="M83" s="71" t="s">
        <v>25</v>
      </c>
      <c r="N83" s="73" t="s">
        <v>52</v>
      </c>
      <c r="O83" s="73" t="s">
        <v>132</v>
      </c>
      <c r="P83" s="73" t="s">
        <v>133</v>
      </c>
      <c r="Q83" s="73" t="s">
        <v>134</v>
      </c>
      <c r="R83" s="73" t="s">
        <v>135</v>
      </c>
      <c r="S83" s="73" t="s">
        <v>136</v>
      </c>
      <c r="T83" s="75" t="s">
        <v>137</v>
      </c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</row>
    <row r="84" spans="1:65" ht="22.5" customHeight="1">
      <c r="A84" s="16"/>
      <c r="B84" s="17"/>
      <c r="C84" s="79" t="s">
        <v>138</v>
      </c>
      <c r="D84" s="16"/>
      <c r="E84" s="16"/>
      <c r="F84" s="16"/>
      <c r="G84" s="16"/>
      <c r="H84" s="16"/>
      <c r="I84" s="16"/>
      <c r="J84" s="104">
        <f t="shared" ref="J84:J85" si="2">BK84</f>
        <v>0</v>
      </c>
      <c r="K84" s="16"/>
      <c r="L84" s="17"/>
      <c r="M84" s="76"/>
      <c r="N84" s="29"/>
      <c r="O84" s="29"/>
      <c r="P84" s="105">
        <f>P85+P90+P130+P176+P180</f>
        <v>0</v>
      </c>
      <c r="Q84" s="29"/>
      <c r="R84" s="105">
        <f>R85+R90+R130+R176+R180</f>
        <v>0</v>
      </c>
      <c r="S84" s="29"/>
      <c r="T84" s="106">
        <f>T85+T90+T130+T176+T180</f>
        <v>0</v>
      </c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4" t="s">
        <v>106</v>
      </c>
      <c r="AU84" s="4" t="s">
        <v>68</v>
      </c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07">
        <f>BK85+BK90+BK130+BK176+BK180</f>
        <v>0</v>
      </c>
      <c r="BL84" s="16"/>
      <c r="BM84" s="16"/>
    </row>
    <row r="85" spans="1:65" ht="25.5" customHeight="1">
      <c r="A85" s="108"/>
      <c r="B85" s="109"/>
      <c r="C85" s="108"/>
      <c r="D85" s="110" t="s">
        <v>106</v>
      </c>
      <c r="E85" s="111" t="s">
        <v>224</v>
      </c>
      <c r="F85" s="111" t="s">
        <v>1148</v>
      </c>
      <c r="G85" s="108"/>
      <c r="H85" s="108"/>
      <c r="I85" s="108"/>
      <c r="J85" s="112">
        <f t="shared" si="2"/>
        <v>0</v>
      </c>
      <c r="K85" s="108"/>
      <c r="L85" s="109"/>
      <c r="M85" s="113"/>
      <c r="N85" s="108"/>
      <c r="O85" s="108"/>
      <c r="P85" s="114">
        <f>SUM(P86:P89)</f>
        <v>0</v>
      </c>
      <c r="Q85" s="108"/>
      <c r="R85" s="114">
        <f>SUM(R86:R89)</f>
        <v>0</v>
      </c>
      <c r="S85" s="108"/>
      <c r="T85" s="115">
        <f>SUM(T86:T89)</f>
        <v>0</v>
      </c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10" t="s">
        <v>9</v>
      </c>
      <c r="AS85" s="108"/>
      <c r="AT85" s="116" t="s">
        <v>106</v>
      </c>
      <c r="AU85" s="116" t="s">
        <v>107</v>
      </c>
      <c r="AV85" s="108"/>
      <c r="AW85" s="108"/>
      <c r="AX85" s="108"/>
      <c r="AY85" s="110" t="s">
        <v>145</v>
      </c>
      <c r="AZ85" s="108"/>
      <c r="BA85" s="108"/>
      <c r="BB85" s="108"/>
      <c r="BC85" s="108"/>
      <c r="BD85" s="108"/>
      <c r="BE85" s="108"/>
      <c r="BF85" s="108"/>
      <c r="BG85" s="108"/>
      <c r="BH85" s="108"/>
      <c r="BI85" s="108"/>
      <c r="BJ85" s="108"/>
      <c r="BK85" s="117">
        <f>SUM(BK86:BK89)</f>
        <v>0</v>
      </c>
      <c r="BL85" s="108"/>
      <c r="BM85" s="108"/>
    </row>
    <row r="86" spans="1:65" ht="16.5" customHeight="1">
      <c r="A86" s="16"/>
      <c r="B86" s="17"/>
      <c r="C86" s="118" t="s">
        <v>9</v>
      </c>
      <c r="D86" s="118" t="s">
        <v>146</v>
      </c>
      <c r="E86" s="119" t="s">
        <v>1162</v>
      </c>
      <c r="F86" s="120" t="s">
        <v>1164</v>
      </c>
      <c r="G86" s="121" t="s">
        <v>148</v>
      </c>
      <c r="H86" s="122">
        <v>4</v>
      </c>
      <c r="I86" s="259"/>
      <c r="J86" s="123">
        <f t="shared" ref="J86:J89" si="3">ROUND(I86*H86,2)</f>
        <v>0</v>
      </c>
      <c r="K86" s="120" t="s">
        <v>25</v>
      </c>
      <c r="L86" s="17"/>
      <c r="M86" s="124" t="s">
        <v>25</v>
      </c>
      <c r="N86" s="125" t="s">
        <v>54</v>
      </c>
      <c r="O86" s="16"/>
      <c r="P86" s="126">
        <f t="shared" ref="P86:P89" si="4">O86*H86</f>
        <v>0</v>
      </c>
      <c r="Q86" s="126">
        <v>0</v>
      </c>
      <c r="R86" s="126">
        <f t="shared" ref="R86:R89" si="5">Q86*H86</f>
        <v>0</v>
      </c>
      <c r="S86" s="126">
        <v>0</v>
      </c>
      <c r="T86" s="127">
        <f t="shared" ref="T86:T89" si="6">S86*H86</f>
        <v>0</v>
      </c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28" t="s">
        <v>152</v>
      </c>
      <c r="AS86" s="16"/>
      <c r="AT86" s="128" t="s">
        <v>146</v>
      </c>
      <c r="AU86" s="128" t="s">
        <v>9</v>
      </c>
      <c r="AV86" s="16"/>
      <c r="AW86" s="16"/>
      <c r="AX86" s="16"/>
      <c r="AY86" s="4" t="s">
        <v>145</v>
      </c>
      <c r="AZ86" s="16"/>
      <c r="BA86" s="16"/>
      <c r="BB86" s="16"/>
      <c r="BC86" s="16"/>
      <c r="BD86" s="16"/>
      <c r="BE86" s="129">
        <f t="shared" ref="BE86:BE89" si="7">IF(N86="základní",J86,0)</f>
        <v>0</v>
      </c>
      <c r="BF86" s="129">
        <f t="shared" ref="BF86:BF89" si="8">IF(N86="snížená",J86,0)</f>
        <v>0</v>
      </c>
      <c r="BG86" s="129">
        <f t="shared" ref="BG86:BG89" si="9">IF(N86="zákl. přenesená",J86,0)</f>
        <v>0</v>
      </c>
      <c r="BH86" s="129">
        <f t="shared" ref="BH86:BH89" si="10">IF(N86="sníž. přenesená",J86,0)</f>
        <v>0</v>
      </c>
      <c r="BI86" s="129">
        <f t="shared" ref="BI86:BI89" si="11">IF(N86="nulová",J86,0)</f>
        <v>0</v>
      </c>
      <c r="BJ86" s="4" t="s">
        <v>153</v>
      </c>
      <c r="BK86" s="129">
        <f t="shared" ref="BK86:BK89" si="12">ROUND(I86*H86,2)</f>
        <v>0</v>
      </c>
      <c r="BL86" s="4" t="s">
        <v>152</v>
      </c>
      <c r="BM86" s="128" t="s">
        <v>153</v>
      </c>
    </row>
    <row r="87" spans="1:65" ht="21.75" customHeight="1">
      <c r="A87" s="16"/>
      <c r="B87" s="17"/>
      <c r="C87" s="118" t="s">
        <v>153</v>
      </c>
      <c r="D87" s="118" t="s">
        <v>146</v>
      </c>
      <c r="E87" s="119" t="s">
        <v>1206</v>
      </c>
      <c r="F87" s="120" t="s">
        <v>1208</v>
      </c>
      <c r="G87" s="121" t="s">
        <v>148</v>
      </c>
      <c r="H87" s="122">
        <v>6</v>
      </c>
      <c r="I87" s="259"/>
      <c r="J87" s="123">
        <f t="shared" si="3"/>
        <v>0</v>
      </c>
      <c r="K87" s="120" t="s">
        <v>25</v>
      </c>
      <c r="L87" s="17"/>
      <c r="M87" s="124" t="s">
        <v>25</v>
      </c>
      <c r="N87" s="125" t="s">
        <v>54</v>
      </c>
      <c r="O87" s="16"/>
      <c r="P87" s="126">
        <f t="shared" si="4"/>
        <v>0</v>
      </c>
      <c r="Q87" s="126">
        <v>0</v>
      </c>
      <c r="R87" s="126">
        <f t="shared" si="5"/>
        <v>0</v>
      </c>
      <c r="S87" s="126">
        <v>0</v>
      </c>
      <c r="T87" s="127">
        <f t="shared" si="6"/>
        <v>0</v>
      </c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28" t="s">
        <v>152</v>
      </c>
      <c r="AS87" s="16"/>
      <c r="AT87" s="128" t="s">
        <v>146</v>
      </c>
      <c r="AU87" s="128" t="s">
        <v>9</v>
      </c>
      <c r="AV87" s="16"/>
      <c r="AW87" s="16"/>
      <c r="AX87" s="16"/>
      <c r="AY87" s="4" t="s">
        <v>145</v>
      </c>
      <c r="AZ87" s="16"/>
      <c r="BA87" s="16"/>
      <c r="BB87" s="16"/>
      <c r="BC87" s="16"/>
      <c r="BD87" s="16"/>
      <c r="BE87" s="129">
        <f t="shared" si="7"/>
        <v>0</v>
      </c>
      <c r="BF87" s="129">
        <f t="shared" si="8"/>
        <v>0</v>
      </c>
      <c r="BG87" s="129">
        <f t="shared" si="9"/>
        <v>0</v>
      </c>
      <c r="BH87" s="129">
        <f t="shared" si="10"/>
        <v>0</v>
      </c>
      <c r="BI87" s="129">
        <f t="shared" si="11"/>
        <v>0</v>
      </c>
      <c r="BJ87" s="4" t="s">
        <v>153</v>
      </c>
      <c r="BK87" s="129">
        <f t="shared" si="12"/>
        <v>0</v>
      </c>
      <c r="BL87" s="4" t="s">
        <v>152</v>
      </c>
      <c r="BM87" s="128" t="s">
        <v>152</v>
      </c>
    </row>
    <row r="88" spans="1:65" ht="24" customHeight="1">
      <c r="A88" s="16"/>
      <c r="B88" s="17"/>
      <c r="C88" s="118" t="s">
        <v>161</v>
      </c>
      <c r="D88" s="118" t="s">
        <v>146</v>
      </c>
      <c r="E88" s="119" t="s">
        <v>1226</v>
      </c>
      <c r="F88" s="120" t="s">
        <v>1227</v>
      </c>
      <c r="G88" s="121" t="s">
        <v>148</v>
      </c>
      <c r="H88" s="122">
        <v>1</v>
      </c>
      <c r="I88" s="259"/>
      <c r="J88" s="123">
        <f t="shared" si="3"/>
        <v>0</v>
      </c>
      <c r="K88" s="120" t="s">
        <v>25</v>
      </c>
      <c r="L88" s="17"/>
      <c r="M88" s="124" t="s">
        <v>25</v>
      </c>
      <c r="N88" s="125" t="s">
        <v>54</v>
      </c>
      <c r="O88" s="16"/>
      <c r="P88" s="126">
        <f t="shared" si="4"/>
        <v>0</v>
      </c>
      <c r="Q88" s="126">
        <v>0</v>
      </c>
      <c r="R88" s="126">
        <f t="shared" si="5"/>
        <v>0</v>
      </c>
      <c r="S88" s="126">
        <v>0</v>
      </c>
      <c r="T88" s="127">
        <f t="shared" si="6"/>
        <v>0</v>
      </c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28" t="s">
        <v>152</v>
      </c>
      <c r="AS88" s="16"/>
      <c r="AT88" s="128" t="s">
        <v>146</v>
      </c>
      <c r="AU88" s="128" t="s">
        <v>9</v>
      </c>
      <c r="AV88" s="16"/>
      <c r="AW88" s="16"/>
      <c r="AX88" s="16"/>
      <c r="AY88" s="4" t="s">
        <v>145</v>
      </c>
      <c r="AZ88" s="16"/>
      <c r="BA88" s="16"/>
      <c r="BB88" s="16"/>
      <c r="BC88" s="16"/>
      <c r="BD88" s="16"/>
      <c r="BE88" s="129">
        <f t="shared" si="7"/>
        <v>0</v>
      </c>
      <c r="BF88" s="129">
        <f t="shared" si="8"/>
        <v>0</v>
      </c>
      <c r="BG88" s="129">
        <f t="shared" si="9"/>
        <v>0</v>
      </c>
      <c r="BH88" s="129">
        <f t="shared" si="10"/>
        <v>0</v>
      </c>
      <c r="BI88" s="129">
        <f t="shared" si="11"/>
        <v>0</v>
      </c>
      <c r="BJ88" s="4" t="s">
        <v>153</v>
      </c>
      <c r="BK88" s="129">
        <f t="shared" si="12"/>
        <v>0</v>
      </c>
      <c r="BL88" s="4" t="s">
        <v>152</v>
      </c>
      <c r="BM88" s="128" t="s">
        <v>166</v>
      </c>
    </row>
    <row r="89" spans="1:65" ht="24" customHeight="1">
      <c r="A89" s="16"/>
      <c r="B89" s="17"/>
      <c r="C89" s="118" t="s">
        <v>152</v>
      </c>
      <c r="D89" s="118" t="s">
        <v>146</v>
      </c>
      <c r="E89" s="119" t="s">
        <v>1229</v>
      </c>
      <c r="F89" s="120" t="s">
        <v>1230</v>
      </c>
      <c r="G89" s="121" t="s">
        <v>148</v>
      </c>
      <c r="H89" s="122">
        <v>1</v>
      </c>
      <c r="I89" s="259"/>
      <c r="J89" s="123">
        <f t="shared" si="3"/>
        <v>0</v>
      </c>
      <c r="K89" s="120" t="s">
        <v>25</v>
      </c>
      <c r="L89" s="17"/>
      <c r="M89" s="124" t="s">
        <v>25</v>
      </c>
      <c r="N89" s="125" t="s">
        <v>54</v>
      </c>
      <c r="O89" s="16"/>
      <c r="P89" s="126">
        <f t="shared" si="4"/>
        <v>0</v>
      </c>
      <c r="Q89" s="126">
        <v>0</v>
      </c>
      <c r="R89" s="126">
        <f t="shared" si="5"/>
        <v>0</v>
      </c>
      <c r="S89" s="126">
        <v>0</v>
      </c>
      <c r="T89" s="127">
        <f t="shared" si="6"/>
        <v>0</v>
      </c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28" t="s">
        <v>152</v>
      </c>
      <c r="AS89" s="16"/>
      <c r="AT89" s="128" t="s">
        <v>146</v>
      </c>
      <c r="AU89" s="128" t="s">
        <v>9</v>
      </c>
      <c r="AV89" s="16"/>
      <c r="AW89" s="16"/>
      <c r="AX89" s="16"/>
      <c r="AY89" s="4" t="s">
        <v>145</v>
      </c>
      <c r="AZ89" s="16"/>
      <c r="BA89" s="16"/>
      <c r="BB89" s="16"/>
      <c r="BC89" s="16"/>
      <c r="BD89" s="16"/>
      <c r="BE89" s="129">
        <f t="shared" si="7"/>
        <v>0</v>
      </c>
      <c r="BF89" s="129">
        <f t="shared" si="8"/>
        <v>0</v>
      </c>
      <c r="BG89" s="129">
        <f t="shared" si="9"/>
        <v>0</v>
      </c>
      <c r="BH89" s="129">
        <f t="shared" si="10"/>
        <v>0</v>
      </c>
      <c r="BI89" s="129">
        <f t="shared" si="11"/>
        <v>0</v>
      </c>
      <c r="BJ89" s="4" t="s">
        <v>153</v>
      </c>
      <c r="BK89" s="129">
        <f t="shared" si="12"/>
        <v>0</v>
      </c>
      <c r="BL89" s="4" t="s">
        <v>152</v>
      </c>
      <c r="BM89" s="128" t="s">
        <v>169</v>
      </c>
    </row>
    <row r="90" spans="1:65" ht="25.5" customHeight="1">
      <c r="A90" s="108"/>
      <c r="B90" s="109"/>
      <c r="C90" s="108"/>
      <c r="D90" s="110" t="s">
        <v>106</v>
      </c>
      <c r="E90" s="111" t="s">
        <v>256</v>
      </c>
      <c r="F90" s="111" t="s">
        <v>1233</v>
      </c>
      <c r="G90" s="108"/>
      <c r="H90" s="108"/>
      <c r="I90" s="108"/>
      <c r="J90" s="112">
        <f>BK90</f>
        <v>0</v>
      </c>
      <c r="K90" s="108"/>
      <c r="L90" s="109"/>
      <c r="M90" s="113"/>
      <c r="N90" s="108"/>
      <c r="O90" s="108"/>
      <c r="P90" s="114">
        <f>SUM(P91:P129)</f>
        <v>0</v>
      </c>
      <c r="Q90" s="108"/>
      <c r="R90" s="114">
        <f>SUM(R91:R129)</f>
        <v>0</v>
      </c>
      <c r="S90" s="108"/>
      <c r="T90" s="115">
        <f>SUM(T91:T129)</f>
        <v>0</v>
      </c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10" t="s">
        <v>9</v>
      </c>
      <c r="AS90" s="108"/>
      <c r="AT90" s="116" t="s">
        <v>106</v>
      </c>
      <c r="AU90" s="116" t="s">
        <v>107</v>
      </c>
      <c r="AV90" s="108"/>
      <c r="AW90" s="108"/>
      <c r="AX90" s="108"/>
      <c r="AY90" s="110" t="s">
        <v>145</v>
      </c>
      <c r="AZ90" s="108"/>
      <c r="BA90" s="108"/>
      <c r="BB90" s="108"/>
      <c r="BC90" s="108"/>
      <c r="BD90" s="108"/>
      <c r="BE90" s="108"/>
      <c r="BF90" s="108"/>
      <c r="BG90" s="108"/>
      <c r="BH90" s="108"/>
      <c r="BI90" s="108"/>
      <c r="BJ90" s="108"/>
      <c r="BK90" s="117">
        <f>SUM(BK91:BK129)</f>
        <v>0</v>
      </c>
      <c r="BL90" s="108"/>
      <c r="BM90" s="108"/>
    </row>
    <row r="91" spans="1:65" ht="16.5" customHeight="1">
      <c r="A91" s="16"/>
      <c r="B91" s="17"/>
      <c r="C91" s="118" t="s">
        <v>170</v>
      </c>
      <c r="D91" s="118" t="s">
        <v>146</v>
      </c>
      <c r="E91" s="119" t="s">
        <v>1244</v>
      </c>
      <c r="F91" s="120" t="s">
        <v>1245</v>
      </c>
      <c r="G91" s="121" t="s">
        <v>524</v>
      </c>
      <c r="H91" s="122">
        <v>80</v>
      </c>
      <c r="I91" s="259"/>
      <c r="J91" s="123">
        <f t="shared" ref="J91:J129" si="13">ROUND(I91*H91,2)</f>
        <v>0</v>
      </c>
      <c r="K91" s="120" t="s">
        <v>25</v>
      </c>
      <c r="L91" s="17"/>
      <c r="M91" s="124" t="s">
        <v>25</v>
      </c>
      <c r="N91" s="125" t="s">
        <v>54</v>
      </c>
      <c r="O91" s="16"/>
      <c r="P91" s="126">
        <f t="shared" ref="P91:P129" si="14">O91*H91</f>
        <v>0</v>
      </c>
      <c r="Q91" s="126">
        <v>0</v>
      </c>
      <c r="R91" s="126">
        <f t="shared" ref="R91:R129" si="15">Q91*H91</f>
        <v>0</v>
      </c>
      <c r="S91" s="126">
        <v>0</v>
      </c>
      <c r="T91" s="127">
        <f t="shared" ref="T91:T129" si="16">S91*H91</f>
        <v>0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28" t="s">
        <v>152</v>
      </c>
      <c r="AS91" s="16"/>
      <c r="AT91" s="128" t="s">
        <v>146</v>
      </c>
      <c r="AU91" s="128" t="s">
        <v>9</v>
      </c>
      <c r="AV91" s="16"/>
      <c r="AW91" s="16"/>
      <c r="AX91" s="16"/>
      <c r="AY91" s="4" t="s">
        <v>145</v>
      </c>
      <c r="AZ91" s="16"/>
      <c r="BA91" s="16"/>
      <c r="BB91" s="16"/>
      <c r="BC91" s="16"/>
      <c r="BD91" s="16"/>
      <c r="BE91" s="129">
        <f t="shared" ref="BE91:BE129" si="17">IF(N91="základní",J91,0)</f>
        <v>0</v>
      </c>
      <c r="BF91" s="129">
        <f t="shared" ref="BF91:BF129" si="18">IF(N91="snížená",J91,0)</f>
        <v>0</v>
      </c>
      <c r="BG91" s="129">
        <f t="shared" ref="BG91:BG129" si="19">IF(N91="zákl. přenesená",J91,0)</f>
        <v>0</v>
      </c>
      <c r="BH91" s="129">
        <f t="shared" ref="BH91:BH129" si="20">IF(N91="sníž. přenesená",J91,0)</f>
        <v>0</v>
      </c>
      <c r="BI91" s="129">
        <f t="shared" ref="BI91:BI129" si="21">IF(N91="nulová",J91,0)</f>
        <v>0</v>
      </c>
      <c r="BJ91" s="4" t="s">
        <v>153</v>
      </c>
      <c r="BK91" s="129">
        <f t="shared" ref="BK91:BK129" si="22">ROUND(I91*H91,2)</f>
        <v>0</v>
      </c>
      <c r="BL91" s="4" t="s">
        <v>152</v>
      </c>
      <c r="BM91" s="128" t="s">
        <v>177</v>
      </c>
    </row>
    <row r="92" spans="1:65" ht="16.5" customHeight="1">
      <c r="A92" s="16"/>
      <c r="B92" s="17"/>
      <c r="C92" s="118" t="s">
        <v>166</v>
      </c>
      <c r="D92" s="118" t="s">
        <v>146</v>
      </c>
      <c r="E92" s="119" t="s">
        <v>1259</v>
      </c>
      <c r="F92" s="120" t="s">
        <v>1260</v>
      </c>
      <c r="G92" s="121" t="s">
        <v>524</v>
      </c>
      <c r="H92" s="122">
        <v>200</v>
      </c>
      <c r="I92" s="259"/>
      <c r="J92" s="123">
        <f t="shared" si="13"/>
        <v>0</v>
      </c>
      <c r="K92" s="120" t="s">
        <v>25</v>
      </c>
      <c r="L92" s="17"/>
      <c r="M92" s="124" t="s">
        <v>25</v>
      </c>
      <c r="N92" s="125" t="s">
        <v>54</v>
      </c>
      <c r="O92" s="16"/>
      <c r="P92" s="126">
        <f t="shared" si="14"/>
        <v>0</v>
      </c>
      <c r="Q92" s="126">
        <v>0</v>
      </c>
      <c r="R92" s="126">
        <f t="shared" si="15"/>
        <v>0</v>
      </c>
      <c r="S92" s="126">
        <v>0</v>
      </c>
      <c r="T92" s="127">
        <f t="shared" si="16"/>
        <v>0</v>
      </c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28" t="s">
        <v>152</v>
      </c>
      <c r="AS92" s="16"/>
      <c r="AT92" s="128" t="s">
        <v>146</v>
      </c>
      <c r="AU92" s="128" t="s">
        <v>9</v>
      </c>
      <c r="AV92" s="16"/>
      <c r="AW92" s="16"/>
      <c r="AX92" s="16"/>
      <c r="AY92" s="4" t="s">
        <v>145</v>
      </c>
      <c r="AZ92" s="16"/>
      <c r="BA92" s="16"/>
      <c r="BB92" s="16"/>
      <c r="BC92" s="16"/>
      <c r="BD92" s="16"/>
      <c r="BE92" s="129">
        <f t="shared" si="17"/>
        <v>0</v>
      </c>
      <c r="BF92" s="129">
        <f t="shared" si="18"/>
        <v>0</v>
      </c>
      <c r="BG92" s="129">
        <f t="shared" si="19"/>
        <v>0</v>
      </c>
      <c r="BH92" s="129">
        <f t="shared" si="20"/>
        <v>0</v>
      </c>
      <c r="BI92" s="129">
        <f t="shared" si="21"/>
        <v>0</v>
      </c>
      <c r="BJ92" s="4" t="s">
        <v>153</v>
      </c>
      <c r="BK92" s="129">
        <f t="shared" si="22"/>
        <v>0</v>
      </c>
      <c r="BL92" s="4" t="s">
        <v>152</v>
      </c>
      <c r="BM92" s="128" t="s">
        <v>15</v>
      </c>
    </row>
    <row r="93" spans="1:65" ht="16.5" customHeight="1">
      <c r="A93" s="16"/>
      <c r="B93" s="17"/>
      <c r="C93" s="118" t="s">
        <v>184</v>
      </c>
      <c r="D93" s="118" t="s">
        <v>146</v>
      </c>
      <c r="E93" s="119" t="s">
        <v>1259</v>
      </c>
      <c r="F93" s="120" t="s">
        <v>1260</v>
      </c>
      <c r="G93" s="121" t="s">
        <v>524</v>
      </c>
      <c r="H93" s="122">
        <v>60</v>
      </c>
      <c r="I93" s="259"/>
      <c r="J93" s="123">
        <f t="shared" si="13"/>
        <v>0</v>
      </c>
      <c r="K93" s="120" t="s">
        <v>25</v>
      </c>
      <c r="L93" s="17"/>
      <c r="M93" s="124" t="s">
        <v>25</v>
      </c>
      <c r="N93" s="125" t="s">
        <v>54</v>
      </c>
      <c r="O93" s="16"/>
      <c r="P93" s="126">
        <f t="shared" si="14"/>
        <v>0</v>
      </c>
      <c r="Q93" s="126">
        <v>0</v>
      </c>
      <c r="R93" s="126">
        <f t="shared" si="15"/>
        <v>0</v>
      </c>
      <c r="S93" s="126">
        <v>0</v>
      </c>
      <c r="T93" s="127">
        <f t="shared" si="16"/>
        <v>0</v>
      </c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28" t="s">
        <v>152</v>
      </c>
      <c r="AS93" s="16"/>
      <c r="AT93" s="128" t="s">
        <v>146</v>
      </c>
      <c r="AU93" s="128" t="s">
        <v>9</v>
      </c>
      <c r="AV93" s="16"/>
      <c r="AW93" s="16"/>
      <c r="AX93" s="16"/>
      <c r="AY93" s="4" t="s">
        <v>145</v>
      </c>
      <c r="AZ93" s="16"/>
      <c r="BA93" s="16"/>
      <c r="BB93" s="16"/>
      <c r="BC93" s="16"/>
      <c r="BD93" s="16"/>
      <c r="BE93" s="129">
        <f t="shared" si="17"/>
        <v>0</v>
      </c>
      <c r="BF93" s="129">
        <f t="shared" si="18"/>
        <v>0</v>
      </c>
      <c r="BG93" s="129">
        <f t="shared" si="19"/>
        <v>0</v>
      </c>
      <c r="BH93" s="129">
        <f t="shared" si="20"/>
        <v>0</v>
      </c>
      <c r="BI93" s="129">
        <f t="shared" si="21"/>
        <v>0</v>
      </c>
      <c r="BJ93" s="4" t="s">
        <v>153</v>
      </c>
      <c r="BK93" s="129">
        <f t="shared" si="22"/>
        <v>0</v>
      </c>
      <c r="BL93" s="4" t="s">
        <v>152</v>
      </c>
      <c r="BM93" s="128" t="s">
        <v>188</v>
      </c>
    </row>
    <row r="94" spans="1:65" ht="16.5" customHeight="1">
      <c r="A94" s="16"/>
      <c r="B94" s="17"/>
      <c r="C94" s="118" t="s">
        <v>169</v>
      </c>
      <c r="D94" s="118" t="s">
        <v>146</v>
      </c>
      <c r="E94" s="119" t="s">
        <v>1267</v>
      </c>
      <c r="F94" s="120" t="s">
        <v>1268</v>
      </c>
      <c r="G94" s="121" t="s">
        <v>524</v>
      </c>
      <c r="H94" s="122">
        <v>260</v>
      </c>
      <c r="I94" s="259"/>
      <c r="J94" s="123">
        <f t="shared" si="13"/>
        <v>0</v>
      </c>
      <c r="K94" s="120" t="s">
        <v>25</v>
      </c>
      <c r="L94" s="17"/>
      <c r="M94" s="124" t="s">
        <v>25</v>
      </c>
      <c r="N94" s="125" t="s">
        <v>54</v>
      </c>
      <c r="O94" s="16"/>
      <c r="P94" s="126">
        <f t="shared" si="14"/>
        <v>0</v>
      </c>
      <c r="Q94" s="126">
        <v>0</v>
      </c>
      <c r="R94" s="126">
        <f t="shared" si="15"/>
        <v>0</v>
      </c>
      <c r="S94" s="126">
        <v>0</v>
      </c>
      <c r="T94" s="127">
        <f t="shared" si="16"/>
        <v>0</v>
      </c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28" t="s">
        <v>152</v>
      </c>
      <c r="AS94" s="16"/>
      <c r="AT94" s="128" t="s">
        <v>146</v>
      </c>
      <c r="AU94" s="128" t="s">
        <v>9</v>
      </c>
      <c r="AV94" s="16"/>
      <c r="AW94" s="16"/>
      <c r="AX94" s="16"/>
      <c r="AY94" s="4" t="s">
        <v>145</v>
      </c>
      <c r="AZ94" s="16"/>
      <c r="BA94" s="16"/>
      <c r="BB94" s="16"/>
      <c r="BC94" s="16"/>
      <c r="BD94" s="16"/>
      <c r="BE94" s="129">
        <f t="shared" si="17"/>
        <v>0</v>
      </c>
      <c r="BF94" s="129">
        <f t="shared" si="18"/>
        <v>0</v>
      </c>
      <c r="BG94" s="129">
        <f t="shared" si="19"/>
        <v>0</v>
      </c>
      <c r="BH94" s="129">
        <f t="shared" si="20"/>
        <v>0</v>
      </c>
      <c r="BI94" s="129">
        <f t="shared" si="21"/>
        <v>0</v>
      </c>
      <c r="BJ94" s="4" t="s">
        <v>153</v>
      </c>
      <c r="BK94" s="129">
        <f t="shared" si="22"/>
        <v>0</v>
      </c>
      <c r="BL94" s="4" t="s">
        <v>152</v>
      </c>
      <c r="BM94" s="128" t="s">
        <v>193</v>
      </c>
    </row>
    <row r="95" spans="1:65" ht="16.5" customHeight="1">
      <c r="A95" s="16"/>
      <c r="B95" s="17"/>
      <c r="C95" s="118" t="s">
        <v>164</v>
      </c>
      <c r="D95" s="118" t="s">
        <v>146</v>
      </c>
      <c r="E95" s="119" t="s">
        <v>1267</v>
      </c>
      <c r="F95" s="120" t="s">
        <v>1268</v>
      </c>
      <c r="G95" s="121" t="s">
        <v>524</v>
      </c>
      <c r="H95" s="122">
        <v>80</v>
      </c>
      <c r="I95" s="259"/>
      <c r="J95" s="123">
        <f t="shared" si="13"/>
        <v>0</v>
      </c>
      <c r="K95" s="120" t="s">
        <v>25</v>
      </c>
      <c r="L95" s="17"/>
      <c r="M95" s="124" t="s">
        <v>25</v>
      </c>
      <c r="N95" s="125" t="s">
        <v>54</v>
      </c>
      <c r="O95" s="16"/>
      <c r="P95" s="126">
        <f t="shared" si="14"/>
        <v>0</v>
      </c>
      <c r="Q95" s="126">
        <v>0</v>
      </c>
      <c r="R95" s="126">
        <f t="shared" si="15"/>
        <v>0</v>
      </c>
      <c r="S95" s="126">
        <v>0</v>
      </c>
      <c r="T95" s="127">
        <f t="shared" si="16"/>
        <v>0</v>
      </c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28" t="s">
        <v>152</v>
      </c>
      <c r="AS95" s="16"/>
      <c r="AT95" s="128" t="s">
        <v>146</v>
      </c>
      <c r="AU95" s="128" t="s">
        <v>9</v>
      </c>
      <c r="AV95" s="16"/>
      <c r="AW95" s="16"/>
      <c r="AX95" s="16"/>
      <c r="AY95" s="4" t="s">
        <v>145</v>
      </c>
      <c r="AZ95" s="16"/>
      <c r="BA95" s="16"/>
      <c r="BB95" s="16"/>
      <c r="BC95" s="16"/>
      <c r="BD95" s="16"/>
      <c r="BE95" s="129">
        <f t="shared" si="17"/>
        <v>0</v>
      </c>
      <c r="BF95" s="129">
        <f t="shared" si="18"/>
        <v>0</v>
      </c>
      <c r="BG95" s="129">
        <f t="shared" si="19"/>
        <v>0</v>
      </c>
      <c r="BH95" s="129">
        <f t="shared" si="20"/>
        <v>0</v>
      </c>
      <c r="BI95" s="129">
        <f t="shared" si="21"/>
        <v>0</v>
      </c>
      <c r="BJ95" s="4" t="s">
        <v>153</v>
      </c>
      <c r="BK95" s="129">
        <f t="shared" si="22"/>
        <v>0</v>
      </c>
      <c r="BL95" s="4" t="s">
        <v>152</v>
      </c>
      <c r="BM95" s="128" t="s">
        <v>197</v>
      </c>
    </row>
    <row r="96" spans="1:65" ht="16.5" customHeight="1">
      <c r="A96" s="16"/>
      <c r="B96" s="17"/>
      <c r="C96" s="118" t="s">
        <v>177</v>
      </c>
      <c r="D96" s="118" t="s">
        <v>146</v>
      </c>
      <c r="E96" s="119" t="s">
        <v>1277</v>
      </c>
      <c r="F96" s="120" t="s">
        <v>1278</v>
      </c>
      <c r="G96" s="121" t="s">
        <v>524</v>
      </c>
      <c r="H96" s="122">
        <v>40</v>
      </c>
      <c r="I96" s="259"/>
      <c r="J96" s="123">
        <f t="shared" si="13"/>
        <v>0</v>
      </c>
      <c r="K96" s="120" t="s">
        <v>25</v>
      </c>
      <c r="L96" s="17"/>
      <c r="M96" s="124" t="s">
        <v>25</v>
      </c>
      <c r="N96" s="125" t="s">
        <v>54</v>
      </c>
      <c r="O96" s="16"/>
      <c r="P96" s="126">
        <f t="shared" si="14"/>
        <v>0</v>
      </c>
      <c r="Q96" s="126">
        <v>0</v>
      </c>
      <c r="R96" s="126">
        <f t="shared" si="15"/>
        <v>0</v>
      </c>
      <c r="S96" s="126">
        <v>0</v>
      </c>
      <c r="T96" s="127">
        <f t="shared" si="16"/>
        <v>0</v>
      </c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28" t="s">
        <v>152</v>
      </c>
      <c r="AS96" s="16"/>
      <c r="AT96" s="128" t="s">
        <v>146</v>
      </c>
      <c r="AU96" s="128" t="s">
        <v>9</v>
      </c>
      <c r="AV96" s="16"/>
      <c r="AW96" s="16"/>
      <c r="AX96" s="16"/>
      <c r="AY96" s="4" t="s">
        <v>145</v>
      </c>
      <c r="AZ96" s="16"/>
      <c r="BA96" s="16"/>
      <c r="BB96" s="16"/>
      <c r="BC96" s="16"/>
      <c r="BD96" s="16"/>
      <c r="BE96" s="129">
        <f t="shared" si="17"/>
        <v>0</v>
      </c>
      <c r="BF96" s="129">
        <f t="shared" si="18"/>
        <v>0</v>
      </c>
      <c r="BG96" s="129">
        <f t="shared" si="19"/>
        <v>0</v>
      </c>
      <c r="BH96" s="129">
        <f t="shared" si="20"/>
        <v>0</v>
      </c>
      <c r="BI96" s="129">
        <f t="shared" si="21"/>
        <v>0</v>
      </c>
      <c r="BJ96" s="4" t="s">
        <v>153</v>
      </c>
      <c r="BK96" s="129">
        <f t="shared" si="22"/>
        <v>0</v>
      </c>
      <c r="BL96" s="4" t="s">
        <v>152</v>
      </c>
      <c r="BM96" s="128" t="s">
        <v>203</v>
      </c>
    </row>
    <row r="97" spans="1:65" ht="16.5" customHeight="1">
      <c r="A97" s="16"/>
      <c r="B97" s="17"/>
      <c r="C97" s="118" t="s">
        <v>204</v>
      </c>
      <c r="D97" s="118" t="s">
        <v>146</v>
      </c>
      <c r="E97" s="119" t="s">
        <v>1277</v>
      </c>
      <c r="F97" s="120" t="s">
        <v>1278</v>
      </c>
      <c r="G97" s="121" t="s">
        <v>524</v>
      </c>
      <c r="H97" s="122">
        <v>20</v>
      </c>
      <c r="I97" s="259"/>
      <c r="J97" s="123">
        <f t="shared" si="13"/>
        <v>0</v>
      </c>
      <c r="K97" s="120" t="s">
        <v>25</v>
      </c>
      <c r="L97" s="17"/>
      <c r="M97" s="124" t="s">
        <v>25</v>
      </c>
      <c r="N97" s="125" t="s">
        <v>54</v>
      </c>
      <c r="O97" s="16"/>
      <c r="P97" s="126">
        <f t="shared" si="14"/>
        <v>0</v>
      </c>
      <c r="Q97" s="126">
        <v>0</v>
      </c>
      <c r="R97" s="126">
        <f t="shared" si="15"/>
        <v>0</v>
      </c>
      <c r="S97" s="126">
        <v>0</v>
      </c>
      <c r="T97" s="127">
        <f t="shared" si="16"/>
        <v>0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28" t="s">
        <v>152</v>
      </c>
      <c r="AS97" s="16"/>
      <c r="AT97" s="128" t="s">
        <v>146</v>
      </c>
      <c r="AU97" s="128" t="s">
        <v>9</v>
      </c>
      <c r="AV97" s="16"/>
      <c r="AW97" s="16"/>
      <c r="AX97" s="16"/>
      <c r="AY97" s="4" t="s">
        <v>145</v>
      </c>
      <c r="AZ97" s="16"/>
      <c r="BA97" s="16"/>
      <c r="BB97" s="16"/>
      <c r="BC97" s="16"/>
      <c r="BD97" s="16"/>
      <c r="BE97" s="129">
        <f t="shared" si="17"/>
        <v>0</v>
      </c>
      <c r="BF97" s="129">
        <f t="shared" si="18"/>
        <v>0</v>
      </c>
      <c r="BG97" s="129">
        <f t="shared" si="19"/>
        <v>0</v>
      </c>
      <c r="BH97" s="129">
        <f t="shared" si="20"/>
        <v>0</v>
      </c>
      <c r="BI97" s="129">
        <f t="shared" si="21"/>
        <v>0</v>
      </c>
      <c r="BJ97" s="4" t="s">
        <v>153</v>
      </c>
      <c r="BK97" s="129">
        <f t="shared" si="22"/>
        <v>0</v>
      </c>
      <c r="BL97" s="4" t="s">
        <v>152</v>
      </c>
      <c r="BM97" s="128" t="s">
        <v>207</v>
      </c>
    </row>
    <row r="98" spans="1:65" ht="16.5" customHeight="1">
      <c r="A98" s="16"/>
      <c r="B98" s="17"/>
      <c r="C98" s="118" t="s">
        <v>15</v>
      </c>
      <c r="D98" s="118" t="s">
        <v>146</v>
      </c>
      <c r="E98" s="119" t="s">
        <v>1291</v>
      </c>
      <c r="F98" s="120" t="s">
        <v>1292</v>
      </c>
      <c r="G98" s="121" t="s">
        <v>524</v>
      </c>
      <c r="H98" s="122">
        <v>30</v>
      </c>
      <c r="I98" s="259"/>
      <c r="J98" s="123">
        <f t="shared" si="13"/>
        <v>0</v>
      </c>
      <c r="K98" s="120" t="s">
        <v>25</v>
      </c>
      <c r="L98" s="17"/>
      <c r="M98" s="124" t="s">
        <v>25</v>
      </c>
      <c r="N98" s="125" t="s">
        <v>54</v>
      </c>
      <c r="O98" s="16"/>
      <c r="P98" s="126">
        <f t="shared" si="14"/>
        <v>0</v>
      </c>
      <c r="Q98" s="126">
        <v>0</v>
      </c>
      <c r="R98" s="126">
        <f t="shared" si="15"/>
        <v>0</v>
      </c>
      <c r="S98" s="126">
        <v>0</v>
      </c>
      <c r="T98" s="127">
        <f t="shared" si="16"/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152</v>
      </c>
      <c r="AS98" s="16"/>
      <c r="AT98" s="128" t="s">
        <v>146</v>
      </c>
      <c r="AU98" s="128" t="s">
        <v>9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 t="shared" si="17"/>
        <v>0</v>
      </c>
      <c r="BF98" s="129">
        <f t="shared" si="18"/>
        <v>0</v>
      </c>
      <c r="BG98" s="129">
        <f t="shared" si="19"/>
        <v>0</v>
      </c>
      <c r="BH98" s="129">
        <f t="shared" si="20"/>
        <v>0</v>
      </c>
      <c r="BI98" s="129">
        <f t="shared" si="21"/>
        <v>0</v>
      </c>
      <c r="BJ98" s="4" t="s">
        <v>153</v>
      </c>
      <c r="BK98" s="129">
        <f t="shared" si="22"/>
        <v>0</v>
      </c>
      <c r="BL98" s="4" t="s">
        <v>152</v>
      </c>
      <c r="BM98" s="128" t="s">
        <v>214</v>
      </c>
    </row>
    <row r="99" spans="1:65" ht="16.5" customHeight="1">
      <c r="A99" s="16"/>
      <c r="B99" s="17"/>
      <c r="C99" s="118" t="s">
        <v>215</v>
      </c>
      <c r="D99" s="118" t="s">
        <v>146</v>
      </c>
      <c r="E99" s="119" t="s">
        <v>1291</v>
      </c>
      <c r="F99" s="120" t="s">
        <v>1292</v>
      </c>
      <c r="G99" s="121" t="s">
        <v>524</v>
      </c>
      <c r="H99" s="122">
        <v>20</v>
      </c>
      <c r="I99" s="259"/>
      <c r="J99" s="123">
        <f t="shared" si="13"/>
        <v>0</v>
      </c>
      <c r="K99" s="120" t="s">
        <v>25</v>
      </c>
      <c r="L99" s="17"/>
      <c r="M99" s="124" t="s">
        <v>25</v>
      </c>
      <c r="N99" s="125" t="s">
        <v>54</v>
      </c>
      <c r="O99" s="16"/>
      <c r="P99" s="126">
        <f t="shared" si="14"/>
        <v>0</v>
      </c>
      <c r="Q99" s="126">
        <v>0</v>
      </c>
      <c r="R99" s="126">
        <f t="shared" si="15"/>
        <v>0</v>
      </c>
      <c r="S99" s="126">
        <v>0</v>
      </c>
      <c r="T99" s="127">
        <f t="shared" si="16"/>
        <v>0</v>
      </c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28" t="s">
        <v>152</v>
      </c>
      <c r="AS99" s="16"/>
      <c r="AT99" s="128" t="s">
        <v>146</v>
      </c>
      <c r="AU99" s="128" t="s">
        <v>9</v>
      </c>
      <c r="AV99" s="16"/>
      <c r="AW99" s="16"/>
      <c r="AX99" s="16"/>
      <c r="AY99" s="4" t="s">
        <v>145</v>
      </c>
      <c r="AZ99" s="16"/>
      <c r="BA99" s="16"/>
      <c r="BB99" s="16"/>
      <c r="BC99" s="16"/>
      <c r="BD99" s="16"/>
      <c r="BE99" s="129">
        <f t="shared" si="17"/>
        <v>0</v>
      </c>
      <c r="BF99" s="129">
        <f t="shared" si="18"/>
        <v>0</v>
      </c>
      <c r="BG99" s="129">
        <f t="shared" si="19"/>
        <v>0</v>
      </c>
      <c r="BH99" s="129">
        <f t="shared" si="20"/>
        <v>0</v>
      </c>
      <c r="BI99" s="129">
        <f t="shared" si="21"/>
        <v>0</v>
      </c>
      <c r="BJ99" s="4" t="s">
        <v>153</v>
      </c>
      <c r="BK99" s="129">
        <f t="shared" si="22"/>
        <v>0</v>
      </c>
      <c r="BL99" s="4" t="s">
        <v>152</v>
      </c>
      <c r="BM99" s="128" t="s">
        <v>218</v>
      </c>
    </row>
    <row r="100" spans="1:65" ht="16.5" customHeight="1">
      <c r="A100" s="16"/>
      <c r="B100" s="17"/>
      <c r="C100" s="118" t="s">
        <v>188</v>
      </c>
      <c r="D100" s="118" t="s">
        <v>146</v>
      </c>
      <c r="E100" s="119" t="s">
        <v>1277</v>
      </c>
      <c r="F100" s="120" t="s">
        <v>1278</v>
      </c>
      <c r="G100" s="121" t="s">
        <v>524</v>
      </c>
      <c r="H100" s="122">
        <v>35</v>
      </c>
      <c r="I100" s="259"/>
      <c r="J100" s="123">
        <f t="shared" si="13"/>
        <v>0</v>
      </c>
      <c r="K100" s="120" t="s">
        <v>25</v>
      </c>
      <c r="L100" s="17"/>
      <c r="M100" s="124" t="s">
        <v>25</v>
      </c>
      <c r="N100" s="125" t="s">
        <v>54</v>
      </c>
      <c r="O100" s="16"/>
      <c r="P100" s="126">
        <f t="shared" si="14"/>
        <v>0</v>
      </c>
      <c r="Q100" s="126">
        <v>0</v>
      </c>
      <c r="R100" s="126">
        <f t="shared" si="15"/>
        <v>0</v>
      </c>
      <c r="S100" s="126">
        <v>0</v>
      </c>
      <c r="T100" s="127">
        <f t="shared" si="16"/>
        <v>0</v>
      </c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28" t="s">
        <v>152</v>
      </c>
      <c r="AS100" s="16"/>
      <c r="AT100" s="128" t="s">
        <v>146</v>
      </c>
      <c r="AU100" s="128" t="s">
        <v>9</v>
      </c>
      <c r="AV100" s="16"/>
      <c r="AW100" s="16"/>
      <c r="AX100" s="16"/>
      <c r="AY100" s="4" t="s">
        <v>145</v>
      </c>
      <c r="AZ100" s="16"/>
      <c r="BA100" s="16"/>
      <c r="BB100" s="16"/>
      <c r="BC100" s="16"/>
      <c r="BD100" s="16"/>
      <c r="BE100" s="129">
        <f t="shared" si="17"/>
        <v>0</v>
      </c>
      <c r="BF100" s="129">
        <f t="shared" si="18"/>
        <v>0</v>
      </c>
      <c r="BG100" s="129">
        <f t="shared" si="19"/>
        <v>0</v>
      </c>
      <c r="BH100" s="129">
        <f t="shared" si="20"/>
        <v>0</v>
      </c>
      <c r="BI100" s="129">
        <f t="shared" si="21"/>
        <v>0</v>
      </c>
      <c r="BJ100" s="4" t="s">
        <v>153</v>
      </c>
      <c r="BK100" s="129">
        <f t="shared" si="22"/>
        <v>0</v>
      </c>
      <c r="BL100" s="4" t="s">
        <v>152</v>
      </c>
      <c r="BM100" s="128" t="s">
        <v>223</v>
      </c>
    </row>
    <row r="101" spans="1:65" ht="16.5" customHeight="1">
      <c r="A101" s="16"/>
      <c r="B101" s="17"/>
      <c r="C101" s="118" t="s">
        <v>233</v>
      </c>
      <c r="D101" s="118" t="s">
        <v>146</v>
      </c>
      <c r="E101" s="119" t="s">
        <v>1329</v>
      </c>
      <c r="F101" s="120" t="s">
        <v>1330</v>
      </c>
      <c r="G101" s="121" t="s">
        <v>524</v>
      </c>
      <c r="H101" s="122">
        <v>35</v>
      </c>
      <c r="I101" s="259"/>
      <c r="J101" s="123">
        <f t="shared" si="13"/>
        <v>0</v>
      </c>
      <c r="K101" s="120" t="s">
        <v>25</v>
      </c>
      <c r="L101" s="17"/>
      <c r="M101" s="124" t="s">
        <v>25</v>
      </c>
      <c r="N101" s="125" t="s">
        <v>54</v>
      </c>
      <c r="O101" s="16"/>
      <c r="P101" s="126">
        <f t="shared" si="14"/>
        <v>0</v>
      </c>
      <c r="Q101" s="126">
        <v>0</v>
      </c>
      <c r="R101" s="126">
        <f t="shared" si="15"/>
        <v>0</v>
      </c>
      <c r="S101" s="126">
        <v>0</v>
      </c>
      <c r="T101" s="127">
        <f t="shared" si="16"/>
        <v>0</v>
      </c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28" t="s">
        <v>152</v>
      </c>
      <c r="AS101" s="16"/>
      <c r="AT101" s="128" t="s">
        <v>146</v>
      </c>
      <c r="AU101" s="128" t="s">
        <v>9</v>
      </c>
      <c r="AV101" s="16"/>
      <c r="AW101" s="16"/>
      <c r="AX101" s="16"/>
      <c r="AY101" s="4" t="s">
        <v>145</v>
      </c>
      <c r="AZ101" s="16"/>
      <c r="BA101" s="16"/>
      <c r="BB101" s="16"/>
      <c r="BC101" s="16"/>
      <c r="BD101" s="16"/>
      <c r="BE101" s="129">
        <f t="shared" si="17"/>
        <v>0</v>
      </c>
      <c r="BF101" s="129">
        <f t="shared" si="18"/>
        <v>0</v>
      </c>
      <c r="BG101" s="129">
        <f t="shared" si="19"/>
        <v>0</v>
      </c>
      <c r="BH101" s="129">
        <f t="shared" si="20"/>
        <v>0</v>
      </c>
      <c r="BI101" s="129">
        <f t="shared" si="21"/>
        <v>0</v>
      </c>
      <c r="BJ101" s="4" t="s">
        <v>153</v>
      </c>
      <c r="BK101" s="129">
        <f t="shared" si="22"/>
        <v>0</v>
      </c>
      <c r="BL101" s="4" t="s">
        <v>152</v>
      </c>
      <c r="BM101" s="128" t="s">
        <v>243</v>
      </c>
    </row>
    <row r="102" spans="1:65" ht="16.5" customHeight="1">
      <c r="A102" s="16"/>
      <c r="B102" s="17"/>
      <c r="C102" s="118" t="s">
        <v>193</v>
      </c>
      <c r="D102" s="118" t="s">
        <v>146</v>
      </c>
      <c r="E102" s="119" t="s">
        <v>1329</v>
      </c>
      <c r="F102" s="120" t="s">
        <v>1330</v>
      </c>
      <c r="G102" s="121" t="s">
        <v>524</v>
      </c>
      <c r="H102" s="122">
        <v>15</v>
      </c>
      <c r="I102" s="259"/>
      <c r="J102" s="123">
        <f t="shared" si="13"/>
        <v>0</v>
      </c>
      <c r="K102" s="120" t="s">
        <v>25</v>
      </c>
      <c r="L102" s="17"/>
      <c r="M102" s="124" t="s">
        <v>25</v>
      </c>
      <c r="N102" s="125" t="s">
        <v>54</v>
      </c>
      <c r="O102" s="16"/>
      <c r="P102" s="126">
        <f t="shared" si="14"/>
        <v>0</v>
      </c>
      <c r="Q102" s="126">
        <v>0</v>
      </c>
      <c r="R102" s="126">
        <f t="shared" si="15"/>
        <v>0</v>
      </c>
      <c r="S102" s="126">
        <v>0</v>
      </c>
      <c r="T102" s="127">
        <f t="shared" si="16"/>
        <v>0</v>
      </c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28" t="s">
        <v>152</v>
      </c>
      <c r="AS102" s="16"/>
      <c r="AT102" s="128" t="s">
        <v>146</v>
      </c>
      <c r="AU102" s="128" t="s">
        <v>9</v>
      </c>
      <c r="AV102" s="16"/>
      <c r="AW102" s="16"/>
      <c r="AX102" s="16"/>
      <c r="AY102" s="4" t="s">
        <v>145</v>
      </c>
      <c r="AZ102" s="16"/>
      <c r="BA102" s="16"/>
      <c r="BB102" s="16"/>
      <c r="BC102" s="16"/>
      <c r="BD102" s="16"/>
      <c r="BE102" s="129">
        <f t="shared" si="17"/>
        <v>0</v>
      </c>
      <c r="BF102" s="129">
        <f t="shared" si="18"/>
        <v>0</v>
      </c>
      <c r="BG102" s="129">
        <f t="shared" si="19"/>
        <v>0</v>
      </c>
      <c r="BH102" s="129">
        <f t="shared" si="20"/>
        <v>0</v>
      </c>
      <c r="BI102" s="129">
        <f t="shared" si="21"/>
        <v>0</v>
      </c>
      <c r="BJ102" s="4" t="s">
        <v>153</v>
      </c>
      <c r="BK102" s="129">
        <f t="shared" si="22"/>
        <v>0</v>
      </c>
      <c r="BL102" s="4" t="s">
        <v>152</v>
      </c>
      <c r="BM102" s="128" t="s">
        <v>247</v>
      </c>
    </row>
    <row r="103" spans="1:65" ht="16.5" customHeight="1">
      <c r="A103" s="16"/>
      <c r="B103" s="17"/>
      <c r="C103" s="118" t="s">
        <v>248</v>
      </c>
      <c r="D103" s="118" t="s">
        <v>146</v>
      </c>
      <c r="E103" s="119" t="s">
        <v>1343</v>
      </c>
      <c r="F103" s="120" t="s">
        <v>1344</v>
      </c>
      <c r="G103" s="121" t="s">
        <v>148</v>
      </c>
      <c r="H103" s="122">
        <v>2</v>
      </c>
      <c r="I103" s="259"/>
      <c r="J103" s="123">
        <f t="shared" si="13"/>
        <v>0</v>
      </c>
      <c r="K103" s="120" t="s">
        <v>25</v>
      </c>
      <c r="L103" s="17"/>
      <c r="M103" s="124" t="s">
        <v>25</v>
      </c>
      <c r="N103" s="125" t="s">
        <v>54</v>
      </c>
      <c r="O103" s="16"/>
      <c r="P103" s="126">
        <f t="shared" si="14"/>
        <v>0</v>
      </c>
      <c r="Q103" s="126">
        <v>0</v>
      </c>
      <c r="R103" s="126">
        <f t="shared" si="15"/>
        <v>0</v>
      </c>
      <c r="S103" s="126">
        <v>0</v>
      </c>
      <c r="T103" s="127">
        <f t="shared" si="16"/>
        <v>0</v>
      </c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28" t="s">
        <v>152</v>
      </c>
      <c r="AS103" s="16"/>
      <c r="AT103" s="128" t="s">
        <v>146</v>
      </c>
      <c r="AU103" s="128" t="s">
        <v>9</v>
      </c>
      <c r="AV103" s="16"/>
      <c r="AW103" s="16"/>
      <c r="AX103" s="16"/>
      <c r="AY103" s="4" t="s">
        <v>145</v>
      </c>
      <c r="AZ103" s="16"/>
      <c r="BA103" s="16"/>
      <c r="BB103" s="16"/>
      <c r="BC103" s="16"/>
      <c r="BD103" s="16"/>
      <c r="BE103" s="129">
        <f t="shared" si="17"/>
        <v>0</v>
      </c>
      <c r="BF103" s="129">
        <f t="shared" si="18"/>
        <v>0</v>
      </c>
      <c r="BG103" s="129">
        <f t="shared" si="19"/>
        <v>0</v>
      </c>
      <c r="BH103" s="129">
        <f t="shared" si="20"/>
        <v>0</v>
      </c>
      <c r="BI103" s="129">
        <f t="shared" si="21"/>
        <v>0</v>
      </c>
      <c r="BJ103" s="4" t="s">
        <v>153</v>
      </c>
      <c r="BK103" s="129">
        <f t="shared" si="22"/>
        <v>0</v>
      </c>
      <c r="BL103" s="4" t="s">
        <v>152</v>
      </c>
      <c r="BM103" s="128" t="s">
        <v>251</v>
      </c>
    </row>
    <row r="104" spans="1:65" ht="16.5" customHeight="1">
      <c r="A104" s="16"/>
      <c r="B104" s="17"/>
      <c r="C104" s="118" t="s">
        <v>197</v>
      </c>
      <c r="D104" s="118" t="s">
        <v>146</v>
      </c>
      <c r="E104" s="119" t="s">
        <v>1347</v>
      </c>
      <c r="F104" s="120" t="s">
        <v>1349</v>
      </c>
      <c r="G104" s="121" t="s">
        <v>524</v>
      </c>
      <c r="H104" s="122">
        <v>200</v>
      </c>
      <c r="I104" s="259"/>
      <c r="J104" s="123">
        <f t="shared" si="13"/>
        <v>0</v>
      </c>
      <c r="K104" s="120" t="s">
        <v>25</v>
      </c>
      <c r="L104" s="17"/>
      <c r="M104" s="124" t="s">
        <v>25</v>
      </c>
      <c r="N104" s="125" t="s">
        <v>54</v>
      </c>
      <c r="O104" s="16"/>
      <c r="P104" s="126">
        <f t="shared" si="14"/>
        <v>0</v>
      </c>
      <c r="Q104" s="126">
        <v>0</v>
      </c>
      <c r="R104" s="126">
        <f t="shared" si="15"/>
        <v>0</v>
      </c>
      <c r="S104" s="126">
        <v>0</v>
      </c>
      <c r="T104" s="127">
        <f t="shared" si="16"/>
        <v>0</v>
      </c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28" t="s">
        <v>152</v>
      </c>
      <c r="AS104" s="16"/>
      <c r="AT104" s="128" t="s">
        <v>146</v>
      </c>
      <c r="AU104" s="128" t="s">
        <v>9</v>
      </c>
      <c r="AV104" s="16"/>
      <c r="AW104" s="16"/>
      <c r="AX104" s="16"/>
      <c r="AY104" s="4" t="s">
        <v>145</v>
      </c>
      <c r="AZ104" s="16"/>
      <c r="BA104" s="16"/>
      <c r="BB104" s="16"/>
      <c r="BC104" s="16"/>
      <c r="BD104" s="16"/>
      <c r="BE104" s="129">
        <f t="shared" si="17"/>
        <v>0</v>
      </c>
      <c r="BF104" s="129">
        <f t="shared" si="18"/>
        <v>0</v>
      </c>
      <c r="BG104" s="129">
        <f t="shared" si="19"/>
        <v>0</v>
      </c>
      <c r="BH104" s="129">
        <f t="shared" si="20"/>
        <v>0</v>
      </c>
      <c r="BI104" s="129">
        <f t="shared" si="21"/>
        <v>0</v>
      </c>
      <c r="BJ104" s="4" t="s">
        <v>153</v>
      </c>
      <c r="BK104" s="129">
        <f t="shared" si="22"/>
        <v>0</v>
      </c>
      <c r="BL104" s="4" t="s">
        <v>152</v>
      </c>
      <c r="BM104" s="128" t="s">
        <v>255</v>
      </c>
    </row>
    <row r="105" spans="1:65" ht="16.5" customHeight="1">
      <c r="A105" s="16"/>
      <c r="B105" s="17"/>
      <c r="C105" s="118" t="s">
        <v>263</v>
      </c>
      <c r="D105" s="118" t="s">
        <v>146</v>
      </c>
      <c r="E105" s="119" t="s">
        <v>1351</v>
      </c>
      <c r="F105" s="120" t="s">
        <v>1352</v>
      </c>
      <c r="G105" s="121" t="s">
        <v>148</v>
      </c>
      <c r="H105" s="122">
        <v>30</v>
      </c>
      <c r="I105" s="259"/>
      <c r="J105" s="123">
        <f t="shared" si="13"/>
        <v>0</v>
      </c>
      <c r="K105" s="120" t="s">
        <v>25</v>
      </c>
      <c r="L105" s="17"/>
      <c r="M105" s="124" t="s">
        <v>25</v>
      </c>
      <c r="N105" s="125" t="s">
        <v>54</v>
      </c>
      <c r="O105" s="16"/>
      <c r="P105" s="126">
        <f t="shared" si="14"/>
        <v>0</v>
      </c>
      <c r="Q105" s="126">
        <v>0</v>
      </c>
      <c r="R105" s="126">
        <f t="shared" si="15"/>
        <v>0</v>
      </c>
      <c r="S105" s="126">
        <v>0</v>
      </c>
      <c r="T105" s="127">
        <f t="shared" si="16"/>
        <v>0</v>
      </c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28" t="s">
        <v>152</v>
      </c>
      <c r="AS105" s="16"/>
      <c r="AT105" s="128" t="s">
        <v>146</v>
      </c>
      <c r="AU105" s="128" t="s">
        <v>9</v>
      </c>
      <c r="AV105" s="16"/>
      <c r="AW105" s="16"/>
      <c r="AX105" s="16"/>
      <c r="AY105" s="4" t="s">
        <v>145</v>
      </c>
      <c r="AZ105" s="16"/>
      <c r="BA105" s="16"/>
      <c r="BB105" s="16"/>
      <c r="BC105" s="16"/>
      <c r="BD105" s="16"/>
      <c r="BE105" s="129">
        <f t="shared" si="17"/>
        <v>0</v>
      </c>
      <c r="BF105" s="129">
        <f t="shared" si="18"/>
        <v>0</v>
      </c>
      <c r="BG105" s="129">
        <f t="shared" si="19"/>
        <v>0</v>
      </c>
      <c r="BH105" s="129">
        <f t="shared" si="20"/>
        <v>0</v>
      </c>
      <c r="BI105" s="129">
        <f t="shared" si="21"/>
        <v>0</v>
      </c>
      <c r="BJ105" s="4" t="s">
        <v>153</v>
      </c>
      <c r="BK105" s="129">
        <f t="shared" si="22"/>
        <v>0</v>
      </c>
      <c r="BL105" s="4" t="s">
        <v>152</v>
      </c>
      <c r="BM105" s="128" t="s">
        <v>272</v>
      </c>
    </row>
    <row r="106" spans="1:65" ht="16.5" customHeight="1">
      <c r="A106" s="16"/>
      <c r="B106" s="17"/>
      <c r="C106" s="118" t="s">
        <v>203</v>
      </c>
      <c r="D106" s="118" t="s">
        <v>146</v>
      </c>
      <c r="E106" s="119" t="s">
        <v>1353</v>
      </c>
      <c r="F106" s="120" t="s">
        <v>1354</v>
      </c>
      <c r="G106" s="121" t="s">
        <v>148</v>
      </c>
      <c r="H106" s="122">
        <v>8</v>
      </c>
      <c r="I106" s="259"/>
      <c r="J106" s="123">
        <f t="shared" si="13"/>
        <v>0</v>
      </c>
      <c r="K106" s="120" t="s">
        <v>25</v>
      </c>
      <c r="L106" s="17"/>
      <c r="M106" s="124" t="s">
        <v>25</v>
      </c>
      <c r="N106" s="125" t="s">
        <v>54</v>
      </c>
      <c r="O106" s="16"/>
      <c r="P106" s="126">
        <f t="shared" si="14"/>
        <v>0</v>
      </c>
      <c r="Q106" s="126">
        <v>0</v>
      </c>
      <c r="R106" s="126">
        <f t="shared" si="15"/>
        <v>0</v>
      </c>
      <c r="S106" s="126">
        <v>0</v>
      </c>
      <c r="T106" s="127">
        <f t="shared" si="16"/>
        <v>0</v>
      </c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28" t="s">
        <v>152</v>
      </c>
      <c r="AS106" s="16"/>
      <c r="AT106" s="128" t="s">
        <v>146</v>
      </c>
      <c r="AU106" s="128" t="s">
        <v>9</v>
      </c>
      <c r="AV106" s="16"/>
      <c r="AW106" s="16"/>
      <c r="AX106" s="16"/>
      <c r="AY106" s="4" t="s">
        <v>145</v>
      </c>
      <c r="AZ106" s="16"/>
      <c r="BA106" s="16"/>
      <c r="BB106" s="16"/>
      <c r="BC106" s="16"/>
      <c r="BD106" s="16"/>
      <c r="BE106" s="129">
        <f t="shared" si="17"/>
        <v>0</v>
      </c>
      <c r="BF106" s="129">
        <f t="shared" si="18"/>
        <v>0</v>
      </c>
      <c r="BG106" s="129">
        <f t="shared" si="19"/>
        <v>0</v>
      </c>
      <c r="BH106" s="129">
        <f t="shared" si="20"/>
        <v>0</v>
      </c>
      <c r="BI106" s="129">
        <f t="shared" si="21"/>
        <v>0</v>
      </c>
      <c r="BJ106" s="4" t="s">
        <v>153</v>
      </c>
      <c r="BK106" s="129">
        <f t="shared" si="22"/>
        <v>0</v>
      </c>
      <c r="BL106" s="4" t="s">
        <v>152</v>
      </c>
      <c r="BM106" s="128" t="s">
        <v>277</v>
      </c>
    </row>
    <row r="107" spans="1:65" ht="16.5" customHeight="1">
      <c r="A107" s="16"/>
      <c r="B107" s="17"/>
      <c r="C107" s="118" t="s">
        <v>12</v>
      </c>
      <c r="D107" s="118" t="s">
        <v>146</v>
      </c>
      <c r="E107" s="119" t="s">
        <v>1359</v>
      </c>
      <c r="F107" s="120" t="s">
        <v>1360</v>
      </c>
      <c r="G107" s="121" t="s">
        <v>148</v>
      </c>
      <c r="H107" s="122">
        <v>25</v>
      </c>
      <c r="I107" s="259"/>
      <c r="J107" s="123">
        <f t="shared" si="13"/>
        <v>0</v>
      </c>
      <c r="K107" s="120" t="s">
        <v>25</v>
      </c>
      <c r="L107" s="17"/>
      <c r="M107" s="124" t="s">
        <v>25</v>
      </c>
      <c r="N107" s="125" t="s">
        <v>54</v>
      </c>
      <c r="O107" s="16"/>
      <c r="P107" s="126">
        <f t="shared" si="14"/>
        <v>0</v>
      </c>
      <c r="Q107" s="126">
        <v>0</v>
      </c>
      <c r="R107" s="126">
        <f t="shared" si="15"/>
        <v>0</v>
      </c>
      <c r="S107" s="126">
        <v>0</v>
      </c>
      <c r="T107" s="127">
        <f t="shared" si="16"/>
        <v>0</v>
      </c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28" t="s">
        <v>152</v>
      </c>
      <c r="AS107" s="16"/>
      <c r="AT107" s="128" t="s">
        <v>146</v>
      </c>
      <c r="AU107" s="128" t="s">
        <v>9</v>
      </c>
      <c r="AV107" s="16"/>
      <c r="AW107" s="16"/>
      <c r="AX107" s="16"/>
      <c r="AY107" s="4" t="s">
        <v>145</v>
      </c>
      <c r="AZ107" s="16"/>
      <c r="BA107" s="16"/>
      <c r="BB107" s="16"/>
      <c r="BC107" s="16"/>
      <c r="BD107" s="16"/>
      <c r="BE107" s="129">
        <f t="shared" si="17"/>
        <v>0</v>
      </c>
      <c r="BF107" s="129">
        <f t="shared" si="18"/>
        <v>0</v>
      </c>
      <c r="BG107" s="129">
        <f t="shared" si="19"/>
        <v>0</v>
      </c>
      <c r="BH107" s="129">
        <f t="shared" si="20"/>
        <v>0</v>
      </c>
      <c r="BI107" s="129">
        <f t="shared" si="21"/>
        <v>0</v>
      </c>
      <c r="BJ107" s="4" t="s">
        <v>153</v>
      </c>
      <c r="BK107" s="129">
        <f t="shared" si="22"/>
        <v>0</v>
      </c>
      <c r="BL107" s="4" t="s">
        <v>152</v>
      </c>
      <c r="BM107" s="128" t="s">
        <v>282</v>
      </c>
    </row>
    <row r="108" spans="1:65" ht="16.5" customHeight="1">
      <c r="A108" s="16"/>
      <c r="B108" s="17"/>
      <c r="C108" s="118" t="s">
        <v>207</v>
      </c>
      <c r="D108" s="118" t="s">
        <v>146</v>
      </c>
      <c r="E108" s="119" t="s">
        <v>1363</v>
      </c>
      <c r="F108" s="120" t="s">
        <v>1365</v>
      </c>
      <c r="G108" s="121" t="s">
        <v>148</v>
      </c>
      <c r="H108" s="122">
        <v>5</v>
      </c>
      <c r="I108" s="259"/>
      <c r="J108" s="123">
        <f t="shared" si="13"/>
        <v>0</v>
      </c>
      <c r="K108" s="120" t="s">
        <v>25</v>
      </c>
      <c r="L108" s="17"/>
      <c r="M108" s="124" t="s">
        <v>25</v>
      </c>
      <c r="N108" s="125" t="s">
        <v>54</v>
      </c>
      <c r="O108" s="16"/>
      <c r="P108" s="126">
        <f t="shared" si="14"/>
        <v>0</v>
      </c>
      <c r="Q108" s="126">
        <v>0</v>
      </c>
      <c r="R108" s="126">
        <f t="shared" si="15"/>
        <v>0</v>
      </c>
      <c r="S108" s="126">
        <v>0</v>
      </c>
      <c r="T108" s="127">
        <f t="shared" si="16"/>
        <v>0</v>
      </c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28" t="s">
        <v>152</v>
      </c>
      <c r="AS108" s="16"/>
      <c r="AT108" s="128" t="s">
        <v>146</v>
      </c>
      <c r="AU108" s="128" t="s">
        <v>9</v>
      </c>
      <c r="AV108" s="16"/>
      <c r="AW108" s="16"/>
      <c r="AX108" s="16"/>
      <c r="AY108" s="4" t="s">
        <v>145</v>
      </c>
      <c r="AZ108" s="16"/>
      <c r="BA108" s="16"/>
      <c r="BB108" s="16"/>
      <c r="BC108" s="16"/>
      <c r="BD108" s="16"/>
      <c r="BE108" s="129">
        <f t="shared" si="17"/>
        <v>0</v>
      </c>
      <c r="BF108" s="129">
        <f t="shared" si="18"/>
        <v>0</v>
      </c>
      <c r="BG108" s="129">
        <f t="shared" si="19"/>
        <v>0</v>
      </c>
      <c r="BH108" s="129">
        <f t="shared" si="20"/>
        <v>0</v>
      </c>
      <c r="BI108" s="129">
        <f t="shared" si="21"/>
        <v>0</v>
      </c>
      <c r="BJ108" s="4" t="s">
        <v>153</v>
      </c>
      <c r="BK108" s="129">
        <f t="shared" si="22"/>
        <v>0</v>
      </c>
      <c r="BL108" s="4" t="s">
        <v>152</v>
      </c>
      <c r="BM108" s="128" t="s">
        <v>285</v>
      </c>
    </row>
    <row r="109" spans="1:65" ht="16.5" customHeight="1">
      <c r="A109" s="16"/>
      <c r="B109" s="17"/>
      <c r="C109" s="118" t="s">
        <v>287</v>
      </c>
      <c r="D109" s="118" t="s">
        <v>146</v>
      </c>
      <c r="E109" s="119" t="s">
        <v>1367</v>
      </c>
      <c r="F109" s="120" t="s">
        <v>1368</v>
      </c>
      <c r="G109" s="121" t="s">
        <v>148</v>
      </c>
      <c r="H109" s="122">
        <v>3</v>
      </c>
      <c r="I109" s="259"/>
      <c r="J109" s="123">
        <f t="shared" si="13"/>
        <v>0</v>
      </c>
      <c r="K109" s="120" t="s">
        <v>25</v>
      </c>
      <c r="L109" s="17"/>
      <c r="M109" s="124" t="s">
        <v>25</v>
      </c>
      <c r="N109" s="125" t="s">
        <v>54</v>
      </c>
      <c r="O109" s="16"/>
      <c r="P109" s="126">
        <f t="shared" si="14"/>
        <v>0</v>
      </c>
      <c r="Q109" s="126">
        <v>0</v>
      </c>
      <c r="R109" s="126">
        <f t="shared" si="15"/>
        <v>0</v>
      </c>
      <c r="S109" s="126">
        <v>0</v>
      </c>
      <c r="T109" s="127">
        <f t="shared" si="16"/>
        <v>0</v>
      </c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28" t="s">
        <v>152</v>
      </c>
      <c r="AS109" s="16"/>
      <c r="AT109" s="128" t="s">
        <v>146</v>
      </c>
      <c r="AU109" s="128" t="s">
        <v>9</v>
      </c>
      <c r="AV109" s="16"/>
      <c r="AW109" s="16"/>
      <c r="AX109" s="16"/>
      <c r="AY109" s="4" t="s">
        <v>145</v>
      </c>
      <c r="AZ109" s="16"/>
      <c r="BA109" s="16"/>
      <c r="BB109" s="16"/>
      <c r="BC109" s="16"/>
      <c r="BD109" s="16"/>
      <c r="BE109" s="129">
        <f t="shared" si="17"/>
        <v>0</v>
      </c>
      <c r="BF109" s="129">
        <f t="shared" si="18"/>
        <v>0</v>
      </c>
      <c r="BG109" s="129">
        <f t="shared" si="19"/>
        <v>0</v>
      </c>
      <c r="BH109" s="129">
        <f t="shared" si="20"/>
        <v>0</v>
      </c>
      <c r="BI109" s="129">
        <f t="shared" si="21"/>
        <v>0</v>
      </c>
      <c r="BJ109" s="4" t="s">
        <v>153</v>
      </c>
      <c r="BK109" s="129">
        <f t="shared" si="22"/>
        <v>0</v>
      </c>
      <c r="BL109" s="4" t="s">
        <v>152</v>
      </c>
      <c r="BM109" s="128" t="s">
        <v>293</v>
      </c>
    </row>
    <row r="110" spans="1:65" ht="16.5" customHeight="1">
      <c r="A110" s="16"/>
      <c r="B110" s="17"/>
      <c r="C110" s="118" t="s">
        <v>214</v>
      </c>
      <c r="D110" s="118" t="s">
        <v>146</v>
      </c>
      <c r="E110" s="119" t="s">
        <v>1359</v>
      </c>
      <c r="F110" s="120" t="s">
        <v>1360</v>
      </c>
      <c r="G110" s="121" t="s">
        <v>148</v>
      </c>
      <c r="H110" s="122">
        <v>16</v>
      </c>
      <c r="I110" s="259"/>
      <c r="J110" s="123">
        <f t="shared" si="13"/>
        <v>0</v>
      </c>
      <c r="K110" s="120" t="s">
        <v>25</v>
      </c>
      <c r="L110" s="17"/>
      <c r="M110" s="124" t="s">
        <v>25</v>
      </c>
      <c r="N110" s="125" t="s">
        <v>54</v>
      </c>
      <c r="O110" s="16"/>
      <c r="P110" s="126">
        <f t="shared" si="14"/>
        <v>0</v>
      </c>
      <c r="Q110" s="126">
        <v>0</v>
      </c>
      <c r="R110" s="126">
        <f t="shared" si="15"/>
        <v>0</v>
      </c>
      <c r="S110" s="126">
        <v>0</v>
      </c>
      <c r="T110" s="127">
        <f t="shared" si="16"/>
        <v>0</v>
      </c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28" t="s">
        <v>152</v>
      </c>
      <c r="AS110" s="16"/>
      <c r="AT110" s="128" t="s">
        <v>146</v>
      </c>
      <c r="AU110" s="128" t="s">
        <v>9</v>
      </c>
      <c r="AV110" s="16"/>
      <c r="AW110" s="16"/>
      <c r="AX110" s="16"/>
      <c r="AY110" s="4" t="s">
        <v>145</v>
      </c>
      <c r="AZ110" s="16"/>
      <c r="BA110" s="16"/>
      <c r="BB110" s="16"/>
      <c r="BC110" s="16"/>
      <c r="BD110" s="16"/>
      <c r="BE110" s="129">
        <f t="shared" si="17"/>
        <v>0</v>
      </c>
      <c r="BF110" s="129">
        <f t="shared" si="18"/>
        <v>0</v>
      </c>
      <c r="BG110" s="129">
        <f t="shared" si="19"/>
        <v>0</v>
      </c>
      <c r="BH110" s="129">
        <f t="shared" si="20"/>
        <v>0</v>
      </c>
      <c r="BI110" s="129">
        <f t="shared" si="21"/>
        <v>0</v>
      </c>
      <c r="BJ110" s="4" t="s">
        <v>153</v>
      </c>
      <c r="BK110" s="129">
        <f t="shared" si="22"/>
        <v>0</v>
      </c>
      <c r="BL110" s="4" t="s">
        <v>152</v>
      </c>
      <c r="BM110" s="128" t="s">
        <v>298</v>
      </c>
    </row>
    <row r="111" spans="1:65" ht="16.5" customHeight="1">
      <c r="A111" s="16"/>
      <c r="B111" s="17"/>
      <c r="C111" s="118" t="s">
        <v>300</v>
      </c>
      <c r="D111" s="118" t="s">
        <v>146</v>
      </c>
      <c r="E111" s="119" t="s">
        <v>1375</v>
      </c>
      <c r="F111" s="120" t="s">
        <v>1376</v>
      </c>
      <c r="G111" s="121" t="s">
        <v>524</v>
      </c>
      <c r="H111" s="122">
        <v>260</v>
      </c>
      <c r="I111" s="259"/>
      <c r="J111" s="123">
        <f t="shared" si="13"/>
        <v>0</v>
      </c>
      <c r="K111" s="120" t="s">
        <v>25</v>
      </c>
      <c r="L111" s="17"/>
      <c r="M111" s="124" t="s">
        <v>25</v>
      </c>
      <c r="N111" s="125" t="s">
        <v>54</v>
      </c>
      <c r="O111" s="16"/>
      <c r="P111" s="126">
        <f t="shared" si="14"/>
        <v>0</v>
      </c>
      <c r="Q111" s="126">
        <v>0</v>
      </c>
      <c r="R111" s="126">
        <f t="shared" si="15"/>
        <v>0</v>
      </c>
      <c r="S111" s="126">
        <v>0</v>
      </c>
      <c r="T111" s="127">
        <f t="shared" si="16"/>
        <v>0</v>
      </c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28" t="s">
        <v>152</v>
      </c>
      <c r="AS111" s="16"/>
      <c r="AT111" s="128" t="s">
        <v>146</v>
      </c>
      <c r="AU111" s="128" t="s">
        <v>9</v>
      </c>
      <c r="AV111" s="16"/>
      <c r="AW111" s="16"/>
      <c r="AX111" s="16"/>
      <c r="AY111" s="4" t="s">
        <v>145</v>
      </c>
      <c r="AZ111" s="16"/>
      <c r="BA111" s="16"/>
      <c r="BB111" s="16"/>
      <c r="BC111" s="16"/>
      <c r="BD111" s="16"/>
      <c r="BE111" s="129">
        <f t="shared" si="17"/>
        <v>0</v>
      </c>
      <c r="BF111" s="129">
        <f t="shared" si="18"/>
        <v>0</v>
      </c>
      <c r="BG111" s="129">
        <f t="shared" si="19"/>
        <v>0</v>
      </c>
      <c r="BH111" s="129">
        <f t="shared" si="20"/>
        <v>0</v>
      </c>
      <c r="BI111" s="129">
        <f t="shared" si="21"/>
        <v>0</v>
      </c>
      <c r="BJ111" s="4" t="s">
        <v>153</v>
      </c>
      <c r="BK111" s="129">
        <f t="shared" si="22"/>
        <v>0</v>
      </c>
      <c r="BL111" s="4" t="s">
        <v>152</v>
      </c>
      <c r="BM111" s="128" t="s">
        <v>304</v>
      </c>
    </row>
    <row r="112" spans="1:65" ht="16.5" customHeight="1">
      <c r="A112" s="16"/>
      <c r="B112" s="17"/>
      <c r="C112" s="118" t="s">
        <v>218</v>
      </c>
      <c r="D112" s="118" t="s">
        <v>146</v>
      </c>
      <c r="E112" s="119" t="s">
        <v>1379</v>
      </c>
      <c r="F112" s="120" t="s">
        <v>1380</v>
      </c>
      <c r="G112" s="121" t="s">
        <v>524</v>
      </c>
      <c r="H112" s="122">
        <v>170</v>
      </c>
      <c r="I112" s="259"/>
      <c r="J112" s="123">
        <f t="shared" si="13"/>
        <v>0</v>
      </c>
      <c r="K112" s="120" t="s">
        <v>25</v>
      </c>
      <c r="L112" s="17"/>
      <c r="M112" s="124" t="s">
        <v>25</v>
      </c>
      <c r="N112" s="125" t="s">
        <v>54</v>
      </c>
      <c r="O112" s="16"/>
      <c r="P112" s="126">
        <f t="shared" si="14"/>
        <v>0</v>
      </c>
      <c r="Q112" s="126">
        <v>0</v>
      </c>
      <c r="R112" s="126">
        <f t="shared" si="15"/>
        <v>0</v>
      </c>
      <c r="S112" s="126">
        <v>0</v>
      </c>
      <c r="T112" s="127">
        <f t="shared" si="16"/>
        <v>0</v>
      </c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28" t="s">
        <v>152</v>
      </c>
      <c r="AS112" s="16"/>
      <c r="AT112" s="128" t="s">
        <v>146</v>
      </c>
      <c r="AU112" s="128" t="s">
        <v>9</v>
      </c>
      <c r="AV112" s="16"/>
      <c r="AW112" s="16"/>
      <c r="AX112" s="16"/>
      <c r="AY112" s="4" t="s">
        <v>145</v>
      </c>
      <c r="AZ112" s="16"/>
      <c r="BA112" s="16"/>
      <c r="BB112" s="16"/>
      <c r="BC112" s="16"/>
      <c r="BD112" s="16"/>
      <c r="BE112" s="129">
        <f t="shared" si="17"/>
        <v>0</v>
      </c>
      <c r="BF112" s="129">
        <f t="shared" si="18"/>
        <v>0</v>
      </c>
      <c r="BG112" s="129">
        <f t="shared" si="19"/>
        <v>0</v>
      </c>
      <c r="BH112" s="129">
        <f t="shared" si="20"/>
        <v>0</v>
      </c>
      <c r="BI112" s="129">
        <f t="shared" si="21"/>
        <v>0</v>
      </c>
      <c r="BJ112" s="4" t="s">
        <v>153</v>
      </c>
      <c r="BK112" s="129">
        <f t="shared" si="22"/>
        <v>0</v>
      </c>
      <c r="BL112" s="4" t="s">
        <v>152</v>
      </c>
      <c r="BM112" s="128" t="s">
        <v>311</v>
      </c>
    </row>
    <row r="113" spans="1:65" ht="16.5" customHeight="1">
      <c r="A113" s="16"/>
      <c r="B113" s="17"/>
      <c r="C113" s="118" t="s">
        <v>312</v>
      </c>
      <c r="D113" s="118" t="s">
        <v>146</v>
      </c>
      <c r="E113" s="119" t="s">
        <v>1383</v>
      </c>
      <c r="F113" s="120" t="s">
        <v>1384</v>
      </c>
      <c r="G113" s="121" t="s">
        <v>524</v>
      </c>
      <c r="H113" s="122">
        <v>30</v>
      </c>
      <c r="I113" s="259"/>
      <c r="J113" s="123">
        <f t="shared" si="13"/>
        <v>0</v>
      </c>
      <c r="K113" s="120" t="s">
        <v>25</v>
      </c>
      <c r="L113" s="17"/>
      <c r="M113" s="124" t="s">
        <v>25</v>
      </c>
      <c r="N113" s="125" t="s">
        <v>54</v>
      </c>
      <c r="O113" s="16"/>
      <c r="P113" s="126">
        <f t="shared" si="14"/>
        <v>0</v>
      </c>
      <c r="Q113" s="126">
        <v>0</v>
      </c>
      <c r="R113" s="126">
        <f t="shared" si="15"/>
        <v>0</v>
      </c>
      <c r="S113" s="126">
        <v>0</v>
      </c>
      <c r="T113" s="127">
        <f t="shared" si="16"/>
        <v>0</v>
      </c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28" t="s">
        <v>152</v>
      </c>
      <c r="AS113" s="16"/>
      <c r="AT113" s="128" t="s">
        <v>146</v>
      </c>
      <c r="AU113" s="128" t="s">
        <v>9</v>
      </c>
      <c r="AV113" s="16"/>
      <c r="AW113" s="16"/>
      <c r="AX113" s="16"/>
      <c r="AY113" s="4" t="s">
        <v>145</v>
      </c>
      <c r="AZ113" s="16"/>
      <c r="BA113" s="16"/>
      <c r="BB113" s="16"/>
      <c r="BC113" s="16"/>
      <c r="BD113" s="16"/>
      <c r="BE113" s="129">
        <f t="shared" si="17"/>
        <v>0</v>
      </c>
      <c r="BF113" s="129">
        <f t="shared" si="18"/>
        <v>0</v>
      </c>
      <c r="BG113" s="129">
        <f t="shared" si="19"/>
        <v>0</v>
      </c>
      <c r="BH113" s="129">
        <f t="shared" si="20"/>
        <v>0</v>
      </c>
      <c r="BI113" s="129">
        <f t="shared" si="21"/>
        <v>0</v>
      </c>
      <c r="BJ113" s="4" t="s">
        <v>153</v>
      </c>
      <c r="BK113" s="129">
        <f t="shared" si="22"/>
        <v>0</v>
      </c>
      <c r="BL113" s="4" t="s">
        <v>152</v>
      </c>
      <c r="BM113" s="128" t="s">
        <v>315</v>
      </c>
    </row>
    <row r="114" spans="1:65" ht="16.5" customHeight="1">
      <c r="A114" s="16"/>
      <c r="B114" s="17"/>
      <c r="C114" s="118" t="s">
        <v>223</v>
      </c>
      <c r="D114" s="118" t="s">
        <v>146</v>
      </c>
      <c r="E114" s="119" t="s">
        <v>1387</v>
      </c>
      <c r="F114" s="120" t="s">
        <v>1388</v>
      </c>
      <c r="G114" s="121" t="s">
        <v>524</v>
      </c>
      <c r="H114" s="122">
        <v>50</v>
      </c>
      <c r="I114" s="259"/>
      <c r="J114" s="123">
        <f t="shared" si="13"/>
        <v>0</v>
      </c>
      <c r="K114" s="120" t="s">
        <v>25</v>
      </c>
      <c r="L114" s="17"/>
      <c r="M114" s="124" t="s">
        <v>25</v>
      </c>
      <c r="N114" s="125" t="s">
        <v>54</v>
      </c>
      <c r="O114" s="16"/>
      <c r="P114" s="126">
        <f t="shared" si="14"/>
        <v>0</v>
      </c>
      <c r="Q114" s="126">
        <v>0</v>
      </c>
      <c r="R114" s="126">
        <f t="shared" si="15"/>
        <v>0</v>
      </c>
      <c r="S114" s="126">
        <v>0</v>
      </c>
      <c r="T114" s="127">
        <f t="shared" si="16"/>
        <v>0</v>
      </c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28" t="s">
        <v>152</v>
      </c>
      <c r="AS114" s="16"/>
      <c r="AT114" s="128" t="s">
        <v>146</v>
      </c>
      <c r="AU114" s="128" t="s">
        <v>9</v>
      </c>
      <c r="AV114" s="16"/>
      <c r="AW114" s="16"/>
      <c r="AX114" s="16"/>
      <c r="AY114" s="4" t="s">
        <v>145</v>
      </c>
      <c r="AZ114" s="16"/>
      <c r="BA114" s="16"/>
      <c r="BB114" s="16"/>
      <c r="BC114" s="16"/>
      <c r="BD114" s="16"/>
      <c r="BE114" s="129">
        <f t="shared" si="17"/>
        <v>0</v>
      </c>
      <c r="BF114" s="129">
        <f t="shared" si="18"/>
        <v>0</v>
      </c>
      <c r="BG114" s="129">
        <f t="shared" si="19"/>
        <v>0</v>
      </c>
      <c r="BH114" s="129">
        <f t="shared" si="20"/>
        <v>0</v>
      </c>
      <c r="BI114" s="129">
        <f t="shared" si="21"/>
        <v>0</v>
      </c>
      <c r="BJ114" s="4" t="s">
        <v>153</v>
      </c>
      <c r="BK114" s="129">
        <f t="shared" si="22"/>
        <v>0</v>
      </c>
      <c r="BL114" s="4" t="s">
        <v>152</v>
      </c>
      <c r="BM114" s="128" t="s">
        <v>321</v>
      </c>
    </row>
    <row r="115" spans="1:65" ht="16.5" customHeight="1">
      <c r="A115" s="16"/>
      <c r="B115" s="17"/>
      <c r="C115" s="118" t="s">
        <v>322</v>
      </c>
      <c r="D115" s="118" t="s">
        <v>146</v>
      </c>
      <c r="E115" s="119" t="s">
        <v>1389</v>
      </c>
      <c r="F115" s="120" t="s">
        <v>1390</v>
      </c>
      <c r="G115" s="121" t="s">
        <v>538</v>
      </c>
      <c r="H115" s="122">
        <v>70</v>
      </c>
      <c r="I115" s="259"/>
      <c r="J115" s="123">
        <f t="shared" si="13"/>
        <v>0</v>
      </c>
      <c r="K115" s="120" t="s">
        <v>25</v>
      </c>
      <c r="L115" s="17"/>
      <c r="M115" s="124" t="s">
        <v>25</v>
      </c>
      <c r="N115" s="125" t="s">
        <v>54</v>
      </c>
      <c r="O115" s="16"/>
      <c r="P115" s="126">
        <f t="shared" si="14"/>
        <v>0</v>
      </c>
      <c r="Q115" s="126">
        <v>0</v>
      </c>
      <c r="R115" s="126">
        <f t="shared" si="15"/>
        <v>0</v>
      </c>
      <c r="S115" s="126">
        <v>0</v>
      </c>
      <c r="T115" s="127">
        <f t="shared" si="16"/>
        <v>0</v>
      </c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28" t="s">
        <v>152</v>
      </c>
      <c r="AS115" s="16"/>
      <c r="AT115" s="128" t="s">
        <v>146</v>
      </c>
      <c r="AU115" s="128" t="s">
        <v>9</v>
      </c>
      <c r="AV115" s="16"/>
      <c r="AW115" s="16"/>
      <c r="AX115" s="16"/>
      <c r="AY115" s="4" t="s">
        <v>145</v>
      </c>
      <c r="AZ115" s="16"/>
      <c r="BA115" s="16"/>
      <c r="BB115" s="16"/>
      <c r="BC115" s="16"/>
      <c r="BD115" s="16"/>
      <c r="BE115" s="129">
        <f t="shared" si="17"/>
        <v>0</v>
      </c>
      <c r="BF115" s="129">
        <f t="shared" si="18"/>
        <v>0</v>
      </c>
      <c r="BG115" s="129">
        <f t="shared" si="19"/>
        <v>0</v>
      </c>
      <c r="BH115" s="129">
        <f t="shared" si="20"/>
        <v>0</v>
      </c>
      <c r="BI115" s="129">
        <f t="shared" si="21"/>
        <v>0</v>
      </c>
      <c r="BJ115" s="4" t="s">
        <v>153</v>
      </c>
      <c r="BK115" s="129">
        <f t="shared" si="22"/>
        <v>0</v>
      </c>
      <c r="BL115" s="4" t="s">
        <v>152</v>
      </c>
      <c r="BM115" s="128" t="s">
        <v>326</v>
      </c>
    </row>
    <row r="116" spans="1:65" ht="16.5" customHeight="1">
      <c r="A116" s="16"/>
      <c r="B116" s="17"/>
      <c r="C116" s="118" t="s">
        <v>243</v>
      </c>
      <c r="D116" s="118" t="s">
        <v>146</v>
      </c>
      <c r="E116" s="119" t="s">
        <v>1395</v>
      </c>
      <c r="F116" s="120" t="s">
        <v>1396</v>
      </c>
      <c r="G116" s="121" t="s">
        <v>148</v>
      </c>
      <c r="H116" s="122">
        <v>5</v>
      </c>
      <c r="I116" s="259"/>
      <c r="J116" s="123">
        <f t="shared" si="13"/>
        <v>0</v>
      </c>
      <c r="K116" s="120" t="s">
        <v>25</v>
      </c>
      <c r="L116" s="17"/>
      <c r="M116" s="124" t="s">
        <v>25</v>
      </c>
      <c r="N116" s="125" t="s">
        <v>54</v>
      </c>
      <c r="O116" s="16"/>
      <c r="P116" s="126">
        <f t="shared" si="14"/>
        <v>0</v>
      </c>
      <c r="Q116" s="126">
        <v>0</v>
      </c>
      <c r="R116" s="126">
        <f t="shared" si="15"/>
        <v>0</v>
      </c>
      <c r="S116" s="126">
        <v>0</v>
      </c>
      <c r="T116" s="127">
        <f t="shared" si="16"/>
        <v>0</v>
      </c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28" t="s">
        <v>152</v>
      </c>
      <c r="AS116" s="16"/>
      <c r="AT116" s="128" t="s">
        <v>146</v>
      </c>
      <c r="AU116" s="128" t="s">
        <v>9</v>
      </c>
      <c r="AV116" s="16"/>
      <c r="AW116" s="16"/>
      <c r="AX116" s="16"/>
      <c r="AY116" s="4" t="s">
        <v>145</v>
      </c>
      <c r="AZ116" s="16"/>
      <c r="BA116" s="16"/>
      <c r="BB116" s="16"/>
      <c r="BC116" s="16"/>
      <c r="BD116" s="16"/>
      <c r="BE116" s="129">
        <f t="shared" si="17"/>
        <v>0</v>
      </c>
      <c r="BF116" s="129">
        <f t="shared" si="18"/>
        <v>0</v>
      </c>
      <c r="BG116" s="129">
        <f t="shared" si="19"/>
        <v>0</v>
      </c>
      <c r="BH116" s="129">
        <f t="shared" si="20"/>
        <v>0</v>
      </c>
      <c r="BI116" s="129">
        <f t="shared" si="21"/>
        <v>0</v>
      </c>
      <c r="BJ116" s="4" t="s">
        <v>153</v>
      </c>
      <c r="BK116" s="129">
        <f t="shared" si="22"/>
        <v>0</v>
      </c>
      <c r="BL116" s="4" t="s">
        <v>152</v>
      </c>
      <c r="BM116" s="128" t="s">
        <v>330</v>
      </c>
    </row>
    <row r="117" spans="1:65" ht="16.5" customHeight="1">
      <c r="A117" s="16"/>
      <c r="B117" s="17"/>
      <c r="C117" s="118" t="s">
        <v>331</v>
      </c>
      <c r="D117" s="118" t="s">
        <v>146</v>
      </c>
      <c r="E117" s="119" t="s">
        <v>1399</v>
      </c>
      <c r="F117" s="120" t="s">
        <v>1400</v>
      </c>
      <c r="G117" s="121" t="s">
        <v>148</v>
      </c>
      <c r="H117" s="122">
        <v>6</v>
      </c>
      <c r="I117" s="259"/>
      <c r="J117" s="123">
        <f t="shared" si="13"/>
        <v>0</v>
      </c>
      <c r="K117" s="120" t="s">
        <v>25</v>
      </c>
      <c r="L117" s="17"/>
      <c r="M117" s="124" t="s">
        <v>25</v>
      </c>
      <c r="N117" s="125" t="s">
        <v>54</v>
      </c>
      <c r="O117" s="16"/>
      <c r="P117" s="126">
        <f t="shared" si="14"/>
        <v>0</v>
      </c>
      <c r="Q117" s="126">
        <v>0</v>
      </c>
      <c r="R117" s="126">
        <f t="shared" si="15"/>
        <v>0</v>
      </c>
      <c r="S117" s="126">
        <v>0</v>
      </c>
      <c r="T117" s="127">
        <f t="shared" si="16"/>
        <v>0</v>
      </c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28" t="s">
        <v>152</v>
      </c>
      <c r="AS117" s="16"/>
      <c r="AT117" s="128" t="s">
        <v>146</v>
      </c>
      <c r="AU117" s="128" t="s">
        <v>9</v>
      </c>
      <c r="AV117" s="16"/>
      <c r="AW117" s="16"/>
      <c r="AX117" s="16"/>
      <c r="AY117" s="4" t="s">
        <v>145</v>
      </c>
      <c r="AZ117" s="16"/>
      <c r="BA117" s="16"/>
      <c r="BB117" s="16"/>
      <c r="BC117" s="16"/>
      <c r="BD117" s="16"/>
      <c r="BE117" s="129">
        <f t="shared" si="17"/>
        <v>0</v>
      </c>
      <c r="BF117" s="129">
        <f t="shared" si="18"/>
        <v>0</v>
      </c>
      <c r="BG117" s="129">
        <f t="shared" si="19"/>
        <v>0</v>
      </c>
      <c r="BH117" s="129">
        <f t="shared" si="20"/>
        <v>0</v>
      </c>
      <c r="BI117" s="129">
        <f t="shared" si="21"/>
        <v>0</v>
      </c>
      <c r="BJ117" s="4" t="s">
        <v>153</v>
      </c>
      <c r="BK117" s="129">
        <f t="shared" si="22"/>
        <v>0</v>
      </c>
      <c r="BL117" s="4" t="s">
        <v>152</v>
      </c>
      <c r="BM117" s="128" t="s">
        <v>335</v>
      </c>
    </row>
    <row r="118" spans="1:65" ht="16.5" customHeight="1">
      <c r="A118" s="16"/>
      <c r="B118" s="17"/>
      <c r="C118" s="118" t="s">
        <v>247</v>
      </c>
      <c r="D118" s="118" t="s">
        <v>146</v>
      </c>
      <c r="E118" s="119" t="s">
        <v>1401</v>
      </c>
      <c r="F118" s="120" t="s">
        <v>1402</v>
      </c>
      <c r="G118" s="121" t="s">
        <v>148</v>
      </c>
      <c r="H118" s="122">
        <v>4</v>
      </c>
      <c r="I118" s="259"/>
      <c r="J118" s="123">
        <f t="shared" si="13"/>
        <v>0</v>
      </c>
      <c r="K118" s="120" t="s">
        <v>25</v>
      </c>
      <c r="L118" s="17"/>
      <c r="M118" s="124" t="s">
        <v>25</v>
      </c>
      <c r="N118" s="125" t="s">
        <v>54</v>
      </c>
      <c r="O118" s="16"/>
      <c r="P118" s="126">
        <f t="shared" si="14"/>
        <v>0</v>
      </c>
      <c r="Q118" s="126">
        <v>0</v>
      </c>
      <c r="R118" s="126">
        <f t="shared" si="15"/>
        <v>0</v>
      </c>
      <c r="S118" s="126">
        <v>0</v>
      </c>
      <c r="T118" s="127">
        <f t="shared" si="16"/>
        <v>0</v>
      </c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28" t="s">
        <v>152</v>
      </c>
      <c r="AS118" s="16"/>
      <c r="AT118" s="128" t="s">
        <v>146</v>
      </c>
      <c r="AU118" s="128" t="s">
        <v>9</v>
      </c>
      <c r="AV118" s="16"/>
      <c r="AW118" s="16"/>
      <c r="AX118" s="16"/>
      <c r="AY118" s="4" t="s">
        <v>145</v>
      </c>
      <c r="AZ118" s="16"/>
      <c r="BA118" s="16"/>
      <c r="BB118" s="16"/>
      <c r="BC118" s="16"/>
      <c r="BD118" s="16"/>
      <c r="BE118" s="129">
        <f t="shared" si="17"/>
        <v>0</v>
      </c>
      <c r="BF118" s="129">
        <f t="shared" si="18"/>
        <v>0</v>
      </c>
      <c r="BG118" s="129">
        <f t="shared" si="19"/>
        <v>0</v>
      </c>
      <c r="BH118" s="129">
        <f t="shared" si="20"/>
        <v>0</v>
      </c>
      <c r="BI118" s="129">
        <f t="shared" si="21"/>
        <v>0</v>
      </c>
      <c r="BJ118" s="4" t="s">
        <v>153</v>
      </c>
      <c r="BK118" s="129">
        <f t="shared" si="22"/>
        <v>0</v>
      </c>
      <c r="BL118" s="4" t="s">
        <v>152</v>
      </c>
      <c r="BM118" s="128" t="s">
        <v>341</v>
      </c>
    </row>
    <row r="119" spans="1:65" ht="16.5" customHeight="1">
      <c r="A119" s="16"/>
      <c r="B119" s="17"/>
      <c r="C119" s="118" t="s">
        <v>343</v>
      </c>
      <c r="D119" s="118" t="s">
        <v>146</v>
      </c>
      <c r="E119" s="119" t="s">
        <v>1405</v>
      </c>
      <c r="F119" s="120" t="s">
        <v>1406</v>
      </c>
      <c r="G119" s="121" t="s">
        <v>148</v>
      </c>
      <c r="H119" s="122">
        <v>1</v>
      </c>
      <c r="I119" s="259"/>
      <c r="J119" s="123">
        <f t="shared" si="13"/>
        <v>0</v>
      </c>
      <c r="K119" s="120" t="s">
        <v>25</v>
      </c>
      <c r="L119" s="17"/>
      <c r="M119" s="124" t="s">
        <v>25</v>
      </c>
      <c r="N119" s="125" t="s">
        <v>54</v>
      </c>
      <c r="O119" s="16"/>
      <c r="P119" s="126">
        <f t="shared" si="14"/>
        <v>0</v>
      </c>
      <c r="Q119" s="126">
        <v>0</v>
      </c>
      <c r="R119" s="126">
        <f t="shared" si="15"/>
        <v>0</v>
      </c>
      <c r="S119" s="126">
        <v>0</v>
      </c>
      <c r="T119" s="127">
        <f t="shared" si="16"/>
        <v>0</v>
      </c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28" t="s">
        <v>152</v>
      </c>
      <c r="AS119" s="16"/>
      <c r="AT119" s="128" t="s">
        <v>146</v>
      </c>
      <c r="AU119" s="128" t="s">
        <v>9</v>
      </c>
      <c r="AV119" s="16"/>
      <c r="AW119" s="16"/>
      <c r="AX119" s="16"/>
      <c r="AY119" s="4" t="s">
        <v>145</v>
      </c>
      <c r="AZ119" s="16"/>
      <c r="BA119" s="16"/>
      <c r="BB119" s="16"/>
      <c r="BC119" s="16"/>
      <c r="BD119" s="16"/>
      <c r="BE119" s="129">
        <f t="shared" si="17"/>
        <v>0</v>
      </c>
      <c r="BF119" s="129">
        <f t="shared" si="18"/>
        <v>0</v>
      </c>
      <c r="BG119" s="129">
        <f t="shared" si="19"/>
        <v>0</v>
      </c>
      <c r="BH119" s="129">
        <f t="shared" si="20"/>
        <v>0</v>
      </c>
      <c r="BI119" s="129">
        <f t="shared" si="21"/>
        <v>0</v>
      </c>
      <c r="BJ119" s="4" t="s">
        <v>153</v>
      </c>
      <c r="BK119" s="129">
        <f t="shared" si="22"/>
        <v>0</v>
      </c>
      <c r="BL119" s="4" t="s">
        <v>152</v>
      </c>
      <c r="BM119" s="128" t="s">
        <v>348</v>
      </c>
    </row>
    <row r="120" spans="1:65" ht="16.5" customHeight="1">
      <c r="A120" s="16"/>
      <c r="B120" s="17"/>
      <c r="C120" s="118" t="s">
        <v>251</v>
      </c>
      <c r="D120" s="118" t="s">
        <v>146</v>
      </c>
      <c r="E120" s="119" t="s">
        <v>1409</v>
      </c>
      <c r="F120" s="120" t="s">
        <v>1410</v>
      </c>
      <c r="G120" s="121" t="s">
        <v>148</v>
      </c>
      <c r="H120" s="122">
        <v>3</v>
      </c>
      <c r="I120" s="259"/>
      <c r="J120" s="123">
        <f t="shared" si="13"/>
        <v>0</v>
      </c>
      <c r="K120" s="120" t="s">
        <v>25</v>
      </c>
      <c r="L120" s="17"/>
      <c r="M120" s="124" t="s">
        <v>25</v>
      </c>
      <c r="N120" s="125" t="s">
        <v>54</v>
      </c>
      <c r="O120" s="16"/>
      <c r="P120" s="126">
        <f t="shared" si="14"/>
        <v>0</v>
      </c>
      <c r="Q120" s="126">
        <v>0</v>
      </c>
      <c r="R120" s="126">
        <f t="shared" si="15"/>
        <v>0</v>
      </c>
      <c r="S120" s="126">
        <v>0</v>
      </c>
      <c r="T120" s="127">
        <f t="shared" si="16"/>
        <v>0</v>
      </c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28" t="s">
        <v>152</v>
      </c>
      <c r="AS120" s="16"/>
      <c r="AT120" s="128" t="s">
        <v>146</v>
      </c>
      <c r="AU120" s="128" t="s">
        <v>9</v>
      </c>
      <c r="AV120" s="16"/>
      <c r="AW120" s="16"/>
      <c r="AX120" s="16"/>
      <c r="AY120" s="4" t="s">
        <v>145</v>
      </c>
      <c r="AZ120" s="16"/>
      <c r="BA120" s="16"/>
      <c r="BB120" s="16"/>
      <c r="BC120" s="16"/>
      <c r="BD120" s="16"/>
      <c r="BE120" s="129">
        <f t="shared" si="17"/>
        <v>0</v>
      </c>
      <c r="BF120" s="129">
        <f t="shared" si="18"/>
        <v>0</v>
      </c>
      <c r="BG120" s="129">
        <f t="shared" si="19"/>
        <v>0</v>
      </c>
      <c r="BH120" s="129">
        <f t="shared" si="20"/>
        <v>0</v>
      </c>
      <c r="BI120" s="129">
        <f t="shared" si="21"/>
        <v>0</v>
      </c>
      <c r="BJ120" s="4" t="s">
        <v>153</v>
      </c>
      <c r="BK120" s="129">
        <f t="shared" si="22"/>
        <v>0</v>
      </c>
      <c r="BL120" s="4" t="s">
        <v>152</v>
      </c>
      <c r="BM120" s="128" t="s">
        <v>354</v>
      </c>
    </row>
    <row r="121" spans="1:65" ht="16.5" customHeight="1">
      <c r="A121" s="16"/>
      <c r="B121" s="17"/>
      <c r="C121" s="118" t="s">
        <v>367</v>
      </c>
      <c r="D121" s="118" t="s">
        <v>146</v>
      </c>
      <c r="E121" s="119" t="s">
        <v>1411</v>
      </c>
      <c r="F121" s="120" t="s">
        <v>1412</v>
      </c>
      <c r="G121" s="121" t="s">
        <v>148</v>
      </c>
      <c r="H121" s="122">
        <v>16</v>
      </c>
      <c r="I121" s="259"/>
      <c r="J121" s="123">
        <f t="shared" si="13"/>
        <v>0</v>
      </c>
      <c r="K121" s="120" t="s">
        <v>25</v>
      </c>
      <c r="L121" s="17"/>
      <c r="M121" s="124" t="s">
        <v>25</v>
      </c>
      <c r="N121" s="125" t="s">
        <v>54</v>
      </c>
      <c r="O121" s="16"/>
      <c r="P121" s="126">
        <f t="shared" si="14"/>
        <v>0</v>
      </c>
      <c r="Q121" s="126">
        <v>0</v>
      </c>
      <c r="R121" s="126">
        <f t="shared" si="15"/>
        <v>0</v>
      </c>
      <c r="S121" s="126">
        <v>0</v>
      </c>
      <c r="T121" s="127">
        <f t="shared" si="16"/>
        <v>0</v>
      </c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28" t="s">
        <v>152</v>
      </c>
      <c r="AS121" s="16"/>
      <c r="AT121" s="128" t="s">
        <v>146</v>
      </c>
      <c r="AU121" s="128" t="s">
        <v>9</v>
      </c>
      <c r="AV121" s="16"/>
      <c r="AW121" s="16"/>
      <c r="AX121" s="16"/>
      <c r="AY121" s="4" t="s">
        <v>145</v>
      </c>
      <c r="AZ121" s="16"/>
      <c r="BA121" s="16"/>
      <c r="BB121" s="16"/>
      <c r="BC121" s="16"/>
      <c r="BD121" s="16"/>
      <c r="BE121" s="129">
        <f t="shared" si="17"/>
        <v>0</v>
      </c>
      <c r="BF121" s="129">
        <f t="shared" si="18"/>
        <v>0</v>
      </c>
      <c r="BG121" s="129">
        <f t="shared" si="19"/>
        <v>0</v>
      </c>
      <c r="BH121" s="129">
        <f t="shared" si="20"/>
        <v>0</v>
      </c>
      <c r="BI121" s="129">
        <f t="shared" si="21"/>
        <v>0</v>
      </c>
      <c r="BJ121" s="4" t="s">
        <v>153</v>
      </c>
      <c r="BK121" s="129">
        <f t="shared" si="22"/>
        <v>0</v>
      </c>
      <c r="BL121" s="4" t="s">
        <v>152</v>
      </c>
      <c r="BM121" s="128" t="s">
        <v>376</v>
      </c>
    </row>
    <row r="122" spans="1:65" ht="16.5" customHeight="1">
      <c r="A122" s="16"/>
      <c r="B122" s="17"/>
      <c r="C122" s="118" t="s">
        <v>255</v>
      </c>
      <c r="D122" s="118" t="s">
        <v>146</v>
      </c>
      <c r="E122" s="119" t="s">
        <v>1416</v>
      </c>
      <c r="F122" s="120" t="s">
        <v>1417</v>
      </c>
      <c r="G122" s="121" t="s">
        <v>148</v>
      </c>
      <c r="H122" s="122">
        <v>9</v>
      </c>
      <c r="I122" s="259"/>
      <c r="J122" s="123">
        <f t="shared" si="13"/>
        <v>0</v>
      </c>
      <c r="K122" s="120" t="s">
        <v>25</v>
      </c>
      <c r="L122" s="17"/>
      <c r="M122" s="124" t="s">
        <v>25</v>
      </c>
      <c r="N122" s="125" t="s">
        <v>54</v>
      </c>
      <c r="O122" s="16"/>
      <c r="P122" s="126">
        <f t="shared" si="14"/>
        <v>0</v>
      </c>
      <c r="Q122" s="126">
        <v>0</v>
      </c>
      <c r="R122" s="126">
        <f t="shared" si="15"/>
        <v>0</v>
      </c>
      <c r="S122" s="126">
        <v>0</v>
      </c>
      <c r="T122" s="127">
        <f t="shared" si="16"/>
        <v>0</v>
      </c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28" t="s">
        <v>152</v>
      </c>
      <c r="AS122" s="16"/>
      <c r="AT122" s="128" t="s">
        <v>146</v>
      </c>
      <c r="AU122" s="128" t="s">
        <v>9</v>
      </c>
      <c r="AV122" s="16"/>
      <c r="AW122" s="16"/>
      <c r="AX122" s="16"/>
      <c r="AY122" s="4" t="s">
        <v>145</v>
      </c>
      <c r="AZ122" s="16"/>
      <c r="BA122" s="16"/>
      <c r="BB122" s="16"/>
      <c r="BC122" s="16"/>
      <c r="BD122" s="16"/>
      <c r="BE122" s="129">
        <f t="shared" si="17"/>
        <v>0</v>
      </c>
      <c r="BF122" s="129">
        <f t="shared" si="18"/>
        <v>0</v>
      </c>
      <c r="BG122" s="129">
        <f t="shared" si="19"/>
        <v>0</v>
      </c>
      <c r="BH122" s="129">
        <f t="shared" si="20"/>
        <v>0</v>
      </c>
      <c r="BI122" s="129">
        <f t="shared" si="21"/>
        <v>0</v>
      </c>
      <c r="BJ122" s="4" t="s">
        <v>153</v>
      </c>
      <c r="BK122" s="129">
        <f t="shared" si="22"/>
        <v>0</v>
      </c>
      <c r="BL122" s="4" t="s">
        <v>152</v>
      </c>
      <c r="BM122" s="128" t="s">
        <v>381</v>
      </c>
    </row>
    <row r="123" spans="1:65" ht="21.75" customHeight="1">
      <c r="A123" s="16"/>
      <c r="B123" s="17"/>
      <c r="C123" s="118" t="s">
        <v>382</v>
      </c>
      <c r="D123" s="118" t="s">
        <v>146</v>
      </c>
      <c r="E123" s="119" t="s">
        <v>1419</v>
      </c>
      <c r="F123" s="120" t="s">
        <v>1420</v>
      </c>
      <c r="G123" s="121" t="s">
        <v>148</v>
      </c>
      <c r="H123" s="122">
        <v>8</v>
      </c>
      <c r="I123" s="259"/>
      <c r="J123" s="123">
        <f t="shared" si="13"/>
        <v>0</v>
      </c>
      <c r="K123" s="120" t="s">
        <v>25</v>
      </c>
      <c r="L123" s="17"/>
      <c r="M123" s="124" t="s">
        <v>25</v>
      </c>
      <c r="N123" s="125" t="s">
        <v>54</v>
      </c>
      <c r="O123" s="16"/>
      <c r="P123" s="126">
        <f t="shared" si="14"/>
        <v>0</v>
      </c>
      <c r="Q123" s="126">
        <v>0</v>
      </c>
      <c r="R123" s="126">
        <f t="shared" si="15"/>
        <v>0</v>
      </c>
      <c r="S123" s="126">
        <v>0</v>
      </c>
      <c r="T123" s="127">
        <f t="shared" si="16"/>
        <v>0</v>
      </c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28" t="s">
        <v>152</v>
      </c>
      <c r="AS123" s="16"/>
      <c r="AT123" s="128" t="s">
        <v>146</v>
      </c>
      <c r="AU123" s="128" t="s">
        <v>9</v>
      </c>
      <c r="AV123" s="16"/>
      <c r="AW123" s="16"/>
      <c r="AX123" s="16"/>
      <c r="AY123" s="4" t="s">
        <v>145</v>
      </c>
      <c r="AZ123" s="16"/>
      <c r="BA123" s="16"/>
      <c r="BB123" s="16"/>
      <c r="BC123" s="16"/>
      <c r="BD123" s="16"/>
      <c r="BE123" s="129">
        <f t="shared" si="17"/>
        <v>0</v>
      </c>
      <c r="BF123" s="129">
        <f t="shared" si="18"/>
        <v>0</v>
      </c>
      <c r="BG123" s="129">
        <f t="shared" si="19"/>
        <v>0</v>
      </c>
      <c r="BH123" s="129">
        <f t="shared" si="20"/>
        <v>0</v>
      </c>
      <c r="BI123" s="129">
        <f t="shared" si="21"/>
        <v>0</v>
      </c>
      <c r="BJ123" s="4" t="s">
        <v>153</v>
      </c>
      <c r="BK123" s="129">
        <f t="shared" si="22"/>
        <v>0</v>
      </c>
      <c r="BL123" s="4" t="s">
        <v>152</v>
      </c>
      <c r="BM123" s="128" t="s">
        <v>386</v>
      </c>
    </row>
    <row r="124" spans="1:65" ht="21.75" customHeight="1">
      <c r="A124" s="16"/>
      <c r="B124" s="17"/>
      <c r="C124" s="118" t="s">
        <v>272</v>
      </c>
      <c r="D124" s="118" t="s">
        <v>146</v>
      </c>
      <c r="E124" s="119" t="s">
        <v>1423</v>
      </c>
      <c r="F124" s="120" t="s">
        <v>1424</v>
      </c>
      <c r="G124" s="121" t="s">
        <v>148</v>
      </c>
      <c r="H124" s="122">
        <v>3</v>
      </c>
      <c r="I124" s="259"/>
      <c r="J124" s="123">
        <f t="shared" si="13"/>
        <v>0</v>
      </c>
      <c r="K124" s="120" t="s">
        <v>25</v>
      </c>
      <c r="L124" s="17"/>
      <c r="M124" s="124" t="s">
        <v>25</v>
      </c>
      <c r="N124" s="125" t="s">
        <v>54</v>
      </c>
      <c r="O124" s="16"/>
      <c r="P124" s="126">
        <f t="shared" si="14"/>
        <v>0</v>
      </c>
      <c r="Q124" s="126">
        <v>0</v>
      </c>
      <c r="R124" s="126">
        <f t="shared" si="15"/>
        <v>0</v>
      </c>
      <c r="S124" s="126">
        <v>0</v>
      </c>
      <c r="T124" s="127">
        <f t="shared" si="16"/>
        <v>0</v>
      </c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28" t="s">
        <v>152</v>
      </c>
      <c r="AS124" s="16"/>
      <c r="AT124" s="128" t="s">
        <v>146</v>
      </c>
      <c r="AU124" s="128" t="s">
        <v>9</v>
      </c>
      <c r="AV124" s="16"/>
      <c r="AW124" s="16"/>
      <c r="AX124" s="16"/>
      <c r="AY124" s="4" t="s">
        <v>145</v>
      </c>
      <c r="AZ124" s="16"/>
      <c r="BA124" s="16"/>
      <c r="BB124" s="16"/>
      <c r="BC124" s="16"/>
      <c r="BD124" s="16"/>
      <c r="BE124" s="129">
        <f t="shared" si="17"/>
        <v>0</v>
      </c>
      <c r="BF124" s="129">
        <f t="shared" si="18"/>
        <v>0</v>
      </c>
      <c r="BG124" s="129">
        <f t="shared" si="19"/>
        <v>0</v>
      </c>
      <c r="BH124" s="129">
        <f t="shared" si="20"/>
        <v>0</v>
      </c>
      <c r="BI124" s="129">
        <f t="shared" si="21"/>
        <v>0</v>
      </c>
      <c r="BJ124" s="4" t="s">
        <v>153</v>
      </c>
      <c r="BK124" s="129">
        <f t="shared" si="22"/>
        <v>0</v>
      </c>
      <c r="BL124" s="4" t="s">
        <v>152</v>
      </c>
      <c r="BM124" s="128" t="s">
        <v>390</v>
      </c>
    </row>
    <row r="125" spans="1:65" ht="16.5" customHeight="1">
      <c r="A125" s="16"/>
      <c r="B125" s="17"/>
      <c r="C125" s="118" t="s">
        <v>391</v>
      </c>
      <c r="D125" s="118" t="s">
        <v>146</v>
      </c>
      <c r="E125" s="119" t="s">
        <v>1426</v>
      </c>
      <c r="F125" s="120" t="s">
        <v>1427</v>
      </c>
      <c r="G125" s="121" t="s">
        <v>148</v>
      </c>
      <c r="H125" s="122">
        <v>5</v>
      </c>
      <c r="I125" s="259"/>
      <c r="J125" s="123">
        <f t="shared" si="13"/>
        <v>0</v>
      </c>
      <c r="K125" s="120" t="s">
        <v>25</v>
      </c>
      <c r="L125" s="17"/>
      <c r="M125" s="124" t="s">
        <v>25</v>
      </c>
      <c r="N125" s="125" t="s">
        <v>54</v>
      </c>
      <c r="O125" s="16"/>
      <c r="P125" s="126">
        <f t="shared" si="14"/>
        <v>0</v>
      </c>
      <c r="Q125" s="126">
        <v>0</v>
      </c>
      <c r="R125" s="126">
        <f t="shared" si="15"/>
        <v>0</v>
      </c>
      <c r="S125" s="126">
        <v>0</v>
      </c>
      <c r="T125" s="127">
        <f t="shared" si="16"/>
        <v>0</v>
      </c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28" t="s">
        <v>152</v>
      </c>
      <c r="AS125" s="16"/>
      <c r="AT125" s="128" t="s">
        <v>146</v>
      </c>
      <c r="AU125" s="128" t="s">
        <v>9</v>
      </c>
      <c r="AV125" s="16"/>
      <c r="AW125" s="16"/>
      <c r="AX125" s="16"/>
      <c r="AY125" s="4" t="s">
        <v>145</v>
      </c>
      <c r="AZ125" s="16"/>
      <c r="BA125" s="16"/>
      <c r="BB125" s="16"/>
      <c r="BC125" s="16"/>
      <c r="BD125" s="16"/>
      <c r="BE125" s="129">
        <f t="shared" si="17"/>
        <v>0</v>
      </c>
      <c r="BF125" s="129">
        <f t="shared" si="18"/>
        <v>0</v>
      </c>
      <c r="BG125" s="129">
        <f t="shared" si="19"/>
        <v>0</v>
      </c>
      <c r="BH125" s="129">
        <f t="shared" si="20"/>
        <v>0</v>
      </c>
      <c r="BI125" s="129">
        <f t="shared" si="21"/>
        <v>0</v>
      </c>
      <c r="BJ125" s="4" t="s">
        <v>153</v>
      </c>
      <c r="BK125" s="129">
        <f t="shared" si="22"/>
        <v>0</v>
      </c>
      <c r="BL125" s="4" t="s">
        <v>152</v>
      </c>
      <c r="BM125" s="128" t="s">
        <v>395</v>
      </c>
    </row>
    <row r="126" spans="1:65" ht="16.5" customHeight="1">
      <c r="A126" s="16"/>
      <c r="B126" s="17"/>
      <c r="C126" s="118" t="s">
        <v>277</v>
      </c>
      <c r="D126" s="118" t="s">
        <v>146</v>
      </c>
      <c r="E126" s="119" t="s">
        <v>1430</v>
      </c>
      <c r="F126" s="120" t="s">
        <v>1431</v>
      </c>
      <c r="G126" s="121" t="s">
        <v>148</v>
      </c>
      <c r="H126" s="122">
        <v>8</v>
      </c>
      <c r="I126" s="259"/>
      <c r="J126" s="123">
        <f t="shared" si="13"/>
        <v>0</v>
      </c>
      <c r="K126" s="120" t="s">
        <v>25</v>
      </c>
      <c r="L126" s="17"/>
      <c r="M126" s="124" t="s">
        <v>25</v>
      </c>
      <c r="N126" s="125" t="s">
        <v>54</v>
      </c>
      <c r="O126" s="16"/>
      <c r="P126" s="126">
        <f t="shared" si="14"/>
        <v>0</v>
      </c>
      <c r="Q126" s="126">
        <v>0</v>
      </c>
      <c r="R126" s="126">
        <f t="shared" si="15"/>
        <v>0</v>
      </c>
      <c r="S126" s="126">
        <v>0</v>
      </c>
      <c r="T126" s="127">
        <f t="shared" si="16"/>
        <v>0</v>
      </c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28" t="s">
        <v>152</v>
      </c>
      <c r="AS126" s="16"/>
      <c r="AT126" s="128" t="s">
        <v>146</v>
      </c>
      <c r="AU126" s="128" t="s">
        <v>9</v>
      </c>
      <c r="AV126" s="16"/>
      <c r="AW126" s="16"/>
      <c r="AX126" s="16"/>
      <c r="AY126" s="4" t="s">
        <v>145</v>
      </c>
      <c r="AZ126" s="16"/>
      <c r="BA126" s="16"/>
      <c r="BB126" s="16"/>
      <c r="BC126" s="16"/>
      <c r="BD126" s="16"/>
      <c r="BE126" s="129">
        <f t="shared" si="17"/>
        <v>0</v>
      </c>
      <c r="BF126" s="129">
        <f t="shared" si="18"/>
        <v>0</v>
      </c>
      <c r="BG126" s="129">
        <f t="shared" si="19"/>
        <v>0</v>
      </c>
      <c r="BH126" s="129">
        <f t="shared" si="20"/>
        <v>0</v>
      </c>
      <c r="BI126" s="129">
        <f t="shared" si="21"/>
        <v>0</v>
      </c>
      <c r="BJ126" s="4" t="s">
        <v>153</v>
      </c>
      <c r="BK126" s="129">
        <f t="shared" si="22"/>
        <v>0</v>
      </c>
      <c r="BL126" s="4" t="s">
        <v>152</v>
      </c>
      <c r="BM126" s="128" t="s">
        <v>407</v>
      </c>
    </row>
    <row r="127" spans="1:65" ht="16.5" customHeight="1">
      <c r="A127" s="16"/>
      <c r="B127" s="17"/>
      <c r="C127" s="118" t="s">
        <v>408</v>
      </c>
      <c r="D127" s="118" t="s">
        <v>146</v>
      </c>
      <c r="E127" s="119" t="s">
        <v>1436</v>
      </c>
      <c r="F127" s="120" t="s">
        <v>1437</v>
      </c>
      <c r="G127" s="121" t="s">
        <v>148</v>
      </c>
      <c r="H127" s="122">
        <v>1</v>
      </c>
      <c r="I127" s="259"/>
      <c r="J127" s="123">
        <f t="shared" si="13"/>
        <v>0</v>
      </c>
      <c r="K127" s="120" t="s">
        <v>25</v>
      </c>
      <c r="L127" s="17"/>
      <c r="M127" s="124" t="s">
        <v>25</v>
      </c>
      <c r="N127" s="125" t="s">
        <v>54</v>
      </c>
      <c r="O127" s="16"/>
      <c r="P127" s="126">
        <f t="shared" si="14"/>
        <v>0</v>
      </c>
      <c r="Q127" s="126">
        <v>0</v>
      </c>
      <c r="R127" s="126">
        <f t="shared" si="15"/>
        <v>0</v>
      </c>
      <c r="S127" s="126">
        <v>0</v>
      </c>
      <c r="T127" s="127">
        <f t="shared" si="16"/>
        <v>0</v>
      </c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28" t="s">
        <v>152</v>
      </c>
      <c r="AS127" s="16"/>
      <c r="AT127" s="128" t="s">
        <v>146</v>
      </c>
      <c r="AU127" s="128" t="s">
        <v>9</v>
      </c>
      <c r="AV127" s="16"/>
      <c r="AW127" s="16"/>
      <c r="AX127" s="16"/>
      <c r="AY127" s="4" t="s">
        <v>145</v>
      </c>
      <c r="AZ127" s="16"/>
      <c r="BA127" s="16"/>
      <c r="BB127" s="16"/>
      <c r="BC127" s="16"/>
      <c r="BD127" s="16"/>
      <c r="BE127" s="129">
        <f t="shared" si="17"/>
        <v>0</v>
      </c>
      <c r="BF127" s="129">
        <f t="shared" si="18"/>
        <v>0</v>
      </c>
      <c r="BG127" s="129">
        <f t="shared" si="19"/>
        <v>0</v>
      </c>
      <c r="BH127" s="129">
        <f t="shared" si="20"/>
        <v>0</v>
      </c>
      <c r="BI127" s="129">
        <f t="shared" si="21"/>
        <v>0</v>
      </c>
      <c r="BJ127" s="4" t="s">
        <v>153</v>
      </c>
      <c r="BK127" s="129">
        <f t="shared" si="22"/>
        <v>0</v>
      </c>
      <c r="BL127" s="4" t="s">
        <v>152</v>
      </c>
      <c r="BM127" s="128" t="s">
        <v>412</v>
      </c>
    </row>
    <row r="128" spans="1:65" ht="16.5" customHeight="1">
      <c r="A128" s="16"/>
      <c r="B128" s="17"/>
      <c r="C128" s="118" t="s">
        <v>282</v>
      </c>
      <c r="D128" s="118" t="s">
        <v>146</v>
      </c>
      <c r="E128" s="119" t="s">
        <v>1439</v>
      </c>
      <c r="F128" s="120" t="s">
        <v>1440</v>
      </c>
      <c r="G128" s="121" t="s">
        <v>148</v>
      </c>
      <c r="H128" s="122">
        <v>2</v>
      </c>
      <c r="I128" s="259"/>
      <c r="J128" s="123">
        <f t="shared" si="13"/>
        <v>0</v>
      </c>
      <c r="K128" s="120" t="s">
        <v>25</v>
      </c>
      <c r="L128" s="17"/>
      <c r="M128" s="124" t="s">
        <v>25</v>
      </c>
      <c r="N128" s="125" t="s">
        <v>54</v>
      </c>
      <c r="O128" s="16"/>
      <c r="P128" s="126">
        <f t="shared" si="14"/>
        <v>0</v>
      </c>
      <c r="Q128" s="126">
        <v>0</v>
      </c>
      <c r="R128" s="126">
        <f t="shared" si="15"/>
        <v>0</v>
      </c>
      <c r="S128" s="126">
        <v>0</v>
      </c>
      <c r="T128" s="127">
        <f t="shared" si="16"/>
        <v>0</v>
      </c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28" t="s">
        <v>152</v>
      </c>
      <c r="AS128" s="16"/>
      <c r="AT128" s="128" t="s">
        <v>146</v>
      </c>
      <c r="AU128" s="128" t="s">
        <v>9</v>
      </c>
      <c r="AV128" s="16"/>
      <c r="AW128" s="16"/>
      <c r="AX128" s="16"/>
      <c r="AY128" s="4" t="s">
        <v>145</v>
      </c>
      <c r="AZ128" s="16"/>
      <c r="BA128" s="16"/>
      <c r="BB128" s="16"/>
      <c r="BC128" s="16"/>
      <c r="BD128" s="16"/>
      <c r="BE128" s="129">
        <f t="shared" si="17"/>
        <v>0</v>
      </c>
      <c r="BF128" s="129">
        <f t="shared" si="18"/>
        <v>0</v>
      </c>
      <c r="BG128" s="129">
        <f t="shared" si="19"/>
        <v>0</v>
      </c>
      <c r="BH128" s="129">
        <f t="shared" si="20"/>
        <v>0</v>
      </c>
      <c r="BI128" s="129">
        <f t="shared" si="21"/>
        <v>0</v>
      </c>
      <c r="BJ128" s="4" t="s">
        <v>153</v>
      </c>
      <c r="BK128" s="129">
        <f t="shared" si="22"/>
        <v>0</v>
      </c>
      <c r="BL128" s="4" t="s">
        <v>152</v>
      </c>
      <c r="BM128" s="128" t="s">
        <v>416</v>
      </c>
    </row>
    <row r="129" spans="1:65" ht="16.5" customHeight="1">
      <c r="A129" s="16"/>
      <c r="B129" s="17"/>
      <c r="C129" s="118" t="s">
        <v>417</v>
      </c>
      <c r="D129" s="118" t="s">
        <v>146</v>
      </c>
      <c r="E129" s="119" t="s">
        <v>1442</v>
      </c>
      <c r="F129" s="120" t="s">
        <v>1443</v>
      </c>
      <c r="G129" s="121" t="s">
        <v>1444</v>
      </c>
      <c r="H129" s="262"/>
      <c r="I129" s="259"/>
      <c r="J129" s="123">
        <f t="shared" si="13"/>
        <v>0</v>
      </c>
      <c r="K129" s="120" t="s">
        <v>25</v>
      </c>
      <c r="L129" s="17"/>
      <c r="M129" s="124" t="s">
        <v>25</v>
      </c>
      <c r="N129" s="125" t="s">
        <v>54</v>
      </c>
      <c r="O129" s="16"/>
      <c r="P129" s="126">
        <f t="shared" si="14"/>
        <v>0</v>
      </c>
      <c r="Q129" s="126">
        <v>0</v>
      </c>
      <c r="R129" s="126">
        <f t="shared" si="15"/>
        <v>0</v>
      </c>
      <c r="S129" s="126">
        <v>0</v>
      </c>
      <c r="T129" s="127">
        <f t="shared" si="16"/>
        <v>0</v>
      </c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28" t="s">
        <v>152</v>
      </c>
      <c r="AS129" s="16"/>
      <c r="AT129" s="128" t="s">
        <v>146</v>
      </c>
      <c r="AU129" s="128" t="s">
        <v>9</v>
      </c>
      <c r="AV129" s="16"/>
      <c r="AW129" s="16"/>
      <c r="AX129" s="16"/>
      <c r="AY129" s="4" t="s">
        <v>145</v>
      </c>
      <c r="AZ129" s="16"/>
      <c r="BA129" s="16"/>
      <c r="BB129" s="16"/>
      <c r="BC129" s="16"/>
      <c r="BD129" s="16"/>
      <c r="BE129" s="129">
        <f t="shared" si="17"/>
        <v>0</v>
      </c>
      <c r="BF129" s="129">
        <f t="shared" si="18"/>
        <v>0</v>
      </c>
      <c r="BG129" s="129">
        <f t="shared" si="19"/>
        <v>0</v>
      </c>
      <c r="BH129" s="129">
        <f t="shared" si="20"/>
        <v>0</v>
      </c>
      <c r="BI129" s="129">
        <f t="shared" si="21"/>
        <v>0</v>
      </c>
      <c r="BJ129" s="4" t="s">
        <v>153</v>
      </c>
      <c r="BK129" s="129">
        <f t="shared" si="22"/>
        <v>0</v>
      </c>
      <c r="BL129" s="4" t="s">
        <v>152</v>
      </c>
      <c r="BM129" s="128" t="s">
        <v>422</v>
      </c>
    </row>
    <row r="130" spans="1:65" ht="25.5" customHeight="1">
      <c r="A130" s="108"/>
      <c r="B130" s="109"/>
      <c r="C130" s="108"/>
      <c r="D130" s="110" t="s">
        <v>106</v>
      </c>
      <c r="E130" s="111" t="s">
        <v>361</v>
      </c>
      <c r="F130" s="111" t="s">
        <v>1450</v>
      </c>
      <c r="G130" s="108"/>
      <c r="H130" s="108"/>
      <c r="I130" s="108"/>
      <c r="J130" s="112">
        <f>BK130</f>
        <v>0</v>
      </c>
      <c r="K130" s="108"/>
      <c r="L130" s="109"/>
      <c r="M130" s="113"/>
      <c r="N130" s="108"/>
      <c r="O130" s="108"/>
      <c r="P130" s="114">
        <f>SUM(P131:P175)</f>
        <v>0</v>
      </c>
      <c r="Q130" s="108"/>
      <c r="R130" s="114">
        <f>SUM(R131:R175)</f>
        <v>0</v>
      </c>
      <c r="S130" s="108"/>
      <c r="T130" s="115">
        <f>SUM(T131:T175)</f>
        <v>0</v>
      </c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10" t="s">
        <v>9</v>
      </c>
      <c r="AS130" s="108"/>
      <c r="AT130" s="116" t="s">
        <v>106</v>
      </c>
      <c r="AU130" s="116" t="s">
        <v>107</v>
      </c>
      <c r="AV130" s="108"/>
      <c r="AW130" s="108"/>
      <c r="AX130" s="108"/>
      <c r="AY130" s="110" t="s">
        <v>145</v>
      </c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17">
        <f>SUM(BK131:BK175)</f>
        <v>0</v>
      </c>
      <c r="BL130" s="108"/>
      <c r="BM130" s="108"/>
    </row>
    <row r="131" spans="1:65" ht="16.5" customHeight="1">
      <c r="A131" s="16"/>
      <c r="B131" s="17"/>
      <c r="C131" s="118" t="s">
        <v>285</v>
      </c>
      <c r="D131" s="118" t="s">
        <v>146</v>
      </c>
      <c r="E131" s="119" t="s">
        <v>1453</v>
      </c>
      <c r="F131" s="120" t="s">
        <v>1454</v>
      </c>
      <c r="G131" s="121" t="s">
        <v>524</v>
      </c>
      <c r="H131" s="122">
        <v>80</v>
      </c>
      <c r="I131" s="259"/>
      <c r="J131" s="123">
        <f t="shared" ref="J131:J175" si="23">ROUND(I131*H131,2)</f>
        <v>0</v>
      </c>
      <c r="K131" s="120" t="s">
        <v>25</v>
      </c>
      <c r="L131" s="17"/>
      <c r="M131" s="124" t="s">
        <v>25</v>
      </c>
      <c r="N131" s="125" t="s">
        <v>54</v>
      </c>
      <c r="O131" s="16"/>
      <c r="P131" s="126">
        <f t="shared" ref="P131:P175" si="24">O131*H131</f>
        <v>0</v>
      </c>
      <c r="Q131" s="126">
        <v>0</v>
      </c>
      <c r="R131" s="126">
        <f t="shared" ref="R131:R175" si="25">Q131*H131</f>
        <v>0</v>
      </c>
      <c r="S131" s="126">
        <v>0</v>
      </c>
      <c r="T131" s="127">
        <f t="shared" ref="T131:T175" si="26">S131*H131</f>
        <v>0</v>
      </c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28" t="s">
        <v>152</v>
      </c>
      <c r="AS131" s="16"/>
      <c r="AT131" s="128" t="s">
        <v>146</v>
      </c>
      <c r="AU131" s="128" t="s">
        <v>9</v>
      </c>
      <c r="AV131" s="16"/>
      <c r="AW131" s="16"/>
      <c r="AX131" s="16"/>
      <c r="AY131" s="4" t="s">
        <v>145</v>
      </c>
      <c r="AZ131" s="16"/>
      <c r="BA131" s="16"/>
      <c r="BB131" s="16"/>
      <c r="BC131" s="16"/>
      <c r="BD131" s="16"/>
      <c r="BE131" s="129">
        <f t="shared" ref="BE131:BE175" si="27">IF(N131="základní",J131,0)</f>
        <v>0</v>
      </c>
      <c r="BF131" s="129">
        <f t="shared" ref="BF131:BF175" si="28">IF(N131="snížená",J131,0)</f>
        <v>0</v>
      </c>
      <c r="BG131" s="129">
        <f t="shared" ref="BG131:BG175" si="29">IF(N131="zákl. přenesená",J131,0)</f>
        <v>0</v>
      </c>
      <c r="BH131" s="129">
        <f t="shared" ref="BH131:BH175" si="30">IF(N131="sníž. přenesená",J131,0)</f>
        <v>0</v>
      </c>
      <c r="BI131" s="129">
        <f t="shared" ref="BI131:BI175" si="31">IF(N131="nulová",J131,0)</f>
        <v>0</v>
      </c>
      <c r="BJ131" s="4" t="s">
        <v>153</v>
      </c>
      <c r="BK131" s="129">
        <f t="shared" ref="BK131:BK175" si="32">ROUND(I131*H131,2)</f>
        <v>0</v>
      </c>
      <c r="BL131" s="4" t="s">
        <v>152</v>
      </c>
      <c r="BM131" s="128" t="s">
        <v>425</v>
      </c>
    </row>
    <row r="132" spans="1:65" ht="16.5" customHeight="1">
      <c r="A132" s="16"/>
      <c r="B132" s="17"/>
      <c r="C132" s="118" t="s">
        <v>426</v>
      </c>
      <c r="D132" s="118" t="s">
        <v>146</v>
      </c>
      <c r="E132" s="119" t="s">
        <v>1462</v>
      </c>
      <c r="F132" s="120" t="s">
        <v>1463</v>
      </c>
      <c r="G132" s="121" t="s">
        <v>524</v>
      </c>
      <c r="H132" s="122">
        <v>200</v>
      </c>
      <c r="I132" s="259"/>
      <c r="J132" s="123">
        <f t="shared" si="23"/>
        <v>0</v>
      </c>
      <c r="K132" s="120" t="s">
        <v>25</v>
      </c>
      <c r="L132" s="17"/>
      <c r="M132" s="124" t="s">
        <v>25</v>
      </c>
      <c r="N132" s="125" t="s">
        <v>54</v>
      </c>
      <c r="O132" s="16"/>
      <c r="P132" s="126">
        <f t="shared" si="24"/>
        <v>0</v>
      </c>
      <c r="Q132" s="126">
        <v>0</v>
      </c>
      <c r="R132" s="126">
        <f t="shared" si="25"/>
        <v>0</v>
      </c>
      <c r="S132" s="126">
        <v>0</v>
      </c>
      <c r="T132" s="127">
        <f t="shared" si="26"/>
        <v>0</v>
      </c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28" t="s">
        <v>152</v>
      </c>
      <c r="AS132" s="16"/>
      <c r="AT132" s="128" t="s">
        <v>146</v>
      </c>
      <c r="AU132" s="128" t="s">
        <v>9</v>
      </c>
      <c r="AV132" s="16"/>
      <c r="AW132" s="16"/>
      <c r="AX132" s="16"/>
      <c r="AY132" s="4" t="s">
        <v>145</v>
      </c>
      <c r="AZ132" s="16"/>
      <c r="BA132" s="16"/>
      <c r="BB132" s="16"/>
      <c r="BC132" s="16"/>
      <c r="BD132" s="16"/>
      <c r="BE132" s="129">
        <f t="shared" si="27"/>
        <v>0</v>
      </c>
      <c r="BF132" s="129">
        <f t="shared" si="28"/>
        <v>0</v>
      </c>
      <c r="BG132" s="129">
        <f t="shared" si="29"/>
        <v>0</v>
      </c>
      <c r="BH132" s="129">
        <f t="shared" si="30"/>
        <v>0</v>
      </c>
      <c r="BI132" s="129">
        <f t="shared" si="31"/>
        <v>0</v>
      </c>
      <c r="BJ132" s="4" t="s">
        <v>153</v>
      </c>
      <c r="BK132" s="129">
        <f t="shared" si="32"/>
        <v>0</v>
      </c>
      <c r="BL132" s="4" t="s">
        <v>152</v>
      </c>
      <c r="BM132" s="128" t="s">
        <v>429</v>
      </c>
    </row>
    <row r="133" spans="1:65" ht="16.5" customHeight="1">
      <c r="A133" s="16"/>
      <c r="B133" s="17"/>
      <c r="C133" s="118" t="s">
        <v>293</v>
      </c>
      <c r="D133" s="118" t="s">
        <v>146</v>
      </c>
      <c r="E133" s="119" t="s">
        <v>1466</v>
      </c>
      <c r="F133" s="120" t="s">
        <v>1467</v>
      </c>
      <c r="G133" s="121" t="s">
        <v>524</v>
      </c>
      <c r="H133" s="122">
        <v>60</v>
      </c>
      <c r="I133" s="259"/>
      <c r="J133" s="123">
        <f t="shared" si="23"/>
        <v>0</v>
      </c>
      <c r="K133" s="120" t="s">
        <v>25</v>
      </c>
      <c r="L133" s="17"/>
      <c r="M133" s="124" t="s">
        <v>25</v>
      </c>
      <c r="N133" s="125" t="s">
        <v>54</v>
      </c>
      <c r="O133" s="16"/>
      <c r="P133" s="126">
        <f t="shared" si="24"/>
        <v>0</v>
      </c>
      <c r="Q133" s="126">
        <v>0</v>
      </c>
      <c r="R133" s="126">
        <f t="shared" si="25"/>
        <v>0</v>
      </c>
      <c r="S133" s="126">
        <v>0</v>
      </c>
      <c r="T133" s="127">
        <f t="shared" si="26"/>
        <v>0</v>
      </c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28" t="s">
        <v>152</v>
      </c>
      <c r="AS133" s="16"/>
      <c r="AT133" s="128" t="s">
        <v>146</v>
      </c>
      <c r="AU133" s="128" t="s">
        <v>9</v>
      </c>
      <c r="AV133" s="16"/>
      <c r="AW133" s="16"/>
      <c r="AX133" s="16"/>
      <c r="AY133" s="4" t="s">
        <v>145</v>
      </c>
      <c r="AZ133" s="16"/>
      <c r="BA133" s="16"/>
      <c r="BB133" s="16"/>
      <c r="BC133" s="16"/>
      <c r="BD133" s="16"/>
      <c r="BE133" s="129">
        <f t="shared" si="27"/>
        <v>0</v>
      </c>
      <c r="BF133" s="129">
        <f t="shared" si="28"/>
        <v>0</v>
      </c>
      <c r="BG133" s="129">
        <f t="shared" si="29"/>
        <v>0</v>
      </c>
      <c r="BH133" s="129">
        <f t="shared" si="30"/>
        <v>0</v>
      </c>
      <c r="BI133" s="129">
        <f t="shared" si="31"/>
        <v>0</v>
      </c>
      <c r="BJ133" s="4" t="s">
        <v>153</v>
      </c>
      <c r="BK133" s="129">
        <f t="shared" si="32"/>
        <v>0</v>
      </c>
      <c r="BL133" s="4" t="s">
        <v>152</v>
      </c>
      <c r="BM133" s="128" t="s">
        <v>434</v>
      </c>
    </row>
    <row r="134" spans="1:65" ht="16.5" customHeight="1">
      <c r="A134" s="16"/>
      <c r="B134" s="17"/>
      <c r="C134" s="118" t="s">
        <v>435</v>
      </c>
      <c r="D134" s="118" t="s">
        <v>146</v>
      </c>
      <c r="E134" s="119" t="s">
        <v>1469</v>
      </c>
      <c r="F134" s="120" t="s">
        <v>1463</v>
      </c>
      <c r="G134" s="121" t="s">
        <v>524</v>
      </c>
      <c r="H134" s="122">
        <v>260</v>
      </c>
      <c r="I134" s="259"/>
      <c r="J134" s="123">
        <f t="shared" si="23"/>
        <v>0</v>
      </c>
      <c r="K134" s="120" t="s">
        <v>25</v>
      </c>
      <c r="L134" s="17"/>
      <c r="M134" s="124" t="s">
        <v>25</v>
      </c>
      <c r="N134" s="125" t="s">
        <v>54</v>
      </c>
      <c r="O134" s="16"/>
      <c r="P134" s="126">
        <f t="shared" si="24"/>
        <v>0</v>
      </c>
      <c r="Q134" s="126">
        <v>0</v>
      </c>
      <c r="R134" s="126">
        <f t="shared" si="25"/>
        <v>0</v>
      </c>
      <c r="S134" s="126">
        <v>0</v>
      </c>
      <c r="T134" s="127">
        <f t="shared" si="26"/>
        <v>0</v>
      </c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28" t="s">
        <v>152</v>
      </c>
      <c r="AS134" s="16"/>
      <c r="AT134" s="128" t="s">
        <v>146</v>
      </c>
      <c r="AU134" s="128" t="s">
        <v>9</v>
      </c>
      <c r="AV134" s="16"/>
      <c r="AW134" s="16"/>
      <c r="AX134" s="16"/>
      <c r="AY134" s="4" t="s">
        <v>145</v>
      </c>
      <c r="AZ134" s="16"/>
      <c r="BA134" s="16"/>
      <c r="BB134" s="16"/>
      <c r="BC134" s="16"/>
      <c r="BD134" s="16"/>
      <c r="BE134" s="129">
        <f t="shared" si="27"/>
        <v>0</v>
      </c>
      <c r="BF134" s="129">
        <f t="shared" si="28"/>
        <v>0</v>
      </c>
      <c r="BG134" s="129">
        <f t="shared" si="29"/>
        <v>0</v>
      </c>
      <c r="BH134" s="129">
        <f t="shared" si="30"/>
        <v>0</v>
      </c>
      <c r="BI134" s="129">
        <f t="shared" si="31"/>
        <v>0</v>
      </c>
      <c r="BJ134" s="4" t="s">
        <v>153</v>
      </c>
      <c r="BK134" s="129">
        <f t="shared" si="32"/>
        <v>0</v>
      </c>
      <c r="BL134" s="4" t="s">
        <v>152</v>
      </c>
      <c r="BM134" s="128" t="s">
        <v>440</v>
      </c>
    </row>
    <row r="135" spans="1:65" ht="16.5" customHeight="1">
      <c r="A135" s="16"/>
      <c r="B135" s="17"/>
      <c r="C135" s="118" t="s">
        <v>298</v>
      </c>
      <c r="D135" s="118" t="s">
        <v>146</v>
      </c>
      <c r="E135" s="119" t="s">
        <v>1473</v>
      </c>
      <c r="F135" s="120" t="s">
        <v>1467</v>
      </c>
      <c r="G135" s="121" t="s">
        <v>524</v>
      </c>
      <c r="H135" s="122">
        <v>80</v>
      </c>
      <c r="I135" s="259"/>
      <c r="J135" s="123">
        <f t="shared" si="23"/>
        <v>0</v>
      </c>
      <c r="K135" s="120" t="s">
        <v>25</v>
      </c>
      <c r="L135" s="17"/>
      <c r="M135" s="124" t="s">
        <v>25</v>
      </c>
      <c r="N135" s="125" t="s">
        <v>54</v>
      </c>
      <c r="O135" s="16"/>
      <c r="P135" s="126">
        <f t="shared" si="24"/>
        <v>0</v>
      </c>
      <c r="Q135" s="126">
        <v>0</v>
      </c>
      <c r="R135" s="126">
        <f t="shared" si="25"/>
        <v>0</v>
      </c>
      <c r="S135" s="126">
        <v>0</v>
      </c>
      <c r="T135" s="127">
        <f t="shared" si="26"/>
        <v>0</v>
      </c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28" t="s">
        <v>152</v>
      </c>
      <c r="AS135" s="16"/>
      <c r="AT135" s="128" t="s">
        <v>146</v>
      </c>
      <c r="AU135" s="128" t="s">
        <v>9</v>
      </c>
      <c r="AV135" s="16"/>
      <c r="AW135" s="16"/>
      <c r="AX135" s="16"/>
      <c r="AY135" s="4" t="s">
        <v>145</v>
      </c>
      <c r="AZ135" s="16"/>
      <c r="BA135" s="16"/>
      <c r="BB135" s="16"/>
      <c r="BC135" s="16"/>
      <c r="BD135" s="16"/>
      <c r="BE135" s="129">
        <f t="shared" si="27"/>
        <v>0</v>
      </c>
      <c r="BF135" s="129">
        <f t="shared" si="28"/>
        <v>0</v>
      </c>
      <c r="BG135" s="129">
        <f t="shared" si="29"/>
        <v>0</v>
      </c>
      <c r="BH135" s="129">
        <f t="shared" si="30"/>
        <v>0</v>
      </c>
      <c r="BI135" s="129">
        <f t="shared" si="31"/>
        <v>0</v>
      </c>
      <c r="BJ135" s="4" t="s">
        <v>153</v>
      </c>
      <c r="BK135" s="129">
        <f t="shared" si="32"/>
        <v>0</v>
      </c>
      <c r="BL135" s="4" t="s">
        <v>152</v>
      </c>
      <c r="BM135" s="128" t="s">
        <v>441</v>
      </c>
    </row>
    <row r="136" spans="1:65" ht="16.5" customHeight="1">
      <c r="A136" s="16"/>
      <c r="B136" s="17"/>
      <c r="C136" s="118" t="s">
        <v>442</v>
      </c>
      <c r="D136" s="118" t="s">
        <v>146</v>
      </c>
      <c r="E136" s="119" t="s">
        <v>1476</v>
      </c>
      <c r="F136" s="120" t="s">
        <v>1467</v>
      </c>
      <c r="G136" s="121" t="s">
        <v>524</v>
      </c>
      <c r="H136" s="122">
        <v>40</v>
      </c>
      <c r="I136" s="259"/>
      <c r="J136" s="123">
        <f t="shared" si="23"/>
        <v>0</v>
      </c>
      <c r="K136" s="120" t="s">
        <v>25</v>
      </c>
      <c r="L136" s="17"/>
      <c r="M136" s="124" t="s">
        <v>25</v>
      </c>
      <c r="N136" s="125" t="s">
        <v>54</v>
      </c>
      <c r="O136" s="16"/>
      <c r="P136" s="126">
        <f t="shared" si="24"/>
        <v>0</v>
      </c>
      <c r="Q136" s="126">
        <v>0</v>
      </c>
      <c r="R136" s="126">
        <f t="shared" si="25"/>
        <v>0</v>
      </c>
      <c r="S136" s="126">
        <v>0</v>
      </c>
      <c r="T136" s="127">
        <f t="shared" si="26"/>
        <v>0</v>
      </c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28" t="s">
        <v>152</v>
      </c>
      <c r="AS136" s="16"/>
      <c r="AT136" s="128" t="s">
        <v>146</v>
      </c>
      <c r="AU136" s="128" t="s">
        <v>9</v>
      </c>
      <c r="AV136" s="16"/>
      <c r="AW136" s="16"/>
      <c r="AX136" s="16"/>
      <c r="AY136" s="4" t="s">
        <v>145</v>
      </c>
      <c r="AZ136" s="16"/>
      <c r="BA136" s="16"/>
      <c r="BB136" s="16"/>
      <c r="BC136" s="16"/>
      <c r="BD136" s="16"/>
      <c r="BE136" s="129">
        <f t="shared" si="27"/>
        <v>0</v>
      </c>
      <c r="BF136" s="129">
        <f t="shared" si="28"/>
        <v>0</v>
      </c>
      <c r="BG136" s="129">
        <f t="shared" si="29"/>
        <v>0</v>
      </c>
      <c r="BH136" s="129">
        <f t="shared" si="30"/>
        <v>0</v>
      </c>
      <c r="BI136" s="129">
        <f t="shared" si="31"/>
        <v>0</v>
      </c>
      <c r="BJ136" s="4" t="s">
        <v>153</v>
      </c>
      <c r="BK136" s="129">
        <f t="shared" si="32"/>
        <v>0</v>
      </c>
      <c r="BL136" s="4" t="s">
        <v>152</v>
      </c>
      <c r="BM136" s="128" t="s">
        <v>444</v>
      </c>
    </row>
    <row r="137" spans="1:65" ht="16.5" customHeight="1">
      <c r="A137" s="16"/>
      <c r="B137" s="17"/>
      <c r="C137" s="118" t="s">
        <v>304</v>
      </c>
      <c r="D137" s="118" t="s">
        <v>146</v>
      </c>
      <c r="E137" s="119" t="s">
        <v>1477</v>
      </c>
      <c r="F137" s="120" t="s">
        <v>1463</v>
      </c>
      <c r="G137" s="121" t="s">
        <v>524</v>
      </c>
      <c r="H137" s="122">
        <v>20</v>
      </c>
      <c r="I137" s="259"/>
      <c r="J137" s="123">
        <f t="shared" si="23"/>
        <v>0</v>
      </c>
      <c r="K137" s="120" t="s">
        <v>25</v>
      </c>
      <c r="L137" s="17"/>
      <c r="M137" s="124" t="s">
        <v>25</v>
      </c>
      <c r="N137" s="125" t="s">
        <v>54</v>
      </c>
      <c r="O137" s="16"/>
      <c r="P137" s="126">
        <f t="shared" si="24"/>
        <v>0</v>
      </c>
      <c r="Q137" s="126">
        <v>0</v>
      </c>
      <c r="R137" s="126">
        <f t="shared" si="25"/>
        <v>0</v>
      </c>
      <c r="S137" s="126">
        <v>0</v>
      </c>
      <c r="T137" s="127">
        <f t="shared" si="26"/>
        <v>0</v>
      </c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28" t="s">
        <v>152</v>
      </c>
      <c r="AS137" s="16"/>
      <c r="AT137" s="128" t="s">
        <v>146</v>
      </c>
      <c r="AU137" s="128" t="s">
        <v>9</v>
      </c>
      <c r="AV137" s="16"/>
      <c r="AW137" s="16"/>
      <c r="AX137" s="16"/>
      <c r="AY137" s="4" t="s">
        <v>145</v>
      </c>
      <c r="AZ137" s="16"/>
      <c r="BA137" s="16"/>
      <c r="BB137" s="16"/>
      <c r="BC137" s="16"/>
      <c r="BD137" s="16"/>
      <c r="BE137" s="129">
        <f t="shared" si="27"/>
        <v>0</v>
      </c>
      <c r="BF137" s="129">
        <f t="shared" si="28"/>
        <v>0</v>
      </c>
      <c r="BG137" s="129">
        <f t="shared" si="29"/>
        <v>0</v>
      </c>
      <c r="BH137" s="129">
        <f t="shared" si="30"/>
        <v>0</v>
      </c>
      <c r="BI137" s="129">
        <f t="shared" si="31"/>
        <v>0</v>
      </c>
      <c r="BJ137" s="4" t="s">
        <v>153</v>
      </c>
      <c r="BK137" s="129">
        <f t="shared" si="32"/>
        <v>0</v>
      </c>
      <c r="BL137" s="4" t="s">
        <v>152</v>
      </c>
      <c r="BM137" s="128" t="s">
        <v>450</v>
      </c>
    </row>
    <row r="138" spans="1:65" ht="16.5" customHeight="1">
      <c r="A138" s="16"/>
      <c r="B138" s="17"/>
      <c r="C138" s="118" t="s">
        <v>961</v>
      </c>
      <c r="D138" s="118" t="s">
        <v>146</v>
      </c>
      <c r="E138" s="119" t="s">
        <v>1482</v>
      </c>
      <c r="F138" s="120" t="s">
        <v>1463</v>
      </c>
      <c r="G138" s="121" t="s">
        <v>524</v>
      </c>
      <c r="H138" s="122">
        <v>30</v>
      </c>
      <c r="I138" s="259"/>
      <c r="J138" s="123">
        <f t="shared" si="23"/>
        <v>0</v>
      </c>
      <c r="K138" s="120" t="s">
        <v>25</v>
      </c>
      <c r="L138" s="17"/>
      <c r="M138" s="124" t="s">
        <v>25</v>
      </c>
      <c r="N138" s="125" t="s">
        <v>54</v>
      </c>
      <c r="O138" s="16"/>
      <c r="P138" s="126">
        <f t="shared" si="24"/>
        <v>0</v>
      </c>
      <c r="Q138" s="126">
        <v>0</v>
      </c>
      <c r="R138" s="126">
        <f t="shared" si="25"/>
        <v>0</v>
      </c>
      <c r="S138" s="126">
        <v>0</v>
      </c>
      <c r="T138" s="127">
        <f t="shared" si="26"/>
        <v>0</v>
      </c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28" t="s">
        <v>152</v>
      </c>
      <c r="AS138" s="16"/>
      <c r="AT138" s="128" t="s">
        <v>146</v>
      </c>
      <c r="AU138" s="128" t="s">
        <v>9</v>
      </c>
      <c r="AV138" s="16"/>
      <c r="AW138" s="16"/>
      <c r="AX138" s="16"/>
      <c r="AY138" s="4" t="s">
        <v>145</v>
      </c>
      <c r="AZ138" s="16"/>
      <c r="BA138" s="16"/>
      <c r="BB138" s="16"/>
      <c r="BC138" s="16"/>
      <c r="BD138" s="16"/>
      <c r="BE138" s="129">
        <f t="shared" si="27"/>
        <v>0</v>
      </c>
      <c r="BF138" s="129">
        <f t="shared" si="28"/>
        <v>0</v>
      </c>
      <c r="BG138" s="129">
        <f t="shared" si="29"/>
        <v>0</v>
      </c>
      <c r="BH138" s="129">
        <f t="shared" si="30"/>
        <v>0</v>
      </c>
      <c r="BI138" s="129">
        <f t="shared" si="31"/>
        <v>0</v>
      </c>
      <c r="BJ138" s="4" t="s">
        <v>153</v>
      </c>
      <c r="BK138" s="129">
        <f t="shared" si="32"/>
        <v>0</v>
      </c>
      <c r="BL138" s="4" t="s">
        <v>152</v>
      </c>
      <c r="BM138" s="128" t="s">
        <v>1488</v>
      </c>
    </row>
    <row r="139" spans="1:65" ht="16.5" customHeight="1">
      <c r="A139" s="16"/>
      <c r="B139" s="17"/>
      <c r="C139" s="118" t="s">
        <v>311</v>
      </c>
      <c r="D139" s="118" t="s">
        <v>146</v>
      </c>
      <c r="E139" s="119" t="s">
        <v>1489</v>
      </c>
      <c r="F139" s="120" t="s">
        <v>1490</v>
      </c>
      <c r="G139" s="121" t="s">
        <v>524</v>
      </c>
      <c r="H139" s="122">
        <v>20</v>
      </c>
      <c r="I139" s="259"/>
      <c r="J139" s="123">
        <f t="shared" si="23"/>
        <v>0</v>
      </c>
      <c r="K139" s="120" t="s">
        <v>25</v>
      </c>
      <c r="L139" s="17"/>
      <c r="M139" s="124" t="s">
        <v>25</v>
      </c>
      <c r="N139" s="125" t="s">
        <v>54</v>
      </c>
      <c r="O139" s="16"/>
      <c r="P139" s="126">
        <f t="shared" si="24"/>
        <v>0</v>
      </c>
      <c r="Q139" s="126">
        <v>0</v>
      </c>
      <c r="R139" s="126">
        <f t="shared" si="25"/>
        <v>0</v>
      </c>
      <c r="S139" s="126">
        <v>0</v>
      </c>
      <c r="T139" s="127">
        <f t="shared" si="26"/>
        <v>0</v>
      </c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28" t="s">
        <v>152</v>
      </c>
      <c r="AS139" s="16"/>
      <c r="AT139" s="128" t="s">
        <v>146</v>
      </c>
      <c r="AU139" s="128" t="s">
        <v>9</v>
      </c>
      <c r="AV139" s="16"/>
      <c r="AW139" s="16"/>
      <c r="AX139" s="16"/>
      <c r="AY139" s="4" t="s">
        <v>145</v>
      </c>
      <c r="AZ139" s="16"/>
      <c r="BA139" s="16"/>
      <c r="BB139" s="16"/>
      <c r="BC139" s="16"/>
      <c r="BD139" s="16"/>
      <c r="BE139" s="129">
        <f t="shared" si="27"/>
        <v>0</v>
      </c>
      <c r="BF139" s="129">
        <f t="shared" si="28"/>
        <v>0</v>
      </c>
      <c r="BG139" s="129">
        <f t="shared" si="29"/>
        <v>0</v>
      </c>
      <c r="BH139" s="129">
        <f t="shared" si="30"/>
        <v>0</v>
      </c>
      <c r="BI139" s="129">
        <f t="shared" si="31"/>
        <v>0</v>
      </c>
      <c r="BJ139" s="4" t="s">
        <v>153</v>
      </c>
      <c r="BK139" s="129">
        <f t="shared" si="32"/>
        <v>0</v>
      </c>
      <c r="BL139" s="4" t="s">
        <v>152</v>
      </c>
      <c r="BM139" s="128" t="s">
        <v>1491</v>
      </c>
    </row>
    <row r="140" spans="1:65" ht="16.5" customHeight="1">
      <c r="A140" s="16"/>
      <c r="B140" s="17"/>
      <c r="C140" s="118" t="s">
        <v>968</v>
      </c>
      <c r="D140" s="118" t="s">
        <v>146</v>
      </c>
      <c r="E140" s="119" t="s">
        <v>1477</v>
      </c>
      <c r="F140" s="120" t="s">
        <v>1463</v>
      </c>
      <c r="G140" s="121" t="s">
        <v>524</v>
      </c>
      <c r="H140" s="122">
        <v>35</v>
      </c>
      <c r="I140" s="259"/>
      <c r="J140" s="123">
        <f t="shared" si="23"/>
        <v>0</v>
      </c>
      <c r="K140" s="120" t="s">
        <v>25</v>
      </c>
      <c r="L140" s="17"/>
      <c r="M140" s="124" t="s">
        <v>25</v>
      </c>
      <c r="N140" s="125" t="s">
        <v>54</v>
      </c>
      <c r="O140" s="16"/>
      <c r="P140" s="126">
        <f t="shared" si="24"/>
        <v>0</v>
      </c>
      <c r="Q140" s="126">
        <v>0</v>
      </c>
      <c r="R140" s="126">
        <f t="shared" si="25"/>
        <v>0</v>
      </c>
      <c r="S140" s="126">
        <v>0</v>
      </c>
      <c r="T140" s="127">
        <f t="shared" si="26"/>
        <v>0</v>
      </c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28" t="s">
        <v>152</v>
      </c>
      <c r="AS140" s="16"/>
      <c r="AT140" s="128" t="s">
        <v>146</v>
      </c>
      <c r="AU140" s="128" t="s">
        <v>9</v>
      </c>
      <c r="AV140" s="16"/>
      <c r="AW140" s="16"/>
      <c r="AX140" s="16"/>
      <c r="AY140" s="4" t="s">
        <v>145</v>
      </c>
      <c r="AZ140" s="16"/>
      <c r="BA140" s="16"/>
      <c r="BB140" s="16"/>
      <c r="BC140" s="16"/>
      <c r="BD140" s="16"/>
      <c r="BE140" s="129">
        <f t="shared" si="27"/>
        <v>0</v>
      </c>
      <c r="BF140" s="129">
        <f t="shared" si="28"/>
        <v>0</v>
      </c>
      <c r="BG140" s="129">
        <f t="shared" si="29"/>
        <v>0</v>
      </c>
      <c r="BH140" s="129">
        <f t="shared" si="30"/>
        <v>0</v>
      </c>
      <c r="BI140" s="129">
        <f t="shared" si="31"/>
        <v>0</v>
      </c>
      <c r="BJ140" s="4" t="s">
        <v>153</v>
      </c>
      <c r="BK140" s="129">
        <f t="shared" si="32"/>
        <v>0</v>
      </c>
      <c r="BL140" s="4" t="s">
        <v>152</v>
      </c>
      <c r="BM140" s="128" t="s">
        <v>1493</v>
      </c>
    </row>
    <row r="141" spans="1:65" ht="16.5" customHeight="1">
      <c r="A141" s="16"/>
      <c r="B141" s="17"/>
      <c r="C141" s="118" t="s">
        <v>315</v>
      </c>
      <c r="D141" s="118" t="s">
        <v>146</v>
      </c>
      <c r="E141" s="119" t="s">
        <v>1494</v>
      </c>
      <c r="F141" s="120" t="s">
        <v>1495</v>
      </c>
      <c r="G141" s="121" t="s">
        <v>524</v>
      </c>
      <c r="H141" s="122">
        <v>35</v>
      </c>
      <c r="I141" s="259"/>
      <c r="J141" s="123">
        <f t="shared" si="23"/>
        <v>0</v>
      </c>
      <c r="K141" s="120" t="s">
        <v>25</v>
      </c>
      <c r="L141" s="17"/>
      <c r="M141" s="124" t="s">
        <v>25</v>
      </c>
      <c r="N141" s="125" t="s">
        <v>54</v>
      </c>
      <c r="O141" s="16"/>
      <c r="P141" s="126">
        <f t="shared" si="24"/>
        <v>0</v>
      </c>
      <c r="Q141" s="126">
        <v>0</v>
      </c>
      <c r="R141" s="126">
        <f t="shared" si="25"/>
        <v>0</v>
      </c>
      <c r="S141" s="126">
        <v>0</v>
      </c>
      <c r="T141" s="127">
        <f t="shared" si="26"/>
        <v>0</v>
      </c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28" t="s">
        <v>152</v>
      </c>
      <c r="AS141" s="16"/>
      <c r="AT141" s="128" t="s">
        <v>146</v>
      </c>
      <c r="AU141" s="128" t="s">
        <v>9</v>
      </c>
      <c r="AV141" s="16"/>
      <c r="AW141" s="16"/>
      <c r="AX141" s="16"/>
      <c r="AY141" s="4" t="s">
        <v>145</v>
      </c>
      <c r="AZ141" s="16"/>
      <c r="BA141" s="16"/>
      <c r="BB141" s="16"/>
      <c r="BC141" s="16"/>
      <c r="BD141" s="16"/>
      <c r="BE141" s="129">
        <f t="shared" si="27"/>
        <v>0</v>
      </c>
      <c r="BF141" s="129">
        <f t="shared" si="28"/>
        <v>0</v>
      </c>
      <c r="BG141" s="129">
        <f t="shared" si="29"/>
        <v>0</v>
      </c>
      <c r="BH141" s="129">
        <f t="shared" si="30"/>
        <v>0</v>
      </c>
      <c r="BI141" s="129">
        <f t="shared" si="31"/>
        <v>0</v>
      </c>
      <c r="BJ141" s="4" t="s">
        <v>153</v>
      </c>
      <c r="BK141" s="129">
        <f t="shared" si="32"/>
        <v>0</v>
      </c>
      <c r="BL141" s="4" t="s">
        <v>152</v>
      </c>
      <c r="BM141" s="128" t="s">
        <v>1498</v>
      </c>
    </row>
    <row r="142" spans="1:65" ht="16.5" customHeight="1">
      <c r="A142" s="16"/>
      <c r="B142" s="17"/>
      <c r="C142" s="118" t="s">
        <v>976</v>
      </c>
      <c r="D142" s="118" t="s">
        <v>146</v>
      </c>
      <c r="E142" s="119" t="s">
        <v>1499</v>
      </c>
      <c r="F142" s="120" t="s">
        <v>1490</v>
      </c>
      <c r="G142" s="121" t="s">
        <v>524</v>
      </c>
      <c r="H142" s="122">
        <v>15</v>
      </c>
      <c r="I142" s="259"/>
      <c r="J142" s="123">
        <f t="shared" si="23"/>
        <v>0</v>
      </c>
      <c r="K142" s="120" t="s">
        <v>25</v>
      </c>
      <c r="L142" s="17"/>
      <c r="M142" s="124" t="s">
        <v>25</v>
      </c>
      <c r="N142" s="125" t="s">
        <v>54</v>
      </c>
      <c r="O142" s="16"/>
      <c r="P142" s="126">
        <f t="shared" si="24"/>
        <v>0</v>
      </c>
      <c r="Q142" s="126">
        <v>0</v>
      </c>
      <c r="R142" s="126">
        <f t="shared" si="25"/>
        <v>0</v>
      </c>
      <c r="S142" s="126">
        <v>0</v>
      </c>
      <c r="T142" s="127">
        <f t="shared" si="26"/>
        <v>0</v>
      </c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28" t="s">
        <v>152</v>
      </c>
      <c r="AS142" s="16"/>
      <c r="AT142" s="128" t="s">
        <v>146</v>
      </c>
      <c r="AU142" s="128" t="s">
        <v>9</v>
      </c>
      <c r="AV142" s="16"/>
      <c r="AW142" s="16"/>
      <c r="AX142" s="16"/>
      <c r="AY142" s="4" t="s">
        <v>145</v>
      </c>
      <c r="AZ142" s="16"/>
      <c r="BA142" s="16"/>
      <c r="BB142" s="16"/>
      <c r="BC142" s="16"/>
      <c r="BD142" s="16"/>
      <c r="BE142" s="129">
        <f t="shared" si="27"/>
        <v>0</v>
      </c>
      <c r="BF142" s="129">
        <f t="shared" si="28"/>
        <v>0</v>
      </c>
      <c r="BG142" s="129">
        <f t="shared" si="29"/>
        <v>0</v>
      </c>
      <c r="BH142" s="129">
        <f t="shared" si="30"/>
        <v>0</v>
      </c>
      <c r="BI142" s="129">
        <f t="shared" si="31"/>
        <v>0</v>
      </c>
      <c r="BJ142" s="4" t="s">
        <v>153</v>
      </c>
      <c r="BK142" s="129">
        <f t="shared" si="32"/>
        <v>0</v>
      </c>
      <c r="BL142" s="4" t="s">
        <v>152</v>
      </c>
      <c r="BM142" s="128" t="s">
        <v>369</v>
      </c>
    </row>
    <row r="143" spans="1:65" ht="21.75" customHeight="1">
      <c r="A143" s="16"/>
      <c r="B143" s="17"/>
      <c r="C143" s="118" t="s">
        <v>321</v>
      </c>
      <c r="D143" s="118" t="s">
        <v>146</v>
      </c>
      <c r="E143" s="119" t="s">
        <v>1503</v>
      </c>
      <c r="F143" s="120" t="s">
        <v>1504</v>
      </c>
      <c r="G143" s="121" t="s">
        <v>148</v>
      </c>
      <c r="H143" s="122">
        <v>20</v>
      </c>
      <c r="I143" s="259"/>
      <c r="J143" s="123">
        <f t="shared" si="23"/>
        <v>0</v>
      </c>
      <c r="K143" s="120" t="s">
        <v>25</v>
      </c>
      <c r="L143" s="17"/>
      <c r="M143" s="124" t="s">
        <v>25</v>
      </c>
      <c r="N143" s="125" t="s">
        <v>54</v>
      </c>
      <c r="O143" s="16"/>
      <c r="P143" s="126">
        <f t="shared" si="24"/>
        <v>0</v>
      </c>
      <c r="Q143" s="126">
        <v>0</v>
      </c>
      <c r="R143" s="126">
        <f t="shared" si="25"/>
        <v>0</v>
      </c>
      <c r="S143" s="126">
        <v>0</v>
      </c>
      <c r="T143" s="127">
        <f t="shared" si="26"/>
        <v>0</v>
      </c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28" t="s">
        <v>152</v>
      </c>
      <c r="AS143" s="16"/>
      <c r="AT143" s="128" t="s">
        <v>146</v>
      </c>
      <c r="AU143" s="128" t="s">
        <v>9</v>
      </c>
      <c r="AV143" s="16"/>
      <c r="AW143" s="16"/>
      <c r="AX143" s="16"/>
      <c r="AY143" s="4" t="s">
        <v>145</v>
      </c>
      <c r="AZ143" s="16"/>
      <c r="BA143" s="16"/>
      <c r="BB143" s="16"/>
      <c r="BC143" s="16"/>
      <c r="BD143" s="16"/>
      <c r="BE143" s="129">
        <f t="shared" si="27"/>
        <v>0</v>
      </c>
      <c r="BF143" s="129">
        <f t="shared" si="28"/>
        <v>0</v>
      </c>
      <c r="BG143" s="129">
        <f t="shared" si="29"/>
        <v>0</v>
      </c>
      <c r="BH143" s="129">
        <f t="shared" si="30"/>
        <v>0</v>
      </c>
      <c r="BI143" s="129">
        <f t="shared" si="31"/>
        <v>0</v>
      </c>
      <c r="BJ143" s="4" t="s">
        <v>153</v>
      </c>
      <c r="BK143" s="129">
        <f t="shared" si="32"/>
        <v>0</v>
      </c>
      <c r="BL143" s="4" t="s">
        <v>152</v>
      </c>
      <c r="BM143" s="128" t="s">
        <v>1507</v>
      </c>
    </row>
    <row r="144" spans="1:65" ht="21.75" customHeight="1">
      <c r="A144" s="16"/>
      <c r="B144" s="17"/>
      <c r="C144" s="118" t="s">
        <v>988</v>
      </c>
      <c r="D144" s="118" t="s">
        <v>146</v>
      </c>
      <c r="E144" s="119" t="s">
        <v>1508</v>
      </c>
      <c r="F144" s="120" t="s">
        <v>1509</v>
      </c>
      <c r="G144" s="121" t="s">
        <v>148</v>
      </c>
      <c r="H144" s="122">
        <v>128</v>
      </c>
      <c r="I144" s="259"/>
      <c r="J144" s="123">
        <f t="shared" si="23"/>
        <v>0</v>
      </c>
      <c r="K144" s="120" t="s">
        <v>25</v>
      </c>
      <c r="L144" s="17"/>
      <c r="M144" s="124" t="s">
        <v>25</v>
      </c>
      <c r="N144" s="125" t="s">
        <v>54</v>
      </c>
      <c r="O144" s="16"/>
      <c r="P144" s="126">
        <f t="shared" si="24"/>
        <v>0</v>
      </c>
      <c r="Q144" s="126">
        <v>0</v>
      </c>
      <c r="R144" s="126">
        <f t="shared" si="25"/>
        <v>0</v>
      </c>
      <c r="S144" s="126">
        <v>0</v>
      </c>
      <c r="T144" s="127">
        <f t="shared" si="26"/>
        <v>0</v>
      </c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28" t="s">
        <v>152</v>
      </c>
      <c r="AS144" s="16"/>
      <c r="AT144" s="128" t="s">
        <v>146</v>
      </c>
      <c r="AU144" s="128" t="s">
        <v>9</v>
      </c>
      <c r="AV144" s="16"/>
      <c r="AW144" s="16"/>
      <c r="AX144" s="16"/>
      <c r="AY144" s="4" t="s">
        <v>145</v>
      </c>
      <c r="AZ144" s="16"/>
      <c r="BA144" s="16"/>
      <c r="BB144" s="16"/>
      <c r="BC144" s="16"/>
      <c r="BD144" s="16"/>
      <c r="BE144" s="129">
        <f t="shared" si="27"/>
        <v>0</v>
      </c>
      <c r="BF144" s="129">
        <f t="shared" si="28"/>
        <v>0</v>
      </c>
      <c r="BG144" s="129">
        <f t="shared" si="29"/>
        <v>0</v>
      </c>
      <c r="BH144" s="129">
        <f t="shared" si="30"/>
        <v>0</v>
      </c>
      <c r="BI144" s="129">
        <f t="shared" si="31"/>
        <v>0</v>
      </c>
      <c r="BJ144" s="4" t="s">
        <v>153</v>
      </c>
      <c r="BK144" s="129">
        <f t="shared" si="32"/>
        <v>0</v>
      </c>
      <c r="BL144" s="4" t="s">
        <v>152</v>
      </c>
      <c r="BM144" s="128" t="s">
        <v>1510</v>
      </c>
    </row>
    <row r="145" spans="1:65" ht="16.5" customHeight="1">
      <c r="A145" s="16"/>
      <c r="B145" s="17"/>
      <c r="C145" s="118" t="s">
        <v>326</v>
      </c>
      <c r="D145" s="118" t="s">
        <v>146</v>
      </c>
      <c r="E145" s="119" t="s">
        <v>1512</v>
      </c>
      <c r="F145" s="120" t="s">
        <v>1513</v>
      </c>
      <c r="G145" s="121" t="s">
        <v>148</v>
      </c>
      <c r="H145" s="122">
        <v>264</v>
      </c>
      <c r="I145" s="259"/>
      <c r="J145" s="123">
        <f t="shared" si="23"/>
        <v>0</v>
      </c>
      <c r="K145" s="120" t="s">
        <v>25</v>
      </c>
      <c r="L145" s="17"/>
      <c r="M145" s="124" t="s">
        <v>25</v>
      </c>
      <c r="N145" s="125" t="s">
        <v>54</v>
      </c>
      <c r="O145" s="16"/>
      <c r="P145" s="126">
        <f t="shared" si="24"/>
        <v>0</v>
      </c>
      <c r="Q145" s="126">
        <v>0</v>
      </c>
      <c r="R145" s="126">
        <f t="shared" si="25"/>
        <v>0</v>
      </c>
      <c r="S145" s="126">
        <v>0</v>
      </c>
      <c r="T145" s="127">
        <f t="shared" si="26"/>
        <v>0</v>
      </c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28" t="s">
        <v>152</v>
      </c>
      <c r="AS145" s="16"/>
      <c r="AT145" s="128" t="s">
        <v>146</v>
      </c>
      <c r="AU145" s="128" t="s">
        <v>9</v>
      </c>
      <c r="AV145" s="16"/>
      <c r="AW145" s="16"/>
      <c r="AX145" s="16"/>
      <c r="AY145" s="4" t="s">
        <v>145</v>
      </c>
      <c r="AZ145" s="16"/>
      <c r="BA145" s="16"/>
      <c r="BB145" s="16"/>
      <c r="BC145" s="16"/>
      <c r="BD145" s="16"/>
      <c r="BE145" s="129">
        <f t="shared" si="27"/>
        <v>0</v>
      </c>
      <c r="BF145" s="129">
        <f t="shared" si="28"/>
        <v>0</v>
      </c>
      <c r="BG145" s="129">
        <f t="shared" si="29"/>
        <v>0</v>
      </c>
      <c r="BH145" s="129">
        <f t="shared" si="30"/>
        <v>0</v>
      </c>
      <c r="BI145" s="129">
        <f t="shared" si="31"/>
        <v>0</v>
      </c>
      <c r="BJ145" s="4" t="s">
        <v>153</v>
      </c>
      <c r="BK145" s="129">
        <f t="shared" si="32"/>
        <v>0</v>
      </c>
      <c r="BL145" s="4" t="s">
        <v>152</v>
      </c>
      <c r="BM145" s="128" t="s">
        <v>1516</v>
      </c>
    </row>
    <row r="146" spans="1:65" ht="16.5" customHeight="1">
      <c r="A146" s="16"/>
      <c r="B146" s="17"/>
      <c r="C146" s="118" t="s">
        <v>1002</v>
      </c>
      <c r="D146" s="118" t="s">
        <v>146</v>
      </c>
      <c r="E146" s="119" t="s">
        <v>1517</v>
      </c>
      <c r="F146" s="120" t="s">
        <v>1518</v>
      </c>
      <c r="G146" s="121" t="s">
        <v>1519</v>
      </c>
      <c r="H146" s="122">
        <v>3</v>
      </c>
      <c r="I146" s="259"/>
      <c r="J146" s="123">
        <f t="shared" si="23"/>
        <v>0</v>
      </c>
      <c r="K146" s="120" t="s">
        <v>25</v>
      </c>
      <c r="L146" s="17"/>
      <c r="M146" s="124" t="s">
        <v>25</v>
      </c>
      <c r="N146" s="125" t="s">
        <v>54</v>
      </c>
      <c r="O146" s="16"/>
      <c r="P146" s="126">
        <f t="shared" si="24"/>
        <v>0</v>
      </c>
      <c r="Q146" s="126">
        <v>0</v>
      </c>
      <c r="R146" s="126">
        <f t="shared" si="25"/>
        <v>0</v>
      </c>
      <c r="S146" s="126">
        <v>0</v>
      </c>
      <c r="T146" s="127">
        <f t="shared" si="26"/>
        <v>0</v>
      </c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28" t="s">
        <v>152</v>
      </c>
      <c r="AS146" s="16"/>
      <c r="AT146" s="128" t="s">
        <v>146</v>
      </c>
      <c r="AU146" s="128" t="s">
        <v>9</v>
      </c>
      <c r="AV146" s="16"/>
      <c r="AW146" s="16"/>
      <c r="AX146" s="16"/>
      <c r="AY146" s="4" t="s">
        <v>145</v>
      </c>
      <c r="AZ146" s="16"/>
      <c r="BA146" s="16"/>
      <c r="BB146" s="16"/>
      <c r="BC146" s="16"/>
      <c r="BD146" s="16"/>
      <c r="BE146" s="129">
        <f t="shared" si="27"/>
        <v>0</v>
      </c>
      <c r="BF146" s="129">
        <f t="shared" si="28"/>
        <v>0</v>
      </c>
      <c r="BG146" s="129">
        <f t="shared" si="29"/>
        <v>0</v>
      </c>
      <c r="BH146" s="129">
        <f t="shared" si="30"/>
        <v>0</v>
      </c>
      <c r="BI146" s="129">
        <f t="shared" si="31"/>
        <v>0</v>
      </c>
      <c r="BJ146" s="4" t="s">
        <v>153</v>
      </c>
      <c r="BK146" s="129">
        <f t="shared" si="32"/>
        <v>0</v>
      </c>
      <c r="BL146" s="4" t="s">
        <v>152</v>
      </c>
      <c r="BM146" s="128" t="s">
        <v>1524</v>
      </c>
    </row>
    <row r="147" spans="1:65" ht="16.5" customHeight="1">
      <c r="A147" s="16"/>
      <c r="B147" s="17"/>
      <c r="C147" s="118" t="s">
        <v>330</v>
      </c>
      <c r="D147" s="118" t="s">
        <v>146</v>
      </c>
      <c r="E147" s="119" t="s">
        <v>1525</v>
      </c>
      <c r="F147" s="120" t="s">
        <v>1526</v>
      </c>
      <c r="G147" s="121" t="s">
        <v>148</v>
      </c>
      <c r="H147" s="122">
        <v>2</v>
      </c>
      <c r="I147" s="259"/>
      <c r="J147" s="123">
        <f t="shared" si="23"/>
        <v>0</v>
      </c>
      <c r="K147" s="120" t="s">
        <v>25</v>
      </c>
      <c r="L147" s="17"/>
      <c r="M147" s="124" t="s">
        <v>25</v>
      </c>
      <c r="N147" s="125" t="s">
        <v>54</v>
      </c>
      <c r="O147" s="16"/>
      <c r="P147" s="126">
        <f t="shared" si="24"/>
        <v>0</v>
      </c>
      <c r="Q147" s="126">
        <v>0</v>
      </c>
      <c r="R147" s="126">
        <f t="shared" si="25"/>
        <v>0</v>
      </c>
      <c r="S147" s="126">
        <v>0</v>
      </c>
      <c r="T147" s="127">
        <f t="shared" si="26"/>
        <v>0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28" t="s">
        <v>152</v>
      </c>
      <c r="AS147" s="16"/>
      <c r="AT147" s="128" t="s">
        <v>146</v>
      </c>
      <c r="AU147" s="128" t="s">
        <v>9</v>
      </c>
      <c r="AV147" s="16"/>
      <c r="AW147" s="16"/>
      <c r="AX147" s="16"/>
      <c r="AY147" s="4" t="s">
        <v>145</v>
      </c>
      <c r="AZ147" s="16"/>
      <c r="BA147" s="16"/>
      <c r="BB147" s="16"/>
      <c r="BC147" s="16"/>
      <c r="BD147" s="16"/>
      <c r="BE147" s="129">
        <f t="shared" si="27"/>
        <v>0</v>
      </c>
      <c r="BF147" s="129">
        <f t="shared" si="28"/>
        <v>0</v>
      </c>
      <c r="BG147" s="129">
        <f t="shared" si="29"/>
        <v>0</v>
      </c>
      <c r="BH147" s="129">
        <f t="shared" si="30"/>
        <v>0</v>
      </c>
      <c r="BI147" s="129">
        <f t="shared" si="31"/>
        <v>0</v>
      </c>
      <c r="BJ147" s="4" t="s">
        <v>153</v>
      </c>
      <c r="BK147" s="129">
        <f t="shared" si="32"/>
        <v>0</v>
      </c>
      <c r="BL147" s="4" t="s">
        <v>152</v>
      </c>
      <c r="BM147" s="128" t="s">
        <v>1527</v>
      </c>
    </row>
    <row r="148" spans="1:65" ht="21.75" customHeight="1">
      <c r="A148" s="16"/>
      <c r="B148" s="17"/>
      <c r="C148" s="118" t="s">
        <v>1023</v>
      </c>
      <c r="D148" s="118" t="s">
        <v>146</v>
      </c>
      <c r="E148" s="119" t="s">
        <v>1529</v>
      </c>
      <c r="F148" s="120" t="s">
        <v>1530</v>
      </c>
      <c r="G148" s="121" t="s">
        <v>524</v>
      </c>
      <c r="H148" s="122">
        <v>200</v>
      </c>
      <c r="I148" s="259"/>
      <c r="J148" s="123">
        <f t="shared" si="23"/>
        <v>0</v>
      </c>
      <c r="K148" s="120" t="s">
        <v>25</v>
      </c>
      <c r="L148" s="17"/>
      <c r="M148" s="124" t="s">
        <v>25</v>
      </c>
      <c r="N148" s="125" t="s">
        <v>54</v>
      </c>
      <c r="O148" s="16"/>
      <c r="P148" s="126">
        <f t="shared" si="24"/>
        <v>0</v>
      </c>
      <c r="Q148" s="126">
        <v>0</v>
      </c>
      <c r="R148" s="126">
        <f t="shared" si="25"/>
        <v>0</v>
      </c>
      <c r="S148" s="126">
        <v>0</v>
      </c>
      <c r="T148" s="127">
        <f t="shared" si="26"/>
        <v>0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28" t="s">
        <v>152</v>
      </c>
      <c r="AS148" s="16"/>
      <c r="AT148" s="128" t="s">
        <v>146</v>
      </c>
      <c r="AU148" s="128" t="s">
        <v>9</v>
      </c>
      <c r="AV148" s="16"/>
      <c r="AW148" s="16"/>
      <c r="AX148" s="16"/>
      <c r="AY148" s="4" t="s">
        <v>145</v>
      </c>
      <c r="AZ148" s="16"/>
      <c r="BA148" s="16"/>
      <c r="BB148" s="16"/>
      <c r="BC148" s="16"/>
      <c r="BD148" s="16"/>
      <c r="BE148" s="129">
        <f t="shared" si="27"/>
        <v>0</v>
      </c>
      <c r="BF148" s="129">
        <f t="shared" si="28"/>
        <v>0</v>
      </c>
      <c r="BG148" s="129">
        <f t="shared" si="29"/>
        <v>0</v>
      </c>
      <c r="BH148" s="129">
        <f t="shared" si="30"/>
        <v>0</v>
      </c>
      <c r="BI148" s="129">
        <f t="shared" si="31"/>
        <v>0</v>
      </c>
      <c r="BJ148" s="4" t="s">
        <v>153</v>
      </c>
      <c r="BK148" s="129">
        <f t="shared" si="32"/>
        <v>0</v>
      </c>
      <c r="BL148" s="4" t="s">
        <v>152</v>
      </c>
      <c r="BM148" s="128" t="s">
        <v>1536</v>
      </c>
    </row>
    <row r="149" spans="1:65" ht="21.75" customHeight="1">
      <c r="A149" s="16"/>
      <c r="B149" s="17"/>
      <c r="C149" s="118" t="s">
        <v>335</v>
      </c>
      <c r="D149" s="118" t="s">
        <v>146</v>
      </c>
      <c r="E149" s="119" t="s">
        <v>1537</v>
      </c>
      <c r="F149" s="120" t="s">
        <v>1538</v>
      </c>
      <c r="G149" s="121" t="s">
        <v>148</v>
      </c>
      <c r="H149" s="122">
        <v>30</v>
      </c>
      <c r="I149" s="259"/>
      <c r="J149" s="123">
        <f t="shared" si="23"/>
        <v>0</v>
      </c>
      <c r="K149" s="120" t="s">
        <v>25</v>
      </c>
      <c r="L149" s="17"/>
      <c r="M149" s="124" t="s">
        <v>25</v>
      </c>
      <c r="N149" s="125" t="s">
        <v>54</v>
      </c>
      <c r="O149" s="16"/>
      <c r="P149" s="126">
        <f t="shared" si="24"/>
        <v>0</v>
      </c>
      <c r="Q149" s="126">
        <v>0</v>
      </c>
      <c r="R149" s="126">
        <f t="shared" si="25"/>
        <v>0</v>
      </c>
      <c r="S149" s="126">
        <v>0</v>
      </c>
      <c r="T149" s="127">
        <f t="shared" si="26"/>
        <v>0</v>
      </c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28" t="s">
        <v>152</v>
      </c>
      <c r="AS149" s="16"/>
      <c r="AT149" s="128" t="s">
        <v>146</v>
      </c>
      <c r="AU149" s="128" t="s">
        <v>9</v>
      </c>
      <c r="AV149" s="16"/>
      <c r="AW149" s="16"/>
      <c r="AX149" s="16"/>
      <c r="AY149" s="4" t="s">
        <v>145</v>
      </c>
      <c r="AZ149" s="16"/>
      <c r="BA149" s="16"/>
      <c r="BB149" s="16"/>
      <c r="BC149" s="16"/>
      <c r="BD149" s="16"/>
      <c r="BE149" s="129">
        <f t="shared" si="27"/>
        <v>0</v>
      </c>
      <c r="BF149" s="129">
        <f t="shared" si="28"/>
        <v>0</v>
      </c>
      <c r="BG149" s="129">
        <f t="shared" si="29"/>
        <v>0</v>
      </c>
      <c r="BH149" s="129">
        <f t="shared" si="30"/>
        <v>0</v>
      </c>
      <c r="BI149" s="129">
        <f t="shared" si="31"/>
        <v>0</v>
      </c>
      <c r="BJ149" s="4" t="s">
        <v>153</v>
      </c>
      <c r="BK149" s="129">
        <f t="shared" si="32"/>
        <v>0</v>
      </c>
      <c r="BL149" s="4" t="s">
        <v>152</v>
      </c>
      <c r="BM149" s="128" t="s">
        <v>1539</v>
      </c>
    </row>
    <row r="150" spans="1:65" ht="16.5" customHeight="1">
      <c r="A150" s="16"/>
      <c r="B150" s="17"/>
      <c r="C150" s="118" t="s">
        <v>384</v>
      </c>
      <c r="D150" s="118" t="s">
        <v>146</v>
      </c>
      <c r="E150" s="119" t="s">
        <v>1540</v>
      </c>
      <c r="F150" s="120" t="s">
        <v>1541</v>
      </c>
      <c r="G150" s="121" t="s">
        <v>148</v>
      </c>
      <c r="H150" s="122">
        <v>8</v>
      </c>
      <c r="I150" s="259"/>
      <c r="J150" s="123">
        <f t="shared" si="23"/>
        <v>0</v>
      </c>
      <c r="K150" s="120" t="s">
        <v>25</v>
      </c>
      <c r="L150" s="17"/>
      <c r="M150" s="124" t="s">
        <v>25</v>
      </c>
      <c r="N150" s="125" t="s">
        <v>54</v>
      </c>
      <c r="O150" s="16"/>
      <c r="P150" s="126">
        <f t="shared" si="24"/>
        <v>0</v>
      </c>
      <c r="Q150" s="126">
        <v>0</v>
      </c>
      <c r="R150" s="126">
        <f t="shared" si="25"/>
        <v>0</v>
      </c>
      <c r="S150" s="126">
        <v>0</v>
      </c>
      <c r="T150" s="127">
        <f t="shared" si="26"/>
        <v>0</v>
      </c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28" t="s">
        <v>152</v>
      </c>
      <c r="AS150" s="16"/>
      <c r="AT150" s="128" t="s">
        <v>146</v>
      </c>
      <c r="AU150" s="128" t="s">
        <v>9</v>
      </c>
      <c r="AV150" s="16"/>
      <c r="AW150" s="16"/>
      <c r="AX150" s="16"/>
      <c r="AY150" s="4" t="s">
        <v>145</v>
      </c>
      <c r="AZ150" s="16"/>
      <c r="BA150" s="16"/>
      <c r="BB150" s="16"/>
      <c r="BC150" s="16"/>
      <c r="BD150" s="16"/>
      <c r="BE150" s="129">
        <f t="shared" si="27"/>
        <v>0</v>
      </c>
      <c r="BF150" s="129">
        <f t="shared" si="28"/>
        <v>0</v>
      </c>
      <c r="BG150" s="129">
        <f t="shared" si="29"/>
        <v>0</v>
      </c>
      <c r="BH150" s="129">
        <f t="shared" si="30"/>
        <v>0</v>
      </c>
      <c r="BI150" s="129">
        <f t="shared" si="31"/>
        <v>0</v>
      </c>
      <c r="BJ150" s="4" t="s">
        <v>153</v>
      </c>
      <c r="BK150" s="129">
        <f t="shared" si="32"/>
        <v>0</v>
      </c>
      <c r="BL150" s="4" t="s">
        <v>152</v>
      </c>
      <c r="BM150" s="128" t="s">
        <v>1544</v>
      </c>
    </row>
    <row r="151" spans="1:65" ht="16.5" customHeight="1">
      <c r="A151" s="16"/>
      <c r="B151" s="17"/>
      <c r="C151" s="118" t="s">
        <v>341</v>
      </c>
      <c r="D151" s="118" t="s">
        <v>146</v>
      </c>
      <c r="E151" s="119" t="s">
        <v>1547</v>
      </c>
      <c r="F151" s="120" t="s">
        <v>1541</v>
      </c>
      <c r="G151" s="121" t="s">
        <v>148</v>
      </c>
      <c r="H151" s="122">
        <v>25</v>
      </c>
      <c r="I151" s="259"/>
      <c r="J151" s="123">
        <f t="shared" si="23"/>
        <v>0</v>
      </c>
      <c r="K151" s="120" t="s">
        <v>25</v>
      </c>
      <c r="L151" s="17"/>
      <c r="M151" s="124" t="s">
        <v>25</v>
      </c>
      <c r="N151" s="125" t="s">
        <v>54</v>
      </c>
      <c r="O151" s="16"/>
      <c r="P151" s="126">
        <f t="shared" si="24"/>
        <v>0</v>
      </c>
      <c r="Q151" s="126">
        <v>0</v>
      </c>
      <c r="R151" s="126">
        <f t="shared" si="25"/>
        <v>0</v>
      </c>
      <c r="S151" s="126">
        <v>0</v>
      </c>
      <c r="T151" s="127">
        <f t="shared" si="26"/>
        <v>0</v>
      </c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28" t="s">
        <v>152</v>
      </c>
      <c r="AS151" s="16"/>
      <c r="AT151" s="128" t="s">
        <v>146</v>
      </c>
      <c r="AU151" s="128" t="s">
        <v>9</v>
      </c>
      <c r="AV151" s="16"/>
      <c r="AW151" s="16"/>
      <c r="AX151" s="16"/>
      <c r="AY151" s="4" t="s">
        <v>145</v>
      </c>
      <c r="AZ151" s="16"/>
      <c r="BA151" s="16"/>
      <c r="BB151" s="16"/>
      <c r="BC151" s="16"/>
      <c r="BD151" s="16"/>
      <c r="BE151" s="129">
        <f t="shared" si="27"/>
        <v>0</v>
      </c>
      <c r="BF151" s="129">
        <f t="shared" si="28"/>
        <v>0</v>
      </c>
      <c r="BG151" s="129">
        <f t="shared" si="29"/>
        <v>0</v>
      </c>
      <c r="BH151" s="129">
        <f t="shared" si="30"/>
        <v>0</v>
      </c>
      <c r="BI151" s="129">
        <f t="shared" si="31"/>
        <v>0</v>
      </c>
      <c r="BJ151" s="4" t="s">
        <v>153</v>
      </c>
      <c r="BK151" s="129">
        <f t="shared" si="32"/>
        <v>0</v>
      </c>
      <c r="BL151" s="4" t="s">
        <v>152</v>
      </c>
      <c r="BM151" s="128" t="s">
        <v>1551</v>
      </c>
    </row>
    <row r="152" spans="1:65" ht="16.5" customHeight="1">
      <c r="A152" s="16"/>
      <c r="B152" s="17"/>
      <c r="C152" s="118" t="s">
        <v>1046</v>
      </c>
      <c r="D152" s="118" t="s">
        <v>146</v>
      </c>
      <c r="E152" s="119" t="s">
        <v>1552</v>
      </c>
      <c r="F152" s="120" t="s">
        <v>1541</v>
      </c>
      <c r="G152" s="121" t="s">
        <v>148</v>
      </c>
      <c r="H152" s="122">
        <v>5</v>
      </c>
      <c r="I152" s="259"/>
      <c r="J152" s="123">
        <f t="shared" si="23"/>
        <v>0</v>
      </c>
      <c r="K152" s="120" t="s">
        <v>25</v>
      </c>
      <c r="L152" s="17"/>
      <c r="M152" s="124" t="s">
        <v>25</v>
      </c>
      <c r="N152" s="125" t="s">
        <v>54</v>
      </c>
      <c r="O152" s="16"/>
      <c r="P152" s="126">
        <f t="shared" si="24"/>
        <v>0</v>
      </c>
      <c r="Q152" s="126">
        <v>0</v>
      </c>
      <c r="R152" s="126">
        <f t="shared" si="25"/>
        <v>0</v>
      </c>
      <c r="S152" s="126">
        <v>0</v>
      </c>
      <c r="T152" s="127">
        <f t="shared" si="26"/>
        <v>0</v>
      </c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28" t="s">
        <v>152</v>
      </c>
      <c r="AS152" s="16"/>
      <c r="AT152" s="128" t="s">
        <v>146</v>
      </c>
      <c r="AU152" s="128" t="s">
        <v>9</v>
      </c>
      <c r="AV152" s="16"/>
      <c r="AW152" s="16"/>
      <c r="AX152" s="16"/>
      <c r="AY152" s="4" t="s">
        <v>145</v>
      </c>
      <c r="AZ152" s="16"/>
      <c r="BA152" s="16"/>
      <c r="BB152" s="16"/>
      <c r="BC152" s="16"/>
      <c r="BD152" s="16"/>
      <c r="BE152" s="129">
        <f t="shared" si="27"/>
        <v>0</v>
      </c>
      <c r="BF152" s="129">
        <f t="shared" si="28"/>
        <v>0</v>
      </c>
      <c r="BG152" s="129">
        <f t="shared" si="29"/>
        <v>0</v>
      </c>
      <c r="BH152" s="129">
        <f t="shared" si="30"/>
        <v>0</v>
      </c>
      <c r="BI152" s="129">
        <f t="shared" si="31"/>
        <v>0</v>
      </c>
      <c r="BJ152" s="4" t="s">
        <v>153</v>
      </c>
      <c r="BK152" s="129">
        <f t="shared" si="32"/>
        <v>0</v>
      </c>
      <c r="BL152" s="4" t="s">
        <v>152</v>
      </c>
      <c r="BM152" s="128" t="s">
        <v>1556</v>
      </c>
    </row>
    <row r="153" spans="1:65" ht="16.5" customHeight="1">
      <c r="A153" s="16"/>
      <c r="B153" s="17"/>
      <c r="C153" s="118" t="s">
        <v>348</v>
      </c>
      <c r="D153" s="118" t="s">
        <v>146</v>
      </c>
      <c r="E153" s="119" t="s">
        <v>1557</v>
      </c>
      <c r="F153" s="120" t="s">
        <v>1541</v>
      </c>
      <c r="G153" s="121" t="s">
        <v>148</v>
      </c>
      <c r="H153" s="122">
        <v>3</v>
      </c>
      <c r="I153" s="259"/>
      <c r="J153" s="123">
        <f t="shared" si="23"/>
        <v>0</v>
      </c>
      <c r="K153" s="120" t="s">
        <v>25</v>
      </c>
      <c r="L153" s="17"/>
      <c r="M153" s="124" t="s">
        <v>25</v>
      </c>
      <c r="N153" s="125" t="s">
        <v>54</v>
      </c>
      <c r="O153" s="16"/>
      <c r="P153" s="126">
        <f t="shared" si="24"/>
        <v>0</v>
      </c>
      <c r="Q153" s="126">
        <v>0</v>
      </c>
      <c r="R153" s="126">
        <f t="shared" si="25"/>
        <v>0</v>
      </c>
      <c r="S153" s="126">
        <v>0</v>
      </c>
      <c r="T153" s="127">
        <f t="shared" si="26"/>
        <v>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28" t="s">
        <v>152</v>
      </c>
      <c r="AS153" s="16"/>
      <c r="AT153" s="128" t="s">
        <v>146</v>
      </c>
      <c r="AU153" s="128" t="s">
        <v>9</v>
      </c>
      <c r="AV153" s="16"/>
      <c r="AW153" s="16"/>
      <c r="AX153" s="16"/>
      <c r="AY153" s="4" t="s">
        <v>145</v>
      </c>
      <c r="AZ153" s="16"/>
      <c r="BA153" s="16"/>
      <c r="BB153" s="16"/>
      <c r="BC153" s="16"/>
      <c r="BD153" s="16"/>
      <c r="BE153" s="129">
        <f t="shared" si="27"/>
        <v>0</v>
      </c>
      <c r="BF153" s="129">
        <f t="shared" si="28"/>
        <v>0</v>
      </c>
      <c r="BG153" s="129">
        <f t="shared" si="29"/>
        <v>0</v>
      </c>
      <c r="BH153" s="129">
        <f t="shared" si="30"/>
        <v>0</v>
      </c>
      <c r="BI153" s="129">
        <f t="shared" si="31"/>
        <v>0</v>
      </c>
      <c r="BJ153" s="4" t="s">
        <v>153</v>
      </c>
      <c r="BK153" s="129">
        <f t="shared" si="32"/>
        <v>0</v>
      </c>
      <c r="BL153" s="4" t="s">
        <v>152</v>
      </c>
      <c r="BM153" s="128" t="s">
        <v>1558</v>
      </c>
    </row>
    <row r="154" spans="1:65" ht="16.5" customHeight="1">
      <c r="A154" s="16"/>
      <c r="B154" s="17"/>
      <c r="C154" s="118" t="s">
        <v>1056</v>
      </c>
      <c r="D154" s="118" t="s">
        <v>146</v>
      </c>
      <c r="E154" s="119" t="s">
        <v>1559</v>
      </c>
      <c r="F154" s="120" t="s">
        <v>1541</v>
      </c>
      <c r="G154" s="121" t="s">
        <v>148</v>
      </c>
      <c r="H154" s="122">
        <v>16</v>
      </c>
      <c r="I154" s="259"/>
      <c r="J154" s="123">
        <f t="shared" si="23"/>
        <v>0</v>
      </c>
      <c r="K154" s="120" t="s">
        <v>25</v>
      </c>
      <c r="L154" s="17"/>
      <c r="M154" s="124" t="s">
        <v>25</v>
      </c>
      <c r="N154" s="125" t="s">
        <v>54</v>
      </c>
      <c r="O154" s="16"/>
      <c r="P154" s="126">
        <f t="shared" si="24"/>
        <v>0</v>
      </c>
      <c r="Q154" s="126">
        <v>0</v>
      </c>
      <c r="R154" s="126">
        <f t="shared" si="25"/>
        <v>0</v>
      </c>
      <c r="S154" s="126">
        <v>0</v>
      </c>
      <c r="T154" s="127">
        <f t="shared" si="26"/>
        <v>0</v>
      </c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28" t="s">
        <v>152</v>
      </c>
      <c r="AS154" s="16"/>
      <c r="AT154" s="128" t="s">
        <v>146</v>
      </c>
      <c r="AU154" s="128" t="s">
        <v>9</v>
      </c>
      <c r="AV154" s="16"/>
      <c r="AW154" s="16"/>
      <c r="AX154" s="16"/>
      <c r="AY154" s="4" t="s">
        <v>145</v>
      </c>
      <c r="AZ154" s="16"/>
      <c r="BA154" s="16"/>
      <c r="BB154" s="16"/>
      <c r="BC154" s="16"/>
      <c r="BD154" s="16"/>
      <c r="BE154" s="129">
        <f t="shared" si="27"/>
        <v>0</v>
      </c>
      <c r="BF154" s="129">
        <f t="shared" si="28"/>
        <v>0</v>
      </c>
      <c r="BG154" s="129">
        <f t="shared" si="29"/>
        <v>0</v>
      </c>
      <c r="BH154" s="129">
        <f t="shared" si="30"/>
        <v>0</v>
      </c>
      <c r="BI154" s="129">
        <f t="shared" si="31"/>
        <v>0</v>
      </c>
      <c r="BJ154" s="4" t="s">
        <v>153</v>
      </c>
      <c r="BK154" s="129">
        <f t="shared" si="32"/>
        <v>0</v>
      </c>
      <c r="BL154" s="4" t="s">
        <v>152</v>
      </c>
      <c r="BM154" s="128" t="s">
        <v>1562</v>
      </c>
    </row>
    <row r="155" spans="1:65" ht="16.5" customHeight="1">
      <c r="A155" s="16"/>
      <c r="B155" s="17"/>
      <c r="C155" s="118" t="s">
        <v>354</v>
      </c>
      <c r="D155" s="118" t="s">
        <v>146</v>
      </c>
      <c r="E155" s="119" t="s">
        <v>1563</v>
      </c>
      <c r="F155" s="120" t="s">
        <v>1564</v>
      </c>
      <c r="G155" s="121" t="s">
        <v>524</v>
      </c>
      <c r="H155" s="122">
        <v>260</v>
      </c>
      <c r="I155" s="259"/>
      <c r="J155" s="123">
        <f t="shared" si="23"/>
        <v>0</v>
      </c>
      <c r="K155" s="120" t="s">
        <v>25</v>
      </c>
      <c r="L155" s="17"/>
      <c r="M155" s="124" t="s">
        <v>25</v>
      </c>
      <c r="N155" s="125" t="s">
        <v>54</v>
      </c>
      <c r="O155" s="16"/>
      <c r="P155" s="126">
        <f t="shared" si="24"/>
        <v>0</v>
      </c>
      <c r="Q155" s="126">
        <v>0</v>
      </c>
      <c r="R155" s="126">
        <f t="shared" si="25"/>
        <v>0</v>
      </c>
      <c r="S155" s="126">
        <v>0</v>
      </c>
      <c r="T155" s="127">
        <f t="shared" si="26"/>
        <v>0</v>
      </c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28" t="s">
        <v>152</v>
      </c>
      <c r="AS155" s="16"/>
      <c r="AT155" s="128" t="s">
        <v>146</v>
      </c>
      <c r="AU155" s="128" t="s">
        <v>9</v>
      </c>
      <c r="AV155" s="16"/>
      <c r="AW155" s="16"/>
      <c r="AX155" s="16"/>
      <c r="AY155" s="4" t="s">
        <v>145</v>
      </c>
      <c r="AZ155" s="16"/>
      <c r="BA155" s="16"/>
      <c r="BB155" s="16"/>
      <c r="BC155" s="16"/>
      <c r="BD155" s="16"/>
      <c r="BE155" s="129">
        <f t="shared" si="27"/>
        <v>0</v>
      </c>
      <c r="BF155" s="129">
        <f t="shared" si="28"/>
        <v>0</v>
      </c>
      <c r="BG155" s="129">
        <f t="shared" si="29"/>
        <v>0</v>
      </c>
      <c r="BH155" s="129">
        <f t="shared" si="30"/>
        <v>0</v>
      </c>
      <c r="BI155" s="129">
        <f t="shared" si="31"/>
        <v>0</v>
      </c>
      <c r="BJ155" s="4" t="s">
        <v>153</v>
      </c>
      <c r="BK155" s="129">
        <f t="shared" si="32"/>
        <v>0</v>
      </c>
      <c r="BL155" s="4" t="s">
        <v>152</v>
      </c>
      <c r="BM155" s="128" t="s">
        <v>1570</v>
      </c>
    </row>
    <row r="156" spans="1:65" ht="16.5" customHeight="1">
      <c r="A156" s="16"/>
      <c r="B156" s="17"/>
      <c r="C156" s="118" t="s">
        <v>1094</v>
      </c>
      <c r="D156" s="118" t="s">
        <v>146</v>
      </c>
      <c r="E156" s="119" t="s">
        <v>1571</v>
      </c>
      <c r="F156" s="120" t="s">
        <v>1572</v>
      </c>
      <c r="G156" s="121" t="s">
        <v>524</v>
      </c>
      <c r="H156" s="122">
        <v>170</v>
      </c>
      <c r="I156" s="259"/>
      <c r="J156" s="123">
        <f t="shared" si="23"/>
        <v>0</v>
      </c>
      <c r="K156" s="120" t="s">
        <v>25</v>
      </c>
      <c r="L156" s="17"/>
      <c r="M156" s="124" t="s">
        <v>25</v>
      </c>
      <c r="N156" s="125" t="s">
        <v>54</v>
      </c>
      <c r="O156" s="16"/>
      <c r="P156" s="126">
        <f t="shared" si="24"/>
        <v>0</v>
      </c>
      <c r="Q156" s="126">
        <v>0</v>
      </c>
      <c r="R156" s="126">
        <f t="shared" si="25"/>
        <v>0</v>
      </c>
      <c r="S156" s="126">
        <v>0</v>
      </c>
      <c r="T156" s="127">
        <f t="shared" si="26"/>
        <v>0</v>
      </c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28" t="s">
        <v>152</v>
      </c>
      <c r="AS156" s="16"/>
      <c r="AT156" s="128" t="s">
        <v>146</v>
      </c>
      <c r="AU156" s="128" t="s">
        <v>9</v>
      </c>
      <c r="AV156" s="16"/>
      <c r="AW156" s="16"/>
      <c r="AX156" s="16"/>
      <c r="AY156" s="4" t="s">
        <v>145</v>
      </c>
      <c r="AZ156" s="16"/>
      <c r="BA156" s="16"/>
      <c r="BB156" s="16"/>
      <c r="BC156" s="16"/>
      <c r="BD156" s="16"/>
      <c r="BE156" s="129">
        <f t="shared" si="27"/>
        <v>0</v>
      </c>
      <c r="BF156" s="129">
        <f t="shared" si="28"/>
        <v>0</v>
      </c>
      <c r="BG156" s="129">
        <f t="shared" si="29"/>
        <v>0</v>
      </c>
      <c r="BH156" s="129">
        <f t="shared" si="30"/>
        <v>0</v>
      </c>
      <c r="BI156" s="129">
        <f t="shared" si="31"/>
        <v>0</v>
      </c>
      <c r="BJ156" s="4" t="s">
        <v>153</v>
      </c>
      <c r="BK156" s="129">
        <f t="shared" si="32"/>
        <v>0</v>
      </c>
      <c r="BL156" s="4" t="s">
        <v>152</v>
      </c>
      <c r="BM156" s="128" t="s">
        <v>1573</v>
      </c>
    </row>
    <row r="157" spans="1:65" ht="16.5" customHeight="1">
      <c r="A157" s="16"/>
      <c r="B157" s="17"/>
      <c r="C157" s="118" t="s">
        <v>376</v>
      </c>
      <c r="D157" s="118" t="s">
        <v>146</v>
      </c>
      <c r="E157" s="119" t="s">
        <v>1574</v>
      </c>
      <c r="F157" s="120" t="s">
        <v>1575</v>
      </c>
      <c r="G157" s="121" t="s">
        <v>524</v>
      </c>
      <c r="H157" s="122">
        <v>30</v>
      </c>
      <c r="I157" s="259"/>
      <c r="J157" s="123">
        <f t="shared" si="23"/>
        <v>0</v>
      </c>
      <c r="K157" s="120" t="s">
        <v>25</v>
      </c>
      <c r="L157" s="17"/>
      <c r="M157" s="124" t="s">
        <v>25</v>
      </c>
      <c r="N157" s="125" t="s">
        <v>54</v>
      </c>
      <c r="O157" s="16"/>
      <c r="P157" s="126">
        <f t="shared" si="24"/>
        <v>0</v>
      </c>
      <c r="Q157" s="126">
        <v>0</v>
      </c>
      <c r="R157" s="126">
        <f t="shared" si="25"/>
        <v>0</v>
      </c>
      <c r="S157" s="126">
        <v>0</v>
      </c>
      <c r="T157" s="127">
        <f t="shared" si="26"/>
        <v>0</v>
      </c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28" t="s">
        <v>152</v>
      </c>
      <c r="AS157" s="16"/>
      <c r="AT157" s="128" t="s">
        <v>146</v>
      </c>
      <c r="AU157" s="128" t="s">
        <v>9</v>
      </c>
      <c r="AV157" s="16"/>
      <c r="AW157" s="16"/>
      <c r="AX157" s="16"/>
      <c r="AY157" s="4" t="s">
        <v>145</v>
      </c>
      <c r="AZ157" s="16"/>
      <c r="BA157" s="16"/>
      <c r="BB157" s="16"/>
      <c r="BC157" s="16"/>
      <c r="BD157" s="16"/>
      <c r="BE157" s="129">
        <f t="shared" si="27"/>
        <v>0</v>
      </c>
      <c r="BF157" s="129">
        <f t="shared" si="28"/>
        <v>0</v>
      </c>
      <c r="BG157" s="129">
        <f t="shared" si="29"/>
        <v>0</v>
      </c>
      <c r="BH157" s="129">
        <f t="shared" si="30"/>
        <v>0</v>
      </c>
      <c r="BI157" s="129">
        <f t="shared" si="31"/>
        <v>0</v>
      </c>
      <c r="BJ157" s="4" t="s">
        <v>153</v>
      </c>
      <c r="BK157" s="129">
        <f t="shared" si="32"/>
        <v>0</v>
      </c>
      <c r="BL157" s="4" t="s">
        <v>152</v>
      </c>
      <c r="BM157" s="128" t="s">
        <v>1578</v>
      </c>
    </row>
    <row r="158" spans="1:65" ht="16.5" customHeight="1">
      <c r="A158" s="16"/>
      <c r="B158" s="17"/>
      <c r="C158" s="118" t="s">
        <v>1220</v>
      </c>
      <c r="D158" s="118" t="s">
        <v>146</v>
      </c>
      <c r="E158" s="119" t="s">
        <v>1579</v>
      </c>
      <c r="F158" s="120" t="s">
        <v>1580</v>
      </c>
      <c r="G158" s="121" t="s">
        <v>524</v>
      </c>
      <c r="H158" s="122">
        <v>50</v>
      </c>
      <c r="I158" s="259"/>
      <c r="J158" s="123">
        <f t="shared" si="23"/>
        <v>0</v>
      </c>
      <c r="K158" s="120" t="s">
        <v>25</v>
      </c>
      <c r="L158" s="17"/>
      <c r="M158" s="124" t="s">
        <v>25</v>
      </c>
      <c r="N158" s="125" t="s">
        <v>54</v>
      </c>
      <c r="O158" s="16"/>
      <c r="P158" s="126">
        <f t="shared" si="24"/>
        <v>0</v>
      </c>
      <c r="Q158" s="126">
        <v>0</v>
      </c>
      <c r="R158" s="126">
        <f t="shared" si="25"/>
        <v>0</v>
      </c>
      <c r="S158" s="126">
        <v>0</v>
      </c>
      <c r="T158" s="127">
        <f t="shared" si="26"/>
        <v>0</v>
      </c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28" t="s">
        <v>152</v>
      </c>
      <c r="AS158" s="16"/>
      <c r="AT158" s="128" t="s">
        <v>146</v>
      </c>
      <c r="AU158" s="128" t="s">
        <v>9</v>
      </c>
      <c r="AV158" s="16"/>
      <c r="AW158" s="16"/>
      <c r="AX158" s="16"/>
      <c r="AY158" s="4" t="s">
        <v>145</v>
      </c>
      <c r="AZ158" s="16"/>
      <c r="BA158" s="16"/>
      <c r="BB158" s="16"/>
      <c r="BC158" s="16"/>
      <c r="BD158" s="16"/>
      <c r="BE158" s="129">
        <f t="shared" si="27"/>
        <v>0</v>
      </c>
      <c r="BF158" s="129">
        <f t="shared" si="28"/>
        <v>0</v>
      </c>
      <c r="BG158" s="129">
        <f t="shared" si="29"/>
        <v>0</v>
      </c>
      <c r="BH158" s="129">
        <f t="shared" si="30"/>
        <v>0</v>
      </c>
      <c r="BI158" s="129">
        <f t="shared" si="31"/>
        <v>0</v>
      </c>
      <c r="BJ158" s="4" t="s">
        <v>153</v>
      </c>
      <c r="BK158" s="129">
        <f t="shared" si="32"/>
        <v>0</v>
      </c>
      <c r="BL158" s="4" t="s">
        <v>152</v>
      </c>
      <c r="BM158" s="128" t="s">
        <v>1583</v>
      </c>
    </row>
    <row r="159" spans="1:65" ht="16.5" customHeight="1">
      <c r="A159" s="16"/>
      <c r="B159" s="17"/>
      <c r="C159" s="118" t="s">
        <v>381</v>
      </c>
      <c r="D159" s="118" t="s">
        <v>146</v>
      </c>
      <c r="E159" s="119" t="s">
        <v>1584</v>
      </c>
      <c r="F159" s="120" t="s">
        <v>1585</v>
      </c>
      <c r="G159" s="121" t="s">
        <v>524</v>
      </c>
      <c r="H159" s="122">
        <v>70</v>
      </c>
      <c r="I159" s="259"/>
      <c r="J159" s="123">
        <f t="shared" si="23"/>
        <v>0</v>
      </c>
      <c r="K159" s="120" t="s">
        <v>25</v>
      </c>
      <c r="L159" s="17"/>
      <c r="M159" s="124" t="s">
        <v>25</v>
      </c>
      <c r="N159" s="125" t="s">
        <v>54</v>
      </c>
      <c r="O159" s="16"/>
      <c r="P159" s="126">
        <f t="shared" si="24"/>
        <v>0</v>
      </c>
      <c r="Q159" s="126">
        <v>0</v>
      </c>
      <c r="R159" s="126">
        <f t="shared" si="25"/>
        <v>0</v>
      </c>
      <c r="S159" s="126">
        <v>0</v>
      </c>
      <c r="T159" s="127">
        <f t="shared" si="26"/>
        <v>0</v>
      </c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28" t="s">
        <v>152</v>
      </c>
      <c r="AS159" s="16"/>
      <c r="AT159" s="128" t="s">
        <v>146</v>
      </c>
      <c r="AU159" s="128" t="s">
        <v>9</v>
      </c>
      <c r="AV159" s="16"/>
      <c r="AW159" s="16"/>
      <c r="AX159" s="16"/>
      <c r="AY159" s="4" t="s">
        <v>145</v>
      </c>
      <c r="AZ159" s="16"/>
      <c r="BA159" s="16"/>
      <c r="BB159" s="16"/>
      <c r="BC159" s="16"/>
      <c r="BD159" s="16"/>
      <c r="BE159" s="129">
        <f t="shared" si="27"/>
        <v>0</v>
      </c>
      <c r="BF159" s="129">
        <f t="shared" si="28"/>
        <v>0</v>
      </c>
      <c r="BG159" s="129">
        <f t="shared" si="29"/>
        <v>0</v>
      </c>
      <c r="BH159" s="129">
        <f t="shared" si="30"/>
        <v>0</v>
      </c>
      <c r="BI159" s="129">
        <f t="shared" si="31"/>
        <v>0</v>
      </c>
      <c r="BJ159" s="4" t="s">
        <v>153</v>
      </c>
      <c r="BK159" s="129">
        <f t="shared" si="32"/>
        <v>0</v>
      </c>
      <c r="BL159" s="4" t="s">
        <v>152</v>
      </c>
      <c r="BM159" s="128" t="s">
        <v>1588</v>
      </c>
    </row>
    <row r="160" spans="1:65" ht="16.5" customHeight="1">
      <c r="A160" s="16"/>
      <c r="B160" s="17"/>
      <c r="C160" s="118" t="s">
        <v>1255</v>
      </c>
      <c r="D160" s="118" t="s">
        <v>146</v>
      </c>
      <c r="E160" s="119" t="s">
        <v>1589</v>
      </c>
      <c r="F160" s="120" t="s">
        <v>1590</v>
      </c>
      <c r="G160" s="121" t="s">
        <v>148</v>
      </c>
      <c r="H160" s="122">
        <v>5</v>
      </c>
      <c r="I160" s="259"/>
      <c r="J160" s="123">
        <f t="shared" si="23"/>
        <v>0</v>
      </c>
      <c r="K160" s="120" t="s">
        <v>25</v>
      </c>
      <c r="L160" s="17"/>
      <c r="M160" s="124" t="s">
        <v>25</v>
      </c>
      <c r="N160" s="125" t="s">
        <v>54</v>
      </c>
      <c r="O160" s="16"/>
      <c r="P160" s="126">
        <f t="shared" si="24"/>
        <v>0</v>
      </c>
      <c r="Q160" s="126">
        <v>0</v>
      </c>
      <c r="R160" s="126">
        <f t="shared" si="25"/>
        <v>0</v>
      </c>
      <c r="S160" s="126">
        <v>0</v>
      </c>
      <c r="T160" s="127">
        <f t="shared" si="26"/>
        <v>0</v>
      </c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28" t="s">
        <v>152</v>
      </c>
      <c r="AS160" s="16"/>
      <c r="AT160" s="128" t="s">
        <v>146</v>
      </c>
      <c r="AU160" s="128" t="s">
        <v>9</v>
      </c>
      <c r="AV160" s="16"/>
      <c r="AW160" s="16"/>
      <c r="AX160" s="16"/>
      <c r="AY160" s="4" t="s">
        <v>145</v>
      </c>
      <c r="AZ160" s="16"/>
      <c r="BA160" s="16"/>
      <c r="BB160" s="16"/>
      <c r="BC160" s="16"/>
      <c r="BD160" s="16"/>
      <c r="BE160" s="129">
        <f t="shared" si="27"/>
        <v>0</v>
      </c>
      <c r="BF160" s="129">
        <f t="shared" si="28"/>
        <v>0</v>
      </c>
      <c r="BG160" s="129">
        <f t="shared" si="29"/>
        <v>0</v>
      </c>
      <c r="BH160" s="129">
        <f t="shared" si="30"/>
        <v>0</v>
      </c>
      <c r="BI160" s="129">
        <f t="shared" si="31"/>
        <v>0</v>
      </c>
      <c r="BJ160" s="4" t="s">
        <v>153</v>
      </c>
      <c r="BK160" s="129">
        <f t="shared" si="32"/>
        <v>0</v>
      </c>
      <c r="BL160" s="4" t="s">
        <v>152</v>
      </c>
      <c r="BM160" s="128" t="s">
        <v>1591</v>
      </c>
    </row>
    <row r="161" spans="1:65" ht="16.5" customHeight="1">
      <c r="A161" s="16"/>
      <c r="B161" s="17"/>
      <c r="C161" s="118" t="s">
        <v>386</v>
      </c>
      <c r="D161" s="118" t="s">
        <v>146</v>
      </c>
      <c r="E161" s="119" t="s">
        <v>1592</v>
      </c>
      <c r="F161" s="120" t="s">
        <v>1593</v>
      </c>
      <c r="G161" s="121" t="s">
        <v>148</v>
      </c>
      <c r="H161" s="122">
        <v>6</v>
      </c>
      <c r="I161" s="259"/>
      <c r="J161" s="123">
        <f t="shared" si="23"/>
        <v>0</v>
      </c>
      <c r="K161" s="120" t="s">
        <v>25</v>
      </c>
      <c r="L161" s="17"/>
      <c r="M161" s="124" t="s">
        <v>25</v>
      </c>
      <c r="N161" s="125" t="s">
        <v>54</v>
      </c>
      <c r="O161" s="16"/>
      <c r="P161" s="126">
        <f t="shared" si="24"/>
        <v>0</v>
      </c>
      <c r="Q161" s="126">
        <v>0</v>
      </c>
      <c r="R161" s="126">
        <f t="shared" si="25"/>
        <v>0</v>
      </c>
      <c r="S161" s="126">
        <v>0</v>
      </c>
      <c r="T161" s="127">
        <f t="shared" si="26"/>
        <v>0</v>
      </c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28" t="s">
        <v>152</v>
      </c>
      <c r="AS161" s="16"/>
      <c r="AT161" s="128" t="s">
        <v>146</v>
      </c>
      <c r="AU161" s="128" t="s">
        <v>9</v>
      </c>
      <c r="AV161" s="16"/>
      <c r="AW161" s="16"/>
      <c r="AX161" s="16"/>
      <c r="AY161" s="4" t="s">
        <v>145</v>
      </c>
      <c r="AZ161" s="16"/>
      <c r="BA161" s="16"/>
      <c r="BB161" s="16"/>
      <c r="BC161" s="16"/>
      <c r="BD161" s="16"/>
      <c r="BE161" s="129">
        <f t="shared" si="27"/>
        <v>0</v>
      </c>
      <c r="BF161" s="129">
        <f t="shared" si="28"/>
        <v>0</v>
      </c>
      <c r="BG161" s="129">
        <f t="shared" si="29"/>
        <v>0</v>
      </c>
      <c r="BH161" s="129">
        <f t="shared" si="30"/>
        <v>0</v>
      </c>
      <c r="BI161" s="129">
        <f t="shared" si="31"/>
        <v>0</v>
      </c>
      <c r="BJ161" s="4" t="s">
        <v>153</v>
      </c>
      <c r="BK161" s="129">
        <f t="shared" si="32"/>
        <v>0</v>
      </c>
      <c r="BL161" s="4" t="s">
        <v>152</v>
      </c>
      <c r="BM161" s="128" t="s">
        <v>1594</v>
      </c>
    </row>
    <row r="162" spans="1:65" ht="16.5" customHeight="1">
      <c r="A162" s="16"/>
      <c r="B162" s="17"/>
      <c r="C162" s="118" t="s">
        <v>379</v>
      </c>
      <c r="D162" s="118" t="s">
        <v>146</v>
      </c>
      <c r="E162" s="119" t="s">
        <v>1595</v>
      </c>
      <c r="F162" s="120" t="s">
        <v>1596</v>
      </c>
      <c r="G162" s="121" t="s">
        <v>148</v>
      </c>
      <c r="H162" s="122">
        <v>4</v>
      </c>
      <c r="I162" s="259"/>
      <c r="J162" s="123">
        <f t="shared" si="23"/>
        <v>0</v>
      </c>
      <c r="K162" s="120" t="s">
        <v>25</v>
      </c>
      <c r="L162" s="17"/>
      <c r="M162" s="124" t="s">
        <v>25</v>
      </c>
      <c r="N162" s="125" t="s">
        <v>54</v>
      </c>
      <c r="O162" s="16"/>
      <c r="P162" s="126">
        <f t="shared" si="24"/>
        <v>0</v>
      </c>
      <c r="Q162" s="126">
        <v>0</v>
      </c>
      <c r="R162" s="126">
        <f t="shared" si="25"/>
        <v>0</v>
      </c>
      <c r="S162" s="126">
        <v>0</v>
      </c>
      <c r="T162" s="127">
        <f t="shared" si="26"/>
        <v>0</v>
      </c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28" t="s">
        <v>152</v>
      </c>
      <c r="AS162" s="16"/>
      <c r="AT162" s="128" t="s">
        <v>146</v>
      </c>
      <c r="AU162" s="128" t="s">
        <v>9</v>
      </c>
      <c r="AV162" s="16"/>
      <c r="AW162" s="16"/>
      <c r="AX162" s="16"/>
      <c r="AY162" s="4" t="s">
        <v>145</v>
      </c>
      <c r="AZ162" s="16"/>
      <c r="BA162" s="16"/>
      <c r="BB162" s="16"/>
      <c r="BC162" s="16"/>
      <c r="BD162" s="16"/>
      <c r="BE162" s="129">
        <f t="shared" si="27"/>
        <v>0</v>
      </c>
      <c r="BF162" s="129">
        <f t="shared" si="28"/>
        <v>0</v>
      </c>
      <c r="BG162" s="129">
        <f t="shared" si="29"/>
        <v>0</v>
      </c>
      <c r="BH162" s="129">
        <f t="shared" si="30"/>
        <v>0</v>
      </c>
      <c r="BI162" s="129">
        <f t="shared" si="31"/>
        <v>0</v>
      </c>
      <c r="BJ162" s="4" t="s">
        <v>153</v>
      </c>
      <c r="BK162" s="129">
        <f t="shared" si="32"/>
        <v>0</v>
      </c>
      <c r="BL162" s="4" t="s">
        <v>152</v>
      </c>
      <c r="BM162" s="128" t="s">
        <v>1599</v>
      </c>
    </row>
    <row r="163" spans="1:65" ht="16.5" customHeight="1">
      <c r="A163" s="16"/>
      <c r="B163" s="17"/>
      <c r="C163" s="118" t="s">
        <v>390</v>
      </c>
      <c r="D163" s="118" t="s">
        <v>146</v>
      </c>
      <c r="E163" s="119" t="s">
        <v>1600</v>
      </c>
      <c r="F163" s="120" t="s">
        <v>1601</v>
      </c>
      <c r="G163" s="121" t="s">
        <v>148</v>
      </c>
      <c r="H163" s="122">
        <v>1</v>
      </c>
      <c r="I163" s="259"/>
      <c r="J163" s="123">
        <f t="shared" si="23"/>
        <v>0</v>
      </c>
      <c r="K163" s="120" t="s">
        <v>25</v>
      </c>
      <c r="L163" s="17"/>
      <c r="M163" s="124" t="s">
        <v>25</v>
      </c>
      <c r="N163" s="125" t="s">
        <v>54</v>
      </c>
      <c r="O163" s="16"/>
      <c r="P163" s="126">
        <f t="shared" si="24"/>
        <v>0</v>
      </c>
      <c r="Q163" s="126">
        <v>0</v>
      </c>
      <c r="R163" s="126">
        <f t="shared" si="25"/>
        <v>0</v>
      </c>
      <c r="S163" s="126">
        <v>0</v>
      </c>
      <c r="T163" s="127">
        <f t="shared" si="26"/>
        <v>0</v>
      </c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28" t="s">
        <v>152</v>
      </c>
      <c r="AS163" s="16"/>
      <c r="AT163" s="128" t="s">
        <v>146</v>
      </c>
      <c r="AU163" s="128" t="s">
        <v>9</v>
      </c>
      <c r="AV163" s="16"/>
      <c r="AW163" s="16"/>
      <c r="AX163" s="16"/>
      <c r="AY163" s="4" t="s">
        <v>145</v>
      </c>
      <c r="AZ163" s="16"/>
      <c r="BA163" s="16"/>
      <c r="BB163" s="16"/>
      <c r="BC163" s="16"/>
      <c r="BD163" s="16"/>
      <c r="BE163" s="129">
        <f t="shared" si="27"/>
        <v>0</v>
      </c>
      <c r="BF163" s="129">
        <f t="shared" si="28"/>
        <v>0</v>
      </c>
      <c r="BG163" s="129">
        <f t="shared" si="29"/>
        <v>0</v>
      </c>
      <c r="BH163" s="129">
        <f t="shared" si="30"/>
        <v>0</v>
      </c>
      <c r="BI163" s="129">
        <f t="shared" si="31"/>
        <v>0</v>
      </c>
      <c r="BJ163" s="4" t="s">
        <v>153</v>
      </c>
      <c r="BK163" s="129">
        <f t="shared" si="32"/>
        <v>0</v>
      </c>
      <c r="BL163" s="4" t="s">
        <v>152</v>
      </c>
      <c r="BM163" s="128" t="s">
        <v>1603</v>
      </c>
    </row>
    <row r="164" spans="1:65" ht="16.5" customHeight="1">
      <c r="A164" s="16"/>
      <c r="B164" s="17"/>
      <c r="C164" s="118" t="s">
        <v>1372</v>
      </c>
      <c r="D164" s="118" t="s">
        <v>146</v>
      </c>
      <c r="E164" s="119" t="s">
        <v>1604</v>
      </c>
      <c r="F164" s="120" t="s">
        <v>1605</v>
      </c>
      <c r="G164" s="121" t="s">
        <v>148</v>
      </c>
      <c r="H164" s="122">
        <v>3</v>
      </c>
      <c r="I164" s="259"/>
      <c r="J164" s="123">
        <f t="shared" si="23"/>
        <v>0</v>
      </c>
      <c r="K164" s="120" t="s">
        <v>25</v>
      </c>
      <c r="L164" s="17"/>
      <c r="M164" s="124" t="s">
        <v>25</v>
      </c>
      <c r="N164" s="125" t="s">
        <v>54</v>
      </c>
      <c r="O164" s="16"/>
      <c r="P164" s="126">
        <f t="shared" si="24"/>
        <v>0</v>
      </c>
      <c r="Q164" s="126">
        <v>0</v>
      </c>
      <c r="R164" s="126">
        <f t="shared" si="25"/>
        <v>0</v>
      </c>
      <c r="S164" s="126">
        <v>0</v>
      </c>
      <c r="T164" s="127">
        <f t="shared" si="26"/>
        <v>0</v>
      </c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28" t="s">
        <v>152</v>
      </c>
      <c r="AS164" s="16"/>
      <c r="AT164" s="128" t="s">
        <v>146</v>
      </c>
      <c r="AU164" s="128" t="s">
        <v>9</v>
      </c>
      <c r="AV164" s="16"/>
      <c r="AW164" s="16"/>
      <c r="AX164" s="16"/>
      <c r="AY164" s="4" t="s">
        <v>145</v>
      </c>
      <c r="AZ164" s="16"/>
      <c r="BA164" s="16"/>
      <c r="BB164" s="16"/>
      <c r="BC164" s="16"/>
      <c r="BD164" s="16"/>
      <c r="BE164" s="129">
        <f t="shared" si="27"/>
        <v>0</v>
      </c>
      <c r="BF164" s="129">
        <f t="shared" si="28"/>
        <v>0</v>
      </c>
      <c r="BG164" s="129">
        <f t="shared" si="29"/>
        <v>0</v>
      </c>
      <c r="BH164" s="129">
        <f t="shared" si="30"/>
        <v>0</v>
      </c>
      <c r="BI164" s="129">
        <f t="shared" si="31"/>
        <v>0</v>
      </c>
      <c r="BJ164" s="4" t="s">
        <v>153</v>
      </c>
      <c r="BK164" s="129">
        <f t="shared" si="32"/>
        <v>0</v>
      </c>
      <c r="BL164" s="4" t="s">
        <v>152</v>
      </c>
      <c r="BM164" s="128" t="s">
        <v>1607</v>
      </c>
    </row>
    <row r="165" spans="1:65" ht="16.5" customHeight="1">
      <c r="A165" s="16"/>
      <c r="B165" s="17"/>
      <c r="C165" s="118" t="s">
        <v>395</v>
      </c>
      <c r="D165" s="118" t="s">
        <v>146</v>
      </c>
      <c r="E165" s="119" t="s">
        <v>1608</v>
      </c>
      <c r="F165" s="120" t="s">
        <v>1609</v>
      </c>
      <c r="G165" s="121" t="s">
        <v>148</v>
      </c>
      <c r="H165" s="122">
        <v>16</v>
      </c>
      <c r="I165" s="259"/>
      <c r="J165" s="123">
        <f t="shared" si="23"/>
        <v>0</v>
      </c>
      <c r="K165" s="120" t="s">
        <v>25</v>
      </c>
      <c r="L165" s="17"/>
      <c r="M165" s="124" t="s">
        <v>25</v>
      </c>
      <c r="N165" s="125" t="s">
        <v>54</v>
      </c>
      <c r="O165" s="16"/>
      <c r="P165" s="126">
        <f t="shared" si="24"/>
        <v>0</v>
      </c>
      <c r="Q165" s="126">
        <v>0</v>
      </c>
      <c r="R165" s="126">
        <f t="shared" si="25"/>
        <v>0</v>
      </c>
      <c r="S165" s="126">
        <v>0</v>
      </c>
      <c r="T165" s="127">
        <f t="shared" si="26"/>
        <v>0</v>
      </c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28" t="s">
        <v>152</v>
      </c>
      <c r="AS165" s="16"/>
      <c r="AT165" s="128" t="s">
        <v>146</v>
      </c>
      <c r="AU165" s="128" t="s">
        <v>9</v>
      </c>
      <c r="AV165" s="16"/>
      <c r="AW165" s="16"/>
      <c r="AX165" s="16"/>
      <c r="AY165" s="4" t="s">
        <v>145</v>
      </c>
      <c r="AZ165" s="16"/>
      <c r="BA165" s="16"/>
      <c r="BB165" s="16"/>
      <c r="BC165" s="16"/>
      <c r="BD165" s="16"/>
      <c r="BE165" s="129">
        <f t="shared" si="27"/>
        <v>0</v>
      </c>
      <c r="BF165" s="129">
        <f t="shared" si="28"/>
        <v>0</v>
      </c>
      <c r="BG165" s="129">
        <f t="shared" si="29"/>
        <v>0</v>
      </c>
      <c r="BH165" s="129">
        <f t="shared" si="30"/>
        <v>0</v>
      </c>
      <c r="BI165" s="129">
        <f t="shared" si="31"/>
        <v>0</v>
      </c>
      <c r="BJ165" s="4" t="s">
        <v>153</v>
      </c>
      <c r="BK165" s="129">
        <f t="shared" si="32"/>
        <v>0</v>
      </c>
      <c r="BL165" s="4" t="s">
        <v>152</v>
      </c>
      <c r="BM165" s="128" t="s">
        <v>1611</v>
      </c>
    </row>
    <row r="166" spans="1:65" ht="16.5" customHeight="1">
      <c r="A166" s="16"/>
      <c r="B166" s="17"/>
      <c r="C166" s="118" t="s">
        <v>1433</v>
      </c>
      <c r="D166" s="118" t="s">
        <v>146</v>
      </c>
      <c r="E166" s="119" t="s">
        <v>1612</v>
      </c>
      <c r="F166" s="120" t="s">
        <v>1609</v>
      </c>
      <c r="G166" s="121" t="s">
        <v>148</v>
      </c>
      <c r="H166" s="122">
        <v>9</v>
      </c>
      <c r="I166" s="259"/>
      <c r="J166" s="123">
        <f t="shared" si="23"/>
        <v>0</v>
      </c>
      <c r="K166" s="120" t="s">
        <v>25</v>
      </c>
      <c r="L166" s="17"/>
      <c r="M166" s="124" t="s">
        <v>25</v>
      </c>
      <c r="N166" s="125" t="s">
        <v>54</v>
      </c>
      <c r="O166" s="16"/>
      <c r="P166" s="126">
        <f t="shared" si="24"/>
        <v>0</v>
      </c>
      <c r="Q166" s="126">
        <v>0</v>
      </c>
      <c r="R166" s="126">
        <f t="shared" si="25"/>
        <v>0</v>
      </c>
      <c r="S166" s="126">
        <v>0</v>
      </c>
      <c r="T166" s="127">
        <f t="shared" si="26"/>
        <v>0</v>
      </c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28" t="s">
        <v>152</v>
      </c>
      <c r="AS166" s="16"/>
      <c r="AT166" s="128" t="s">
        <v>146</v>
      </c>
      <c r="AU166" s="128" t="s">
        <v>9</v>
      </c>
      <c r="AV166" s="16"/>
      <c r="AW166" s="16"/>
      <c r="AX166" s="16"/>
      <c r="AY166" s="4" t="s">
        <v>145</v>
      </c>
      <c r="AZ166" s="16"/>
      <c r="BA166" s="16"/>
      <c r="BB166" s="16"/>
      <c r="BC166" s="16"/>
      <c r="BD166" s="16"/>
      <c r="BE166" s="129">
        <f t="shared" si="27"/>
        <v>0</v>
      </c>
      <c r="BF166" s="129">
        <f t="shared" si="28"/>
        <v>0</v>
      </c>
      <c r="BG166" s="129">
        <f t="shared" si="29"/>
        <v>0</v>
      </c>
      <c r="BH166" s="129">
        <f t="shared" si="30"/>
        <v>0</v>
      </c>
      <c r="BI166" s="129">
        <f t="shared" si="31"/>
        <v>0</v>
      </c>
      <c r="BJ166" s="4" t="s">
        <v>153</v>
      </c>
      <c r="BK166" s="129">
        <f t="shared" si="32"/>
        <v>0</v>
      </c>
      <c r="BL166" s="4" t="s">
        <v>152</v>
      </c>
      <c r="BM166" s="128" t="s">
        <v>1614</v>
      </c>
    </row>
    <row r="167" spans="1:65" ht="16.5" customHeight="1">
      <c r="A167" s="16"/>
      <c r="B167" s="17"/>
      <c r="C167" s="118" t="s">
        <v>407</v>
      </c>
      <c r="D167" s="118" t="s">
        <v>146</v>
      </c>
      <c r="E167" s="119" t="s">
        <v>1615</v>
      </c>
      <c r="F167" s="120" t="s">
        <v>1609</v>
      </c>
      <c r="G167" s="121" t="s">
        <v>148</v>
      </c>
      <c r="H167" s="122">
        <v>16</v>
      </c>
      <c r="I167" s="259"/>
      <c r="J167" s="123">
        <f t="shared" si="23"/>
        <v>0</v>
      </c>
      <c r="K167" s="120" t="s">
        <v>25</v>
      </c>
      <c r="L167" s="17"/>
      <c r="M167" s="124" t="s">
        <v>25</v>
      </c>
      <c r="N167" s="125" t="s">
        <v>54</v>
      </c>
      <c r="O167" s="16"/>
      <c r="P167" s="126">
        <f t="shared" si="24"/>
        <v>0</v>
      </c>
      <c r="Q167" s="126">
        <v>0</v>
      </c>
      <c r="R167" s="126">
        <f t="shared" si="25"/>
        <v>0</v>
      </c>
      <c r="S167" s="126">
        <v>0</v>
      </c>
      <c r="T167" s="127">
        <f t="shared" si="26"/>
        <v>0</v>
      </c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28" t="s">
        <v>152</v>
      </c>
      <c r="AS167" s="16"/>
      <c r="AT167" s="128" t="s">
        <v>146</v>
      </c>
      <c r="AU167" s="128" t="s">
        <v>9</v>
      </c>
      <c r="AV167" s="16"/>
      <c r="AW167" s="16"/>
      <c r="AX167" s="16"/>
      <c r="AY167" s="4" t="s">
        <v>145</v>
      </c>
      <c r="AZ167" s="16"/>
      <c r="BA167" s="16"/>
      <c r="BB167" s="16"/>
      <c r="BC167" s="16"/>
      <c r="BD167" s="16"/>
      <c r="BE167" s="129">
        <f t="shared" si="27"/>
        <v>0</v>
      </c>
      <c r="BF167" s="129">
        <f t="shared" si="28"/>
        <v>0</v>
      </c>
      <c r="BG167" s="129">
        <f t="shared" si="29"/>
        <v>0</v>
      </c>
      <c r="BH167" s="129">
        <f t="shared" si="30"/>
        <v>0</v>
      </c>
      <c r="BI167" s="129">
        <f t="shared" si="31"/>
        <v>0</v>
      </c>
      <c r="BJ167" s="4" t="s">
        <v>153</v>
      </c>
      <c r="BK167" s="129">
        <f t="shared" si="32"/>
        <v>0</v>
      </c>
      <c r="BL167" s="4" t="s">
        <v>152</v>
      </c>
      <c r="BM167" s="128" t="s">
        <v>1617</v>
      </c>
    </row>
    <row r="168" spans="1:65" ht="16.5" customHeight="1">
      <c r="A168" s="16"/>
      <c r="B168" s="17"/>
      <c r="C168" s="118" t="s">
        <v>1457</v>
      </c>
      <c r="D168" s="118" t="s">
        <v>146</v>
      </c>
      <c r="E168" s="119" t="s">
        <v>1618</v>
      </c>
      <c r="F168" s="120" t="s">
        <v>1609</v>
      </c>
      <c r="G168" s="121" t="s">
        <v>148</v>
      </c>
      <c r="H168" s="122">
        <v>9</v>
      </c>
      <c r="I168" s="259"/>
      <c r="J168" s="123">
        <f t="shared" si="23"/>
        <v>0</v>
      </c>
      <c r="K168" s="120" t="s">
        <v>25</v>
      </c>
      <c r="L168" s="17"/>
      <c r="M168" s="124" t="s">
        <v>25</v>
      </c>
      <c r="N168" s="125" t="s">
        <v>54</v>
      </c>
      <c r="O168" s="16"/>
      <c r="P168" s="126">
        <f t="shared" si="24"/>
        <v>0</v>
      </c>
      <c r="Q168" s="126">
        <v>0</v>
      </c>
      <c r="R168" s="126">
        <f t="shared" si="25"/>
        <v>0</v>
      </c>
      <c r="S168" s="126">
        <v>0</v>
      </c>
      <c r="T168" s="127">
        <f t="shared" si="26"/>
        <v>0</v>
      </c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28" t="s">
        <v>152</v>
      </c>
      <c r="AS168" s="16"/>
      <c r="AT168" s="128" t="s">
        <v>146</v>
      </c>
      <c r="AU168" s="128" t="s">
        <v>9</v>
      </c>
      <c r="AV168" s="16"/>
      <c r="AW168" s="16"/>
      <c r="AX168" s="16"/>
      <c r="AY168" s="4" t="s">
        <v>145</v>
      </c>
      <c r="AZ168" s="16"/>
      <c r="BA168" s="16"/>
      <c r="BB168" s="16"/>
      <c r="BC168" s="16"/>
      <c r="BD168" s="16"/>
      <c r="BE168" s="129">
        <f t="shared" si="27"/>
        <v>0</v>
      </c>
      <c r="BF168" s="129">
        <f t="shared" si="28"/>
        <v>0</v>
      </c>
      <c r="BG168" s="129">
        <f t="shared" si="29"/>
        <v>0</v>
      </c>
      <c r="BH168" s="129">
        <f t="shared" si="30"/>
        <v>0</v>
      </c>
      <c r="BI168" s="129">
        <f t="shared" si="31"/>
        <v>0</v>
      </c>
      <c r="BJ168" s="4" t="s">
        <v>153</v>
      </c>
      <c r="BK168" s="129">
        <f t="shared" si="32"/>
        <v>0</v>
      </c>
      <c r="BL168" s="4" t="s">
        <v>152</v>
      </c>
      <c r="BM168" s="128" t="s">
        <v>1620</v>
      </c>
    </row>
    <row r="169" spans="1:65" ht="16.5" customHeight="1">
      <c r="A169" s="16"/>
      <c r="B169" s="17"/>
      <c r="C169" s="118" t="s">
        <v>412</v>
      </c>
      <c r="D169" s="118" t="s">
        <v>146</v>
      </c>
      <c r="E169" s="119" t="s">
        <v>1621</v>
      </c>
      <c r="F169" s="120" t="s">
        <v>1609</v>
      </c>
      <c r="G169" s="121" t="s">
        <v>148</v>
      </c>
      <c r="H169" s="122">
        <v>5</v>
      </c>
      <c r="I169" s="259"/>
      <c r="J169" s="123">
        <f t="shared" si="23"/>
        <v>0</v>
      </c>
      <c r="K169" s="120" t="s">
        <v>25</v>
      </c>
      <c r="L169" s="17"/>
      <c r="M169" s="124" t="s">
        <v>25</v>
      </c>
      <c r="N169" s="125" t="s">
        <v>54</v>
      </c>
      <c r="O169" s="16"/>
      <c r="P169" s="126">
        <f t="shared" si="24"/>
        <v>0</v>
      </c>
      <c r="Q169" s="126">
        <v>0</v>
      </c>
      <c r="R169" s="126">
        <f t="shared" si="25"/>
        <v>0</v>
      </c>
      <c r="S169" s="126">
        <v>0</v>
      </c>
      <c r="T169" s="127">
        <f t="shared" si="26"/>
        <v>0</v>
      </c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28" t="s">
        <v>152</v>
      </c>
      <c r="AS169" s="16"/>
      <c r="AT169" s="128" t="s">
        <v>146</v>
      </c>
      <c r="AU169" s="128" t="s">
        <v>9</v>
      </c>
      <c r="AV169" s="16"/>
      <c r="AW169" s="16"/>
      <c r="AX169" s="16"/>
      <c r="AY169" s="4" t="s">
        <v>145</v>
      </c>
      <c r="AZ169" s="16"/>
      <c r="BA169" s="16"/>
      <c r="BB169" s="16"/>
      <c r="BC169" s="16"/>
      <c r="BD169" s="16"/>
      <c r="BE169" s="129">
        <f t="shared" si="27"/>
        <v>0</v>
      </c>
      <c r="BF169" s="129">
        <f t="shared" si="28"/>
        <v>0</v>
      </c>
      <c r="BG169" s="129">
        <f t="shared" si="29"/>
        <v>0</v>
      </c>
      <c r="BH169" s="129">
        <f t="shared" si="30"/>
        <v>0</v>
      </c>
      <c r="BI169" s="129">
        <f t="shared" si="31"/>
        <v>0</v>
      </c>
      <c r="BJ169" s="4" t="s">
        <v>153</v>
      </c>
      <c r="BK169" s="129">
        <f t="shared" si="32"/>
        <v>0</v>
      </c>
      <c r="BL169" s="4" t="s">
        <v>152</v>
      </c>
      <c r="BM169" s="128" t="s">
        <v>1623</v>
      </c>
    </row>
    <row r="170" spans="1:65" ht="16.5" customHeight="1">
      <c r="A170" s="16"/>
      <c r="B170" s="17"/>
      <c r="C170" s="118" t="s">
        <v>1483</v>
      </c>
      <c r="D170" s="118" t="s">
        <v>146</v>
      </c>
      <c r="E170" s="119" t="s">
        <v>1624</v>
      </c>
      <c r="F170" s="120" t="s">
        <v>1625</v>
      </c>
      <c r="G170" s="121" t="s">
        <v>148</v>
      </c>
      <c r="H170" s="122">
        <v>4</v>
      </c>
      <c r="I170" s="259"/>
      <c r="J170" s="123">
        <f t="shared" si="23"/>
        <v>0</v>
      </c>
      <c r="K170" s="120" t="s">
        <v>25</v>
      </c>
      <c r="L170" s="17"/>
      <c r="M170" s="124" t="s">
        <v>25</v>
      </c>
      <c r="N170" s="125" t="s">
        <v>54</v>
      </c>
      <c r="O170" s="16"/>
      <c r="P170" s="126">
        <f t="shared" si="24"/>
        <v>0</v>
      </c>
      <c r="Q170" s="126">
        <v>0</v>
      </c>
      <c r="R170" s="126">
        <f t="shared" si="25"/>
        <v>0</v>
      </c>
      <c r="S170" s="126">
        <v>0</v>
      </c>
      <c r="T170" s="127">
        <f t="shared" si="26"/>
        <v>0</v>
      </c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28" t="s">
        <v>152</v>
      </c>
      <c r="AS170" s="16"/>
      <c r="AT170" s="128" t="s">
        <v>146</v>
      </c>
      <c r="AU170" s="128" t="s">
        <v>9</v>
      </c>
      <c r="AV170" s="16"/>
      <c r="AW170" s="16"/>
      <c r="AX170" s="16"/>
      <c r="AY170" s="4" t="s">
        <v>145</v>
      </c>
      <c r="AZ170" s="16"/>
      <c r="BA170" s="16"/>
      <c r="BB170" s="16"/>
      <c r="BC170" s="16"/>
      <c r="BD170" s="16"/>
      <c r="BE170" s="129">
        <f t="shared" si="27"/>
        <v>0</v>
      </c>
      <c r="BF170" s="129">
        <f t="shared" si="28"/>
        <v>0</v>
      </c>
      <c r="BG170" s="129">
        <f t="shared" si="29"/>
        <v>0</v>
      </c>
      <c r="BH170" s="129">
        <f t="shared" si="30"/>
        <v>0</v>
      </c>
      <c r="BI170" s="129">
        <f t="shared" si="31"/>
        <v>0</v>
      </c>
      <c r="BJ170" s="4" t="s">
        <v>153</v>
      </c>
      <c r="BK170" s="129">
        <f t="shared" si="32"/>
        <v>0</v>
      </c>
      <c r="BL170" s="4" t="s">
        <v>152</v>
      </c>
      <c r="BM170" s="128" t="s">
        <v>1626</v>
      </c>
    </row>
    <row r="171" spans="1:65" ht="16.5" customHeight="1">
      <c r="A171" s="16"/>
      <c r="B171" s="17"/>
      <c r="C171" s="118" t="s">
        <v>416</v>
      </c>
      <c r="D171" s="118" t="s">
        <v>146</v>
      </c>
      <c r="E171" s="119" t="s">
        <v>1627</v>
      </c>
      <c r="F171" s="120" t="s">
        <v>1629</v>
      </c>
      <c r="G171" s="121" t="s">
        <v>148</v>
      </c>
      <c r="H171" s="122">
        <v>2</v>
      </c>
      <c r="I171" s="259"/>
      <c r="J171" s="123">
        <f t="shared" si="23"/>
        <v>0</v>
      </c>
      <c r="K171" s="120" t="s">
        <v>25</v>
      </c>
      <c r="L171" s="17"/>
      <c r="M171" s="124" t="s">
        <v>25</v>
      </c>
      <c r="N171" s="125" t="s">
        <v>54</v>
      </c>
      <c r="O171" s="16"/>
      <c r="P171" s="126">
        <f t="shared" si="24"/>
        <v>0</v>
      </c>
      <c r="Q171" s="126">
        <v>0</v>
      </c>
      <c r="R171" s="126">
        <f t="shared" si="25"/>
        <v>0</v>
      </c>
      <c r="S171" s="126">
        <v>0</v>
      </c>
      <c r="T171" s="127">
        <f t="shared" si="26"/>
        <v>0</v>
      </c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28" t="s">
        <v>152</v>
      </c>
      <c r="AS171" s="16"/>
      <c r="AT171" s="128" t="s">
        <v>146</v>
      </c>
      <c r="AU171" s="128" t="s">
        <v>9</v>
      </c>
      <c r="AV171" s="16"/>
      <c r="AW171" s="16"/>
      <c r="AX171" s="16"/>
      <c r="AY171" s="4" t="s">
        <v>145</v>
      </c>
      <c r="AZ171" s="16"/>
      <c r="BA171" s="16"/>
      <c r="BB171" s="16"/>
      <c r="BC171" s="16"/>
      <c r="BD171" s="16"/>
      <c r="BE171" s="129">
        <f t="shared" si="27"/>
        <v>0</v>
      </c>
      <c r="BF171" s="129">
        <f t="shared" si="28"/>
        <v>0</v>
      </c>
      <c r="BG171" s="129">
        <f t="shared" si="29"/>
        <v>0</v>
      </c>
      <c r="BH171" s="129">
        <f t="shared" si="30"/>
        <v>0</v>
      </c>
      <c r="BI171" s="129">
        <f t="shared" si="31"/>
        <v>0</v>
      </c>
      <c r="BJ171" s="4" t="s">
        <v>153</v>
      </c>
      <c r="BK171" s="129">
        <f t="shared" si="32"/>
        <v>0</v>
      </c>
      <c r="BL171" s="4" t="s">
        <v>152</v>
      </c>
      <c r="BM171" s="128" t="s">
        <v>1631</v>
      </c>
    </row>
    <row r="172" spans="1:65" ht="16.5" customHeight="1">
      <c r="A172" s="16"/>
      <c r="B172" s="17"/>
      <c r="C172" s="118" t="s">
        <v>1520</v>
      </c>
      <c r="D172" s="118" t="s">
        <v>146</v>
      </c>
      <c r="E172" s="119" t="s">
        <v>1632</v>
      </c>
      <c r="F172" s="120" t="s">
        <v>1633</v>
      </c>
      <c r="G172" s="121" t="s">
        <v>148</v>
      </c>
      <c r="H172" s="122">
        <v>4</v>
      </c>
      <c r="I172" s="259"/>
      <c r="J172" s="123">
        <f t="shared" si="23"/>
        <v>0</v>
      </c>
      <c r="K172" s="120" t="s">
        <v>25</v>
      </c>
      <c r="L172" s="17"/>
      <c r="M172" s="124" t="s">
        <v>25</v>
      </c>
      <c r="N172" s="125" t="s">
        <v>54</v>
      </c>
      <c r="O172" s="16"/>
      <c r="P172" s="126">
        <f t="shared" si="24"/>
        <v>0</v>
      </c>
      <c r="Q172" s="126">
        <v>0</v>
      </c>
      <c r="R172" s="126">
        <f t="shared" si="25"/>
        <v>0</v>
      </c>
      <c r="S172" s="126">
        <v>0</v>
      </c>
      <c r="T172" s="127">
        <f t="shared" si="26"/>
        <v>0</v>
      </c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28" t="s">
        <v>152</v>
      </c>
      <c r="AS172" s="16"/>
      <c r="AT172" s="128" t="s">
        <v>146</v>
      </c>
      <c r="AU172" s="128" t="s">
        <v>9</v>
      </c>
      <c r="AV172" s="16"/>
      <c r="AW172" s="16"/>
      <c r="AX172" s="16"/>
      <c r="AY172" s="4" t="s">
        <v>145</v>
      </c>
      <c r="AZ172" s="16"/>
      <c r="BA172" s="16"/>
      <c r="BB172" s="16"/>
      <c r="BC172" s="16"/>
      <c r="BD172" s="16"/>
      <c r="BE172" s="129">
        <f t="shared" si="27"/>
        <v>0</v>
      </c>
      <c r="BF172" s="129">
        <f t="shared" si="28"/>
        <v>0</v>
      </c>
      <c r="BG172" s="129">
        <f t="shared" si="29"/>
        <v>0</v>
      </c>
      <c r="BH172" s="129">
        <f t="shared" si="30"/>
        <v>0</v>
      </c>
      <c r="BI172" s="129">
        <f t="shared" si="31"/>
        <v>0</v>
      </c>
      <c r="BJ172" s="4" t="s">
        <v>153</v>
      </c>
      <c r="BK172" s="129">
        <f t="shared" si="32"/>
        <v>0</v>
      </c>
      <c r="BL172" s="4" t="s">
        <v>152</v>
      </c>
      <c r="BM172" s="128" t="s">
        <v>1635</v>
      </c>
    </row>
    <row r="173" spans="1:65" ht="16.5" customHeight="1">
      <c r="A173" s="16"/>
      <c r="B173" s="17"/>
      <c r="C173" s="118" t="s">
        <v>422</v>
      </c>
      <c r="D173" s="118" t="s">
        <v>146</v>
      </c>
      <c r="E173" s="119" t="s">
        <v>1636</v>
      </c>
      <c r="F173" s="120" t="s">
        <v>1637</v>
      </c>
      <c r="G173" s="121" t="s">
        <v>148</v>
      </c>
      <c r="H173" s="122">
        <v>6</v>
      </c>
      <c r="I173" s="259"/>
      <c r="J173" s="123">
        <f t="shared" si="23"/>
        <v>0</v>
      </c>
      <c r="K173" s="120" t="s">
        <v>25</v>
      </c>
      <c r="L173" s="17"/>
      <c r="M173" s="124" t="s">
        <v>25</v>
      </c>
      <c r="N173" s="125" t="s">
        <v>54</v>
      </c>
      <c r="O173" s="16"/>
      <c r="P173" s="126">
        <f t="shared" si="24"/>
        <v>0</v>
      </c>
      <c r="Q173" s="126">
        <v>0</v>
      </c>
      <c r="R173" s="126">
        <f t="shared" si="25"/>
        <v>0</v>
      </c>
      <c r="S173" s="126">
        <v>0</v>
      </c>
      <c r="T173" s="127">
        <f t="shared" si="26"/>
        <v>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28" t="s">
        <v>152</v>
      </c>
      <c r="AS173" s="16"/>
      <c r="AT173" s="128" t="s">
        <v>146</v>
      </c>
      <c r="AU173" s="128" t="s">
        <v>9</v>
      </c>
      <c r="AV173" s="16"/>
      <c r="AW173" s="16"/>
      <c r="AX173" s="16"/>
      <c r="AY173" s="4" t="s">
        <v>145</v>
      </c>
      <c r="AZ173" s="16"/>
      <c r="BA173" s="16"/>
      <c r="BB173" s="16"/>
      <c r="BC173" s="16"/>
      <c r="BD173" s="16"/>
      <c r="BE173" s="129">
        <f t="shared" si="27"/>
        <v>0</v>
      </c>
      <c r="BF173" s="129">
        <f t="shared" si="28"/>
        <v>0</v>
      </c>
      <c r="BG173" s="129">
        <f t="shared" si="29"/>
        <v>0</v>
      </c>
      <c r="BH173" s="129">
        <f t="shared" si="30"/>
        <v>0</v>
      </c>
      <c r="BI173" s="129">
        <f t="shared" si="31"/>
        <v>0</v>
      </c>
      <c r="BJ173" s="4" t="s">
        <v>153</v>
      </c>
      <c r="BK173" s="129">
        <f t="shared" si="32"/>
        <v>0</v>
      </c>
      <c r="BL173" s="4" t="s">
        <v>152</v>
      </c>
      <c r="BM173" s="128" t="s">
        <v>1639</v>
      </c>
    </row>
    <row r="174" spans="1:65" ht="24" customHeight="1">
      <c r="A174" s="16"/>
      <c r="B174" s="17"/>
      <c r="C174" s="118" t="s">
        <v>1567</v>
      </c>
      <c r="D174" s="118" t="s">
        <v>146</v>
      </c>
      <c r="E174" s="119" t="s">
        <v>1640</v>
      </c>
      <c r="F174" s="120" t="s">
        <v>1641</v>
      </c>
      <c r="G174" s="121" t="s">
        <v>1444</v>
      </c>
      <c r="H174" s="262"/>
      <c r="I174" s="259"/>
      <c r="J174" s="123">
        <f t="shared" si="23"/>
        <v>0</v>
      </c>
      <c r="K174" s="120" t="s">
        <v>25</v>
      </c>
      <c r="L174" s="17"/>
      <c r="M174" s="124" t="s">
        <v>25</v>
      </c>
      <c r="N174" s="125" t="s">
        <v>54</v>
      </c>
      <c r="O174" s="16"/>
      <c r="P174" s="126">
        <f t="shared" si="24"/>
        <v>0</v>
      </c>
      <c r="Q174" s="126">
        <v>0</v>
      </c>
      <c r="R174" s="126">
        <f t="shared" si="25"/>
        <v>0</v>
      </c>
      <c r="S174" s="126">
        <v>0</v>
      </c>
      <c r="T174" s="127">
        <f t="shared" si="26"/>
        <v>0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28" t="s">
        <v>152</v>
      </c>
      <c r="AS174" s="16"/>
      <c r="AT174" s="128" t="s">
        <v>146</v>
      </c>
      <c r="AU174" s="128" t="s">
        <v>9</v>
      </c>
      <c r="AV174" s="16"/>
      <c r="AW174" s="16"/>
      <c r="AX174" s="16"/>
      <c r="AY174" s="4" t="s">
        <v>145</v>
      </c>
      <c r="AZ174" s="16"/>
      <c r="BA174" s="16"/>
      <c r="BB174" s="16"/>
      <c r="BC174" s="16"/>
      <c r="BD174" s="16"/>
      <c r="BE174" s="129">
        <f t="shared" si="27"/>
        <v>0</v>
      </c>
      <c r="BF174" s="129">
        <f t="shared" si="28"/>
        <v>0</v>
      </c>
      <c r="BG174" s="129">
        <f t="shared" si="29"/>
        <v>0</v>
      </c>
      <c r="BH174" s="129">
        <f t="shared" si="30"/>
        <v>0</v>
      </c>
      <c r="BI174" s="129">
        <f t="shared" si="31"/>
        <v>0</v>
      </c>
      <c r="BJ174" s="4" t="s">
        <v>153</v>
      </c>
      <c r="BK174" s="129">
        <f t="shared" si="32"/>
        <v>0</v>
      </c>
      <c r="BL174" s="4" t="s">
        <v>152</v>
      </c>
      <c r="BM174" s="128" t="s">
        <v>1644</v>
      </c>
    </row>
    <row r="175" spans="1:65" ht="16.5" customHeight="1">
      <c r="A175" s="16"/>
      <c r="B175" s="17"/>
      <c r="C175" s="118" t="s">
        <v>425</v>
      </c>
      <c r="D175" s="118" t="s">
        <v>146</v>
      </c>
      <c r="E175" s="119" t="s">
        <v>1645</v>
      </c>
      <c r="F175" s="120" t="s">
        <v>1646</v>
      </c>
      <c r="G175" s="121" t="s">
        <v>148</v>
      </c>
      <c r="H175" s="122">
        <v>2</v>
      </c>
      <c r="I175" s="259"/>
      <c r="J175" s="123">
        <f t="shared" si="23"/>
        <v>0</v>
      </c>
      <c r="K175" s="120" t="s">
        <v>25</v>
      </c>
      <c r="L175" s="17"/>
      <c r="M175" s="124" t="s">
        <v>25</v>
      </c>
      <c r="N175" s="125" t="s">
        <v>54</v>
      </c>
      <c r="O175" s="16"/>
      <c r="P175" s="126">
        <f t="shared" si="24"/>
        <v>0</v>
      </c>
      <c r="Q175" s="126">
        <v>0</v>
      </c>
      <c r="R175" s="126">
        <f t="shared" si="25"/>
        <v>0</v>
      </c>
      <c r="S175" s="126">
        <v>0</v>
      </c>
      <c r="T175" s="127">
        <f t="shared" si="26"/>
        <v>0</v>
      </c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28" t="s">
        <v>152</v>
      </c>
      <c r="AS175" s="16"/>
      <c r="AT175" s="128" t="s">
        <v>146</v>
      </c>
      <c r="AU175" s="128" t="s">
        <v>9</v>
      </c>
      <c r="AV175" s="16"/>
      <c r="AW175" s="16"/>
      <c r="AX175" s="16"/>
      <c r="AY175" s="4" t="s">
        <v>145</v>
      </c>
      <c r="AZ175" s="16"/>
      <c r="BA175" s="16"/>
      <c r="BB175" s="16"/>
      <c r="BC175" s="16"/>
      <c r="BD175" s="16"/>
      <c r="BE175" s="129">
        <f t="shared" si="27"/>
        <v>0</v>
      </c>
      <c r="BF175" s="129">
        <f t="shared" si="28"/>
        <v>0</v>
      </c>
      <c r="BG175" s="129">
        <f t="shared" si="29"/>
        <v>0</v>
      </c>
      <c r="BH175" s="129">
        <f t="shared" si="30"/>
        <v>0</v>
      </c>
      <c r="BI175" s="129">
        <f t="shared" si="31"/>
        <v>0</v>
      </c>
      <c r="BJ175" s="4" t="s">
        <v>153</v>
      </c>
      <c r="BK175" s="129">
        <f t="shared" si="32"/>
        <v>0</v>
      </c>
      <c r="BL175" s="4" t="s">
        <v>152</v>
      </c>
      <c r="BM175" s="128" t="s">
        <v>1648</v>
      </c>
    </row>
    <row r="176" spans="1:65" ht="25.5" customHeight="1">
      <c r="A176" s="108"/>
      <c r="B176" s="109"/>
      <c r="C176" s="108"/>
      <c r="D176" s="110" t="s">
        <v>106</v>
      </c>
      <c r="E176" s="111" t="s">
        <v>1649</v>
      </c>
      <c r="F176" s="111" t="s">
        <v>1336</v>
      </c>
      <c r="G176" s="108"/>
      <c r="H176" s="108"/>
      <c r="I176" s="108"/>
      <c r="J176" s="112">
        <f>BK176</f>
        <v>0</v>
      </c>
      <c r="K176" s="108"/>
      <c r="L176" s="109"/>
      <c r="M176" s="113"/>
      <c r="N176" s="108"/>
      <c r="O176" s="108"/>
      <c r="P176" s="114">
        <f>SUM(P177:P179)</f>
        <v>0</v>
      </c>
      <c r="Q176" s="108"/>
      <c r="R176" s="114">
        <f>SUM(R177:R179)</f>
        <v>0</v>
      </c>
      <c r="S176" s="108"/>
      <c r="T176" s="115">
        <f>SUM(T177:T179)</f>
        <v>0</v>
      </c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  <c r="AE176" s="108"/>
      <c r="AF176" s="108"/>
      <c r="AG176" s="108"/>
      <c r="AH176" s="108"/>
      <c r="AI176" s="108"/>
      <c r="AJ176" s="108"/>
      <c r="AK176" s="108"/>
      <c r="AL176" s="108"/>
      <c r="AM176" s="108"/>
      <c r="AN176" s="108"/>
      <c r="AO176" s="108"/>
      <c r="AP176" s="108"/>
      <c r="AQ176" s="108"/>
      <c r="AR176" s="110" t="s">
        <v>9</v>
      </c>
      <c r="AS176" s="108"/>
      <c r="AT176" s="116" t="s">
        <v>106</v>
      </c>
      <c r="AU176" s="116" t="s">
        <v>107</v>
      </c>
      <c r="AV176" s="108"/>
      <c r="AW176" s="108"/>
      <c r="AX176" s="108"/>
      <c r="AY176" s="110" t="s">
        <v>145</v>
      </c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17">
        <f>SUM(BK177:BK179)</f>
        <v>0</v>
      </c>
      <c r="BL176" s="108"/>
      <c r="BM176" s="108"/>
    </row>
    <row r="177" spans="1:65" ht="16.5" customHeight="1">
      <c r="A177" s="16"/>
      <c r="B177" s="17"/>
      <c r="C177" s="118" t="s">
        <v>1653</v>
      </c>
      <c r="D177" s="118" t="s">
        <v>146</v>
      </c>
      <c r="E177" s="119" t="s">
        <v>1654</v>
      </c>
      <c r="F177" s="120" t="s">
        <v>1655</v>
      </c>
      <c r="G177" s="121" t="s">
        <v>524</v>
      </c>
      <c r="H177" s="122">
        <v>45</v>
      </c>
      <c r="I177" s="259"/>
      <c r="J177" s="123">
        <f t="shared" ref="J177:J179" si="33">ROUND(I177*H177,2)</f>
        <v>0</v>
      </c>
      <c r="K177" s="120" t="s">
        <v>25</v>
      </c>
      <c r="L177" s="17"/>
      <c r="M177" s="124" t="s">
        <v>25</v>
      </c>
      <c r="N177" s="125" t="s">
        <v>54</v>
      </c>
      <c r="O177" s="16"/>
      <c r="P177" s="126">
        <f t="shared" ref="P177:P179" si="34">O177*H177</f>
        <v>0</v>
      </c>
      <c r="Q177" s="126">
        <v>0</v>
      </c>
      <c r="R177" s="126">
        <f t="shared" ref="R177:R179" si="35">Q177*H177</f>
        <v>0</v>
      </c>
      <c r="S177" s="126">
        <v>0</v>
      </c>
      <c r="T177" s="127">
        <f t="shared" ref="T177:T179" si="36">S177*H177</f>
        <v>0</v>
      </c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28" t="s">
        <v>152</v>
      </c>
      <c r="AS177" s="16"/>
      <c r="AT177" s="128" t="s">
        <v>146</v>
      </c>
      <c r="AU177" s="128" t="s">
        <v>9</v>
      </c>
      <c r="AV177" s="16"/>
      <c r="AW177" s="16"/>
      <c r="AX177" s="16"/>
      <c r="AY177" s="4" t="s">
        <v>145</v>
      </c>
      <c r="AZ177" s="16"/>
      <c r="BA177" s="16"/>
      <c r="BB177" s="16"/>
      <c r="BC177" s="16"/>
      <c r="BD177" s="16"/>
      <c r="BE177" s="129">
        <f t="shared" ref="BE177:BE179" si="37">IF(N177="základní",J177,0)</f>
        <v>0</v>
      </c>
      <c r="BF177" s="129">
        <f t="shared" ref="BF177:BF179" si="38">IF(N177="snížená",J177,0)</f>
        <v>0</v>
      </c>
      <c r="BG177" s="129">
        <f t="shared" ref="BG177:BG179" si="39">IF(N177="zákl. přenesená",J177,0)</f>
        <v>0</v>
      </c>
      <c r="BH177" s="129">
        <f t="shared" ref="BH177:BH179" si="40">IF(N177="sníž. přenesená",J177,0)</f>
        <v>0</v>
      </c>
      <c r="BI177" s="129">
        <f t="shared" ref="BI177:BI179" si="41">IF(N177="nulová",J177,0)</f>
        <v>0</v>
      </c>
      <c r="BJ177" s="4" t="s">
        <v>153</v>
      </c>
      <c r="BK177" s="129">
        <f t="shared" ref="BK177:BK179" si="42">ROUND(I177*H177,2)</f>
        <v>0</v>
      </c>
      <c r="BL177" s="4" t="s">
        <v>152</v>
      </c>
      <c r="BM177" s="128" t="s">
        <v>1658</v>
      </c>
    </row>
    <row r="178" spans="1:65" ht="16.5" customHeight="1">
      <c r="A178" s="16"/>
      <c r="B178" s="17"/>
      <c r="C178" s="118" t="s">
        <v>429</v>
      </c>
      <c r="D178" s="118" t="s">
        <v>146</v>
      </c>
      <c r="E178" s="119" t="s">
        <v>1659</v>
      </c>
      <c r="F178" s="120" t="s">
        <v>1660</v>
      </c>
      <c r="G178" s="121" t="s">
        <v>148</v>
      </c>
      <c r="H178" s="122">
        <v>45</v>
      </c>
      <c r="I178" s="259"/>
      <c r="J178" s="123">
        <f t="shared" si="33"/>
        <v>0</v>
      </c>
      <c r="K178" s="120" t="s">
        <v>25</v>
      </c>
      <c r="L178" s="17"/>
      <c r="M178" s="124" t="s">
        <v>25</v>
      </c>
      <c r="N178" s="125" t="s">
        <v>54</v>
      </c>
      <c r="O178" s="16"/>
      <c r="P178" s="126">
        <f t="shared" si="34"/>
        <v>0</v>
      </c>
      <c r="Q178" s="126">
        <v>0</v>
      </c>
      <c r="R178" s="126">
        <f t="shared" si="35"/>
        <v>0</v>
      </c>
      <c r="S178" s="126">
        <v>0</v>
      </c>
      <c r="T178" s="127">
        <f t="shared" si="36"/>
        <v>0</v>
      </c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28" t="s">
        <v>152</v>
      </c>
      <c r="AS178" s="16"/>
      <c r="AT178" s="128" t="s">
        <v>146</v>
      </c>
      <c r="AU178" s="128" t="s">
        <v>9</v>
      </c>
      <c r="AV178" s="16"/>
      <c r="AW178" s="16"/>
      <c r="AX178" s="16"/>
      <c r="AY178" s="4" t="s">
        <v>145</v>
      </c>
      <c r="AZ178" s="16"/>
      <c r="BA178" s="16"/>
      <c r="BB178" s="16"/>
      <c r="BC178" s="16"/>
      <c r="BD178" s="16"/>
      <c r="BE178" s="129">
        <f t="shared" si="37"/>
        <v>0</v>
      </c>
      <c r="BF178" s="129">
        <f t="shared" si="38"/>
        <v>0</v>
      </c>
      <c r="BG178" s="129">
        <f t="shared" si="39"/>
        <v>0</v>
      </c>
      <c r="BH178" s="129">
        <f t="shared" si="40"/>
        <v>0</v>
      </c>
      <c r="BI178" s="129">
        <f t="shared" si="41"/>
        <v>0</v>
      </c>
      <c r="BJ178" s="4" t="s">
        <v>153</v>
      </c>
      <c r="BK178" s="129">
        <f t="shared" si="42"/>
        <v>0</v>
      </c>
      <c r="BL178" s="4" t="s">
        <v>152</v>
      </c>
      <c r="BM178" s="128" t="s">
        <v>1661</v>
      </c>
    </row>
    <row r="179" spans="1:65" ht="16.5" customHeight="1">
      <c r="A179" s="16"/>
      <c r="B179" s="17"/>
      <c r="C179" s="118" t="s">
        <v>1662</v>
      </c>
      <c r="D179" s="118" t="s">
        <v>146</v>
      </c>
      <c r="E179" s="119" t="s">
        <v>1663</v>
      </c>
      <c r="F179" s="120" t="s">
        <v>1664</v>
      </c>
      <c r="G179" s="121" t="s">
        <v>338</v>
      </c>
      <c r="H179" s="122">
        <v>1</v>
      </c>
      <c r="I179" s="259"/>
      <c r="J179" s="123">
        <f t="shared" si="33"/>
        <v>0</v>
      </c>
      <c r="K179" s="120" t="s">
        <v>25</v>
      </c>
      <c r="L179" s="17"/>
      <c r="M179" s="124" t="s">
        <v>25</v>
      </c>
      <c r="N179" s="125" t="s">
        <v>54</v>
      </c>
      <c r="O179" s="16"/>
      <c r="P179" s="126">
        <f t="shared" si="34"/>
        <v>0</v>
      </c>
      <c r="Q179" s="126">
        <v>0</v>
      </c>
      <c r="R179" s="126">
        <f t="shared" si="35"/>
        <v>0</v>
      </c>
      <c r="S179" s="126">
        <v>0</v>
      </c>
      <c r="T179" s="127">
        <f t="shared" si="36"/>
        <v>0</v>
      </c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28" t="s">
        <v>152</v>
      </c>
      <c r="AS179" s="16"/>
      <c r="AT179" s="128" t="s">
        <v>146</v>
      </c>
      <c r="AU179" s="128" t="s">
        <v>9</v>
      </c>
      <c r="AV179" s="16"/>
      <c r="AW179" s="16"/>
      <c r="AX179" s="16"/>
      <c r="AY179" s="4" t="s">
        <v>145</v>
      </c>
      <c r="AZ179" s="16"/>
      <c r="BA179" s="16"/>
      <c r="BB179" s="16"/>
      <c r="BC179" s="16"/>
      <c r="BD179" s="16"/>
      <c r="BE179" s="129">
        <f t="shared" si="37"/>
        <v>0</v>
      </c>
      <c r="BF179" s="129">
        <f t="shared" si="38"/>
        <v>0</v>
      </c>
      <c r="BG179" s="129">
        <f t="shared" si="39"/>
        <v>0</v>
      </c>
      <c r="BH179" s="129">
        <f t="shared" si="40"/>
        <v>0</v>
      </c>
      <c r="BI179" s="129">
        <f t="shared" si="41"/>
        <v>0</v>
      </c>
      <c r="BJ179" s="4" t="s">
        <v>153</v>
      </c>
      <c r="BK179" s="129">
        <f t="shared" si="42"/>
        <v>0</v>
      </c>
      <c r="BL179" s="4" t="s">
        <v>152</v>
      </c>
      <c r="BM179" s="128" t="s">
        <v>1666</v>
      </c>
    </row>
    <row r="180" spans="1:65" ht="25.5" customHeight="1">
      <c r="A180" s="108"/>
      <c r="B180" s="109"/>
      <c r="C180" s="108"/>
      <c r="D180" s="110" t="s">
        <v>106</v>
      </c>
      <c r="E180" s="111" t="s">
        <v>1667</v>
      </c>
      <c r="F180" s="111" t="s">
        <v>1668</v>
      </c>
      <c r="G180" s="108"/>
      <c r="H180" s="108"/>
      <c r="I180" s="108"/>
      <c r="J180" s="112">
        <f>BK180</f>
        <v>0</v>
      </c>
      <c r="K180" s="108"/>
      <c r="L180" s="109"/>
      <c r="M180" s="113"/>
      <c r="N180" s="108"/>
      <c r="O180" s="108"/>
      <c r="P180" s="114">
        <f>P181</f>
        <v>0</v>
      </c>
      <c r="Q180" s="108"/>
      <c r="R180" s="114">
        <f>R181</f>
        <v>0</v>
      </c>
      <c r="S180" s="108"/>
      <c r="T180" s="115">
        <f>T181</f>
        <v>0</v>
      </c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  <c r="AE180" s="108"/>
      <c r="AF180" s="108"/>
      <c r="AG180" s="108"/>
      <c r="AH180" s="108"/>
      <c r="AI180" s="108"/>
      <c r="AJ180" s="108"/>
      <c r="AK180" s="108"/>
      <c r="AL180" s="108"/>
      <c r="AM180" s="108"/>
      <c r="AN180" s="108"/>
      <c r="AO180" s="108"/>
      <c r="AP180" s="108"/>
      <c r="AQ180" s="108"/>
      <c r="AR180" s="110" t="s">
        <v>9</v>
      </c>
      <c r="AS180" s="108"/>
      <c r="AT180" s="116" t="s">
        <v>106</v>
      </c>
      <c r="AU180" s="116" t="s">
        <v>107</v>
      </c>
      <c r="AV180" s="108"/>
      <c r="AW180" s="108"/>
      <c r="AX180" s="108"/>
      <c r="AY180" s="110" t="s">
        <v>145</v>
      </c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  <c r="BK180" s="117">
        <f>BK181</f>
        <v>0</v>
      </c>
      <c r="BL180" s="108"/>
      <c r="BM180" s="108"/>
    </row>
    <row r="181" spans="1:65" ht="16.5" customHeight="1">
      <c r="A181" s="16"/>
      <c r="B181" s="17"/>
      <c r="C181" s="118" t="s">
        <v>434</v>
      </c>
      <c r="D181" s="118" t="s">
        <v>146</v>
      </c>
      <c r="E181" s="119" t="s">
        <v>1671</v>
      </c>
      <c r="F181" s="120" t="s">
        <v>1672</v>
      </c>
      <c r="G181" s="121" t="s">
        <v>148</v>
      </c>
      <c r="H181" s="122">
        <v>1</v>
      </c>
      <c r="I181" s="259"/>
      <c r="J181" s="123">
        <f>ROUND(I181*H181,2)</f>
        <v>0</v>
      </c>
      <c r="K181" s="120" t="s">
        <v>25</v>
      </c>
      <c r="L181" s="17"/>
      <c r="M181" s="160" t="s">
        <v>25</v>
      </c>
      <c r="N181" s="161" t="s">
        <v>54</v>
      </c>
      <c r="O181" s="162"/>
      <c r="P181" s="163">
        <f>O181*H181</f>
        <v>0</v>
      </c>
      <c r="Q181" s="163">
        <v>0</v>
      </c>
      <c r="R181" s="163">
        <f>Q181*H181</f>
        <v>0</v>
      </c>
      <c r="S181" s="163">
        <v>0</v>
      </c>
      <c r="T181" s="164">
        <f>S181*H181</f>
        <v>0</v>
      </c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28" t="s">
        <v>152</v>
      </c>
      <c r="AS181" s="16"/>
      <c r="AT181" s="128" t="s">
        <v>146</v>
      </c>
      <c r="AU181" s="128" t="s">
        <v>9</v>
      </c>
      <c r="AV181" s="16"/>
      <c r="AW181" s="16"/>
      <c r="AX181" s="16"/>
      <c r="AY181" s="4" t="s">
        <v>145</v>
      </c>
      <c r="AZ181" s="16"/>
      <c r="BA181" s="16"/>
      <c r="BB181" s="16"/>
      <c r="BC181" s="16"/>
      <c r="BD181" s="16"/>
      <c r="BE181" s="129">
        <f>IF(N181="základní",J181,0)</f>
        <v>0</v>
      </c>
      <c r="BF181" s="129">
        <f>IF(N181="snížená",J181,0)</f>
        <v>0</v>
      </c>
      <c r="BG181" s="129">
        <f>IF(N181="zákl. přenesená",J181,0)</f>
        <v>0</v>
      </c>
      <c r="BH181" s="129">
        <f>IF(N181="sníž. přenesená",J181,0)</f>
        <v>0</v>
      </c>
      <c r="BI181" s="129">
        <f>IF(N181="nulová",J181,0)</f>
        <v>0</v>
      </c>
      <c r="BJ181" s="4" t="s">
        <v>153</v>
      </c>
      <c r="BK181" s="129">
        <f>ROUND(I181*H181,2)</f>
        <v>0</v>
      </c>
      <c r="BL181" s="4" t="s">
        <v>152</v>
      </c>
      <c r="BM181" s="128" t="s">
        <v>1676</v>
      </c>
    </row>
    <row r="182" spans="1:65" ht="6.75" customHeight="1">
      <c r="A182" s="16"/>
      <c r="B182" s="39"/>
      <c r="C182" s="40"/>
      <c r="D182" s="40"/>
      <c r="E182" s="40"/>
      <c r="F182" s="40"/>
      <c r="G182" s="40"/>
      <c r="H182" s="40"/>
      <c r="I182" s="40"/>
      <c r="J182" s="40"/>
      <c r="K182" s="40"/>
      <c r="L182" s="17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</row>
    <row r="183" spans="1:65" ht="15.75" customHeight="1"/>
    <row r="184" spans="1:65" ht="15.75" customHeight="1"/>
    <row r="185" spans="1:65" ht="15.75" customHeight="1"/>
    <row r="186" spans="1:65" ht="15.75" customHeight="1"/>
    <row r="187" spans="1:65" ht="15.75" customHeight="1"/>
    <row r="188" spans="1:65" ht="15.75" customHeight="1"/>
    <row r="189" spans="1:65" ht="15.75" customHeight="1"/>
    <row r="190" spans="1:65" ht="15.75" customHeight="1"/>
    <row r="191" spans="1:65" ht="15.75" customHeight="1"/>
    <row r="192" spans="1:65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Wo1RLDgFuJmELNjpdd6ArWtnOd5Mm/APJ98D9qj7pSqhupI+tsLrk8CwA219lU7/JUK71Va0SGgrgsaixJnm5Q==" saltValue="P7gkIyZGg3j9JwGk/0AKWA==" spinCount="100000" sheet="1" objects="1" scenarios="1"/>
  <autoFilter ref="C83:K181" xr:uid="{00000000-0009-0000-0000-000006000000}"/>
  <mergeCells count="9">
    <mergeCell ref="E74:H74"/>
    <mergeCell ref="E76:H76"/>
    <mergeCell ref="L2:V2"/>
    <mergeCell ref="E7:H7"/>
    <mergeCell ref="E9:H9"/>
    <mergeCell ref="E18:H18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M1000"/>
  <sheetViews>
    <sheetView showGridLines="0" topLeftCell="A91" workbookViewId="0">
      <selection activeCell="G115" sqref="G115"/>
    </sheetView>
  </sheetViews>
  <sheetFormatPr defaultColWidth="16.83203125" defaultRowHeight="15" customHeight="1"/>
  <cols>
    <col min="1" max="1" width="9.6640625" customWidth="1"/>
    <col min="2" max="2" width="1.5" customWidth="1"/>
    <col min="3" max="4" width="5" customWidth="1"/>
    <col min="5" max="5" width="20.1640625" customWidth="1"/>
    <col min="6" max="6" width="59.1640625" customWidth="1"/>
    <col min="7" max="7" width="8.6640625" customWidth="1"/>
    <col min="8" max="8" width="16.33203125" customWidth="1"/>
    <col min="9" max="9" width="18.33203125" customWidth="1"/>
    <col min="10" max="11" width="26" customWidth="1"/>
    <col min="12" max="12" width="10.83203125" customWidth="1"/>
    <col min="13" max="13" width="12.5" hidden="1" customWidth="1"/>
    <col min="14" max="14" width="10.83203125" hidden="1" customWidth="1"/>
    <col min="15" max="20" width="16.6640625" hidden="1" customWidth="1"/>
    <col min="21" max="21" width="19" hidden="1" customWidth="1"/>
    <col min="22" max="22" width="14.33203125" customWidth="1"/>
    <col min="23" max="23" width="19" customWidth="1"/>
    <col min="24" max="24" width="14.33203125" customWidth="1"/>
    <col min="25" max="25" width="17.5" customWidth="1"/>
    <col min="26" max="26" width="12.83203125" customWidth="1"/>
    <col min="27" max="27" width="17.5" customWidth="1"/>
    <col min="28" max="28" width="19" customWidth="1"/>
    <col min="29" max="29" width="12.83203125" customWidth="1"/>
    <col min="30" max="30" width="17.5" customWidth="1"/>
    <col min="31" max="31" width="19" customWidth="1"/>
    <col min="32" max="43" width="12.5" customWidth="1"/>
    <col min="44" max="65" width="10.83203125" hidden="1" customWidth="1"/>
  </cols>
  <sheetData>
    <row r="1" spans="1:65" ht="15.75" customHeight="1">
      <c r="A1" s="1"/>
    </row>
    <row r="2" spans="1:65" ht="36.75" customHeight="1">
      <c r="L2" s="281"/>
      <c r="M2" s="264"/>
      <c r="N2" s="264"/>
      <c r="O2" s="264"/>
      <c r="P2" s="264"/>
      <c r="Q2" s="264"/>
      <c r="R2" s="264"/>
      <c r="S2" s="264"/>
      <c r="T2" s="264"/>
      <c r="U2" s="264"/>
      <c r="V2" s="264"/>
      <c r="AT2" s="4" t="s">
        <v>196</v>
      </c>
    </row>
    <row r="3" spans="1:65" ht="6.7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9</v>
      </c>
    </row>
    <row r="4" spans="1:65" ht="24.75" customHeight="1">
      <c r="B4" s="7"/>
      <c r="D4" s="8" t="s">
        <v>10</v>
      </c>
      <c r="L4" s="7"/>
      <c r="M4" s="9" t="s">
        <v>13</v>
      </c>
      <c r="AT4" s="4" t="s">
        <v>7</v>
      </c>
    </row>
    <row r="5" spans="1:65" ht="6.75" customHeight="1">
      <c r="B5" s="7"/>
      <c r="L5" s="7"/>
    </row>
    <row r="6" spans="1:65" ht="12" customHeight="1">
      <c r="B6" s="7"/>
      <c r="D6" s="10" t="s">
        <v>14</v>
      </c>
      <c r="L6" s="7"/>
    </row>
    <row r="7" spans="1:65" ht="16.5" customHeight="1">
      <c r="B7" s="7"/>
      <c r="E7" s="305" t="str">
        <f>'Rekapitulace stavby'!K6</f>
        <v>Rekonstrukce dvou bytových jednotek</v>
      </c>
      <c r="F7" s="264"/>
      <c r="G7" s="264"/>
      <c r="H7" s="264"/>
      <c r="L7" s="7"/>
    </row>
    <row r="8" spans="1:65" ht="12" customHeight="1">
      <c r="A8" s="16"/>
      <c r="B8" s="17"/>
      <c r="C8" s="16"/>
      <c r="D8" s="10" t="s">
        <v>23</v>
      </c>
      <c r="E8" s="16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</row>
    <row r="9" spans="1:65" ht="16.5" customHeight="1">
      <c r="A9" s="16"/>
      <c r="B9" s="17"/>
      <c r="C9" s="16"/>
      <c r="D9" s="16"/>
      <c r="E9" s="299" t="s">
        <v>1036</v>
      </c>
      <c r="F9" s="264"/>
      <c r="G9" s="264"/>
      <c r="H9" s="264"/>
      <c r="I9" s="16"/>
      <c r="J9" s="16"/>
      <c r="K9" s="16"/>
      <c r="L9" s="17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</row>
    <row r="10" spans="1:65" ht="15.75" customHeight="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</row>
    <row r="11" spans="1:65" ht="12" customHeight="1">
      <c r="A11" s="16"/>
      <c r="B11" s="17"/>
      <c r="C11" s="16"/>
      <c r="D11" s="10" t="s">
        <v>24</v>
      </c>
      <c r="E11" s="16"/>
      <c r="F11" s="14" t="s">
        <v>25</v>
      </c>
      <c r="G11" s="16"/>
      <c r="H11" s="16"/>
      <c r="I11" s="10" t="s">
        <v>26</v>
      </c>
      <c r="J11" s="14" t="s">
        <v>25</v>
      </c>
      <c r="K11" s="16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</row>
    <row r="12" spans="1:65" ht="12" customHeight="1">
      <c r="A12" s="16"/>
      <c r="B12" s="17"/>
      <c r="C12" s="16"/>
      <c r="D12" s="10" t="s">
        <v>27</v>
      </c>
      <c r="E12" s="16"/>
      <c r="F12" s="14" t="s">
        <v>28</v>
      </c>
      <c r="G12" s="16"/>
      <c r="H12" s="16"/>
      <c r="I12" s="10" t="s">
        <v>29</v>
      </c>
      <c r="J12" s="19" t="str">
        <f>'Rekapitulace stavby'!AN8</f>
        <v>31. 7. 2026</v>
      </c>
      <c r="K12" s="16"/>
      <c r="L12" s="17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</row>
    <row r="13" spans="1:65" ht="10.5" customHeight="1">
      <c r="A13" s="16"/>
      <c r="B13" s="17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</row>
    <row r="14" spans="1:65" ht="12" customHeight="1">
      <c r="A14" s="16"/>
      <c r="B14" s="17"/>
      <c r="C14" s="16"/>
      <c r="D14" s="10" t="s">
        <v>34</v>
      </c>
      <c r="E14" s="16"/>
      <c r="F14" s="16"/>
      <c r="G14" s="16"/>
      <c r="H14" s="16"/>
      <c r="I14" s="10" t="s">
        <v>35</v>
      </c>
      <c r="J14" s="14" t="s">
        <v>25</v>
      </c>
      <c r="K14" s="16"/>
      <c r="L14" s="17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</row>
    <row r="15" spans="1:65" ht="18" customHeight="1">
      <c r="A15" s="16"/>
      <c r="B15" s="17"/>
      <c r="C15" s="16"/>
      <c r="D15" s="16"/>
      <c r="E15" s="14" t="s">
        <v>36</v>
      </c>
      <c r="F15" s="16"/>
      <c r="G15" s="16"/>
      <c r="H15" s="16"/>
      <c r="I15" s="10" t="s">
        <v>37</v>
      </c>
      <c r="J15" s="14" t="s">
        <v>25</v>
      </c>
      <c r="K15" s="16"/>
      <c r="L15" s="1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</row>
    <row r="16" spans="1:65" ht="6.75" customHeight="1">
      <c r="A16" s="16"/>
      <c r="B16" s="17"/>
      <c r="C16" s="16"/>
      <c r="D16" s="16"/>
      <c r="E16" s="16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</row>
    <row r="17" spans="1:65" ht="12" customHeight="1">
      <c r="A17" s="16"/>
      <c r="B17" s="17"/>
      <c r="C17" s="16"/>
      <c r="D17" s="10" t="s">
        <v>38</v>
      </c>
      <c r="E17" s="16"/>
      <c r="F17" s="16"/>
      <c r="G17" s="16"/>
      <c r="H17" s="16"/>
      <c r="I17" s="10" t="s">
        <v>35</v>
      </c>
      <c r="J17" s="257" t="str">
        <f>'Rekapitulace stavby'!AN13</f>
        <v>Vyplň údaj</v>
      </c>
      <c r="K17" s="16"/>
      <c r="L17" s="1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</row>
    <row r="18" spans="1:65" ht="18" customHeight="1">
      <c r="A18" s="16"/>
      <c r="B18" s="17"/>
      <c r="C18" s="16"/>
      <c r="D18" s="16"/>
      <c r="E18" s="285" t="str">
        <f>'Rekapitulace stavby'!E14</f>
        <v>Vyplň údaj</v>
      </c>
      <c r="F18" s="286"/>
      <c r="G18" s="286"/>
      <c r="H18" s="287"/>
      <c r="I18" s="10" t="s">
        <v>37</v>
      </c>
      <c r="J18" s="257" t="str">
        <f>'Rekapitulace stavby'!AN14</f>
        <v>Vyplň údaj</v>
      </c>
      <c r="K18" s="16"/>
      <c r="L18" s="1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</row>
    <row r="19" spans="1:65" ht="6.75" customHeight="1">
      <c r="A19" s="16"/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</row>
    <row r="20" spans="1:65" ht="12" customHeight="1">
      <c r="A20" s="16"/>
      <c r="B20" s="17"/>
      <c r="C20" s="16"/>
      <c r="D20" s="10" t="s">
        <v>40</v>
      </c>
      <c r="E20" s="16"/>
      <c r="F20" s="16"/>
      <c r="G20" s="16"/>
      <c r="H20" s="16"/>
      <c r="I20" s="10" t="s">
        <v>35</v>
      </c>
      <c r="J20" s="14" t="s">
        <v>41</v>
      </c>
      <c r="K20" s="16"/>
      <c r="L20" s="17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>
      <c r="A21" s="16"/>
      <c r="B21" s="17"/>
      <c r="C21" s="16"/>
      <c r="D21" s="16"/>
      <c r="E21" s="14" t="s">
        <v>42</v>
      </c>
      <c r="F21" s="16"/>
      <c r="G21" s="16"/>
      <c r="H21" s="16"/>
      <c r="I21" s="10" t="s">
        <v>37</v>
      </c>
      <c r="J21" s="14" t="s">
        <v>43</v>
      </c>
      <c r="K21" s="16"/>
      <c r="L21" s="17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</row>
    <row r="22" spans="1:65" ht="6.75" customHeight="1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</row>
    <row r="23" spans="1:65" ht="12" customHeight="1">
      <c r="A23" s="16"/>
      <c r="B23" s="17"/>
      <c r="C23" s="16"/>
      <c r="D23" s="10" t="s">
        <v>45</v>
      </c>
      <c r="E23" s="16"/>
      <c r="F23" s="16"/>
      <c r="G23" s="16"/>
      <c r="H23" s="16"/>
      <c r="I23" s="10" t="s">
        <v>35</v>
      </c>
      <c r="J23" s="14" t="s">
        <v>41</v>
      </c>
      <c r="K23" s="16"/>
      <c r="L23" s="1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</row>
    <row r="24" spans="1:65" ht="18" customHeight="1">
      <c r="A24" s="16"/>
      <c r="B24" s="17"/>
      <c r="C24" s="16"/>
      <c r="D24" s="16"/>
      <c r="E24" s="14" t="s">
        <v>42</v>
      </c>
      <c r="F24" s="16"/>
      <c r="G24" s="16"/>
      <c r="H24" s="16"/>
      <c r="I24" s="10" t="s">
        <v>37</v>
      </c>
      <c r="J24" s="14" t="s">
        <v>43</v>
      </c>
      <c r="K24" s="16"/>
      <c r="L24" s="1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</row>
    <row r="25" spans="1:65" ht="6.75" customHeight="1">
      <c r="A25" s="16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</row>
    <row r="26" spans="1:65" ht="12" customHeight="1">
      <c r="A26" s="16"/>
      <c r="B26" s="17"/>
      <c r="C26" s="16"/>
      <c r="D26" s="10" t="s">
        <v>46</v>
      </c>
      <c r="E26" s="16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</row>
    <row r="27" spans="1:65" ht="71.25" customHeight="1">
      <c r="A27" s="25"/>
      <c r="B27" s="26"/>
      <c r="C27" s="25"/>
      <c r="D27" s="25"/>
      <c r="E27" s="288" t="s">
        <v>47</v>
      </c>
      <c r="F27" s="264"/>
      <c r="G27" s="264"/>
      <c r="H27" s="264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</row>
    <row r="28" spans="1:65" ht="6.75" customHeight="1">
      <c r="A28" s="16"/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</row>
    <row r="29" spans="1:65" ht="6.75" customHeight="1">
      <c r="A29" s="16"/>
      <c r="B29" s="17"/>
      <c r="C29" s="16"/>
      <c r="D29" s="29"/>
      <c r="E29" s="29"/>
      <c r="F29" s="29"/>
      <c r="G29" s="29"/>
      <c r="H29" s="29"/>
      <c r="I29" s="29"/>
      <c r="J29" s="29"/>
      <c r="K29" s="29"/>
      <c r="L29" s="1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</row>
    <row r="30" spans="1:65" ht="25.5" customHeight="1">
      <c r="A30" s="16"/>
      <c r="B30" s="17"/>
      <c r="C30" s="16"/>
      <c r="D30" s="30" t="s">
        <v>48</v>
      </c>
      <c r="E30" s="16"/>
      <c r="F30" s="16"/>
      <c r="G30" s="16"/>
      <c r="H30" s="16"/>
      <c r="I30" s="16"/>
      <c r="J30" s="31">
        <f>ROUND(J86, 2)</f>
        <v>0</v>
      </c>
      <c r="K30" s="16"/>
      <c r="L30" s="1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</row>
    <row r="31" spans="1:65" ht="6.75" customHeight="1">
      <c r="A31" s="16"/>
      <c r="B31" s="17"/>
      <c r="C31" s="16"/>
      <c r="D31" s="29"/>
      <c r="E31" s="29"/>
      <c r="F31" s="29"/>
      <c r="G31" s="29"/>
      <c r="H31" s="29"/>
      <c r="I31" s="29"/>
      <c r="J31" s="29"/>
      <c r="K31" s="29"/>
      <c r="L31" s="1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</row>
    <row r="32" spans="1:65" ht="14.25" customHeight="1">
      <c r="A32" s="16"/>
      <c r="B32" s="17"/>
      <c r="C32" s="16"/>
      <c r="D32" s="16"/>
      <c r="E32" s="16"/>
      <c r="F32" s="24" t="s">
        <v>50</v>
      </c>
      <c r="G32" s="16"/>
      <c r="H32" s="16"/>
      <c r="I32" s="24" t="s">
        <v>49</v>
      </c>
      <c r="J32" s="24" t="s">
        <v>51</v>
      </c>
      <c r="K32" s="16"/>
      <c r="L32" s="1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</row>
    <row r="33" spans="1:65" ht="14.25" customHeight="1">
      <c r="A33" s="16"/>
      <c r="B33" s="17"/>
      <c r="C33" s="16"/>
      <c r="D33" s="32" t="s">
        <v>52</v>
      </c>
      <c r="E33" s="10" t="s">
        <v>53</v>
      </c>
      <c r="F33" s="33">
        <f>ROUND((SUM(BE86:BE119)),  2)</f>
        <v>0</v>
      </c>
      <c r="G33" s="16"/>
      <c r="H33" s="16"/>
      <c r="I33" s="34">
        <v>0.21</v>
      </c>
      <c r="J33" s="33">
        <f>ROUND(((SUM(BE86:BE119))*I33),  2)</f>
        <v>0</v>
      </c>
      <c r="K33" s="16"/>
      <c r="L33" s="1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</row>
    <row r="34" spans="1:65" ht="14.25" customHeight="1">
      <c r="A34" s="16"/>
      <c r="B34" s="17"/>
      <c r="C34" s="16"/>
      <c r="D34" s="16"/>
      <c r="E34" s="10" t="s">
        <v>54</v>
      </c>
      <c r="F34" s="33">
        <f>ROUND((SUM(BF86:BF119)),  2)</f>
        <v>0</v>
      </c>
      <c r="G34" s="16"/>
      <c r="H34" s="16"/>
      <c r="I34" s="34">
        <v>0.12</v>
      </c>
      <c r="J34" s="33">
        <f>ROUND(((SUM(BF86:BF119))*I34),  2)</f>
        <v>0</v>
      </c>
      <c r="K34" s="16"/>
      <c r="L34" s="1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</row>
    <row r="35" spans="1:65" ht="14.25" hidden="1" customHeight="1">
      <c r="A35" s="16"/>
      <c r="B35" s="17"/>
      <c r="C35" s="16"/>
      <c r="D35" s="16"/>
      <c r="E35" s="10" t="s">
        <v>55</v>
      </c>
      <c r="F35" s="33">
        <f>ROUND((SUM(BG86:BG119)),  2)</f>
        <v>0</v>
      </c>
      <c r="G35" s="16"/>
      <c r="H35" s="16"/>
      <c r="I35" s="34">
        <v>0.21</v>
      </c>
      <c r="J35" s="33">
        <f t="shared" ref="J35:J37" si="0">0</f>
        <v>0</v>
      </c>
      <c r="K35" s="16"/>
      <c r="L35" s="1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</row>
    <row r="36" spans="1:65" ht="14.25" hidden="1" customHeight="1">
      <c r="A36" s="16"/>
      <c r="B36" s="17"/>
      <c r="C36" s="16"/>
      <c r="D36" s="16"/>
      <c r="E36" s="10" t="s">
        <v>56</v>
      </c>
      <c r="F36" s="33">
        <f>ROUND((SUM(BH86:BH119)),  2)</f>
        <v>0</v>
      </c>
      <c r="G36" s="16"/>
      <c r="H36" s="16"/>
      <c r="I36" s="34">
        <v>0.12</v>
      </c>
      <c r="J36" s="33">
        <f t="shared" si="0"/>
        <v>0</v>
      </c>
      <c r="K36" s="16"/>
      <c r="L36" s="1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</row>
    <row r="37" spans="1:65" ht="14.25" hidden="1" customHeight="1">
      <c r="A37" s="16"/>
      <c r="B37" s="17"/>
      <c r="C37" s="16"/>
      <c r="D37" s="16"/>
      <c r="E37" s="10" t="s">
        <v>57</v>
      </c>
      <c r="F37" s="33">
        <f>ROUND((SUM(BI86:BI119)),  2)</f>
        <v>0</v>
      </c>
      <c r="G37" s="16"/>
      <c r="H37" s="16"/>
      <c r="I37" s="34">
        <v>0</v>
      </c>
      <c r="J37" s="33">
        <f t="shared" si="0"/>
        <v>0</v>
      </c>
      <c r="K37" s="16"/>
      <c r="L37" s="1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</row>
    <row r="38" spans="1:65" ht="6.75" customHeight="1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</row>
    <row r="39" spans="1:65" ht="25.5" customHeight="1">
      <c r="A39" s="16"/>
      <c r="B39" s="17"/>
      <c r="C39" s="43"/>
      <c r="D39" s="44" t="s">
        <v>58</v>
      </c>
      <c r="E39" s="45"/>
      <c r="F39" s="45"/>
      <c r="G39" s="46" t="s">
        <v>59</v>
      </c>
      <c r="H39" s="47" t="s">
        <v>60</v>
      </c>
      <c r="I39" s="45"/>
      <c r="J39" s="48">
        <f>SUM(J30:J37)</f>
        <v>0</v>
      </c>
      <c r="K39" s="49"/>
      <c r="L39" s="1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</row>
    <row r="40" spans="1:65" ht="14.25" customHeight="1">
      <c r="A40" s="16"/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1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</row>
    <row r="41" spans="1:65" ht="15.75" customHeight="1"/>
    <row r="42" spans="1:65" ht="15.75" customHeight="1"/>
    <row r="43" spans="1:65" ht="15.75" customHeight="1"/>
    <row r="44" spans="1:65" ht="6.75" customHeight="1">
      <c r="A44" s="16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1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</row>
    <row r="45" spans="1:65" ht="24.75" customHeight="1">
      <c r="A45" s="16"/>
      <c r="B45" s="17"/>
      <c r="C45" s="8" t="s">
        <v>62</v>
      </c>
      <c r="D45" s="16"/>
      <c r="E45" s="16"/>
      <c r="F45" s="16"/>
      <c r="G45" s="16"/>
      <c r="H45" s="16"/>
      <c r="I45" s="16"/>
      <c r="J45" s="16"/>
      <c r="K45" s="16"/>
      <c r="L45" s="1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</row>
    <row r="46" spans="1:65" ht="6.75" customHeight="1">
      <c r="A46" s="16"/>
      <c r="B46" s="17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</row>
    <row r="47" spans="1:65" ht="12" customHeight="1">
      <c r="A47" s="16"/>
      <c r="B47" s="17"/>
      <c r="C47" s="10" t="s">
        <v>14</v>
      </c>
      <c r="D47" s="16"/>
      <c r="E47" s="16"/>
      <c r="F47" s="16"/>
      <c r="G47" s="16"/>
      <c r="H47" s="16"/>
      <c r="I47" s="16"/>
      <c r="J47" s="16"/>
      <c r="K47" s="16"/>
      <c r="L47" s="1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</row>
    <row r="48" spans="1:65" ht="16.5" customHeight="1">
      <c r="A48" s="16"/>
      <c r="B48" s="17"/>
      <c r="C48" s="16"/>
      <c r="D48" s="16"/>
      <c r="E48" s="305" t="str">
        <f>E7</f>
        <v>Rekonstrukce dvou bytových jednotek</v>
      </c>
      <c r="F48" s="264"/>
      <c r="G48" s="264"/>
      <c r="H48" s="264"/>
      <c r="I48" s="16"/>
      <c r="J48" s="16"/>
      <c r="K48" s="16"/>
      <c r="L48" s="1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</row>
    <row r="49" spans="1:65" ht="12" customHeight="1">
      <c r="A49" s="16"/>
      <c r="B49" s="17"/>
      <c r="C49" s="10" t="s">
        <v>23</v>
      </c>
      <c r="D49" s="16"/>
      <c r="E49" s="16"/>
      <c r="F49" s="16"/>
      <c r="G49" s="16"/>
      <c r="H49" s="16"/>
      <c r="I49" s="16"/>
      <c r="J49" s="16"/>
      <c r="K49" s="16"/>
      <c r="L49" s="1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</row>
    <row r="50" spans="1:65" ht="16.5" customHeight="1">
      <c r="A50" s="16"/>
      <c r="B50" s="17"/>
      <c r="C50" s="16"/>
      <c r="D50" s="16"/>
      <c r="E50" s="299" t="str">
        <f>E9</f>
        <v>07 - VRN</v>
      </c>
      <c r="F50" s="264"/>
      <c r="G50" s="264"/>
      <c r="H50" s="264"/>
      <c r="I50" s="16"/>
      <c r="J50" s="16"/>
      <c r="K50" s="16"/>
      <c r="L50" s="1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</row>
    <row r="51" spans="1:65" ht="6.75" customHeight="1">
      <c r="A51" s="16"/>
      <c r="B51" s="17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</row>
    <row r="52" spans="1:65" ht="12" customHeight="1">
      <c r="A52" s="16"/>
      <c r="B52" s="17"/>
      <c r="C52" s="10" t="s">
        <v>27</v>
      </c>
      <c r="D52" s="16"/>
      <c r="E52" s="16"/>
      <c r="F52" s="14" t="str">
        <f>F12</f>
        <v>Dlouhá 126</v>
      </c>
      <c r="G52" s="16"/>
      <c r="H52" s="16"/>
      <c r="I52" s="10" t="s">
        <v>29</v>
      </c>
      <c r="J52" s="19" t="str">
        <f>IF(J12="","",J12)</f>
        <v>31. 7. 2026</v>
      </c>
      <c r="K52" s="16"/>
      <c r="L52" s="1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</row>
    <row r="53" spans="1:65" ht="6.75" customHeight="1">
      <c r="A53" s="16"/>
      <c r="B53" s="17"/>
      <c r="C53" s="16"/>
      <c r="D53" s="16"/>
      <c r="E53" s="16"/>
      <c r="F53" s="16"/>
      <c r="G53" s="16"/>
      <c r="H53" s="16"/>
      <c r="I53" s="16"/>
      <c r="J53" s="16"/>
      <c r="K53" s="16"/>
      <c r="L53" s="1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</row>
    <row r="54" spans="1:65" ht="15" customHeight="1">
      <c r="A54" s="16"/>
      <c r="B54" s="17"/>
      <c r="C54" s="10" t="s">
        <v>34</v>
      </c>
      <c r="D54" s="16"/>
      <c r="E54" s="16"/>
      <c r="F54" s="14" t="str">
        <f>E15</f>
        <v>Městys Lomnice</v>
      </c>
      <c r="G54" s="16"/>
      <c r="H54" s="16"/>
      <c r="I54" s="10" t="s">
        <v>40</v>
      </c>
      <c r="J54" s="20" t="str">
        <f>E21</f>
        <v>Proiectura Dana s.r.o.</v>
      </c>
      <c r="K54" s="16"/>
      <c r="L54" s="1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</row>
    <row r="55" spans="1:65" ht="15" customHeight="1">
      <c r="A55" s="16"/>
      <c r="B55" s="17"/>
      <c r="C55" s="10" t="s">
        <v>38</v>
      </c>
      <c r="D55" s="16"/>
      <c r="E55" s="16"/>
      <c r="F55" s="57" t="str">
        <f>IF(E18="","",E18)</f>
        <v>Vyplň údaj</v>
      </c>
      <c r="G55" s="16"/>
      <c r="H55" s="16"/>
      <c r="I55" s="10" t="s">
        <v>45</v>
      </c>
      <c r="J55" s="20" t="str">
        <f>E24</f>
        <v>Proiectura Dana s.r.o.</v>
      </c>
      <c r="K55" s="16"/>
      <c r="L55" s="1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</row>
    <row r="56" spans="1:65" ht="9.75" customHeight="1">
      <c r="A56" s="16"/>
      <c r="B56" s="17"/>
      <c r="C56" s="16"/>
      <c r="D56" s="16"/>
      <c r="E56" s="16"/>
      <c r="F56" s="16"/>
      <c r="G56" s="16"/>
      <c r="H56" s="16"/>
      <c r="I56" s="16"/>
      <c r="J56" s="16"/>
      <c r="K56" s="16"/>
      <c r="L56" s="1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</row>
    <row r="57" spans="1:65" ht="29.25" customHeight="1">
      <c r="A57" s="16"/>
      <c r="B57" s="17"/>
      <c r="C57" s="58" t="s">
        <v>64</v>
      </c>
      <c r="D57" s="43"/>
      <c r="E57" s="43"/>
      <c r="F57" s="43"/>
      <c r="G57" s="43"/>
      <c r="H57" s="43"/>
      <c r="I57" s="43"/>
      <c r="J57" s="60" t="s">
        <v>65</v>
      </c>
      <c r="K57" s="43"/>
      <c r="L57" s="1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</row>
    <row r="58" spans="1:65" ht="9.75" customHeight="1">
      <c r="A58" s="16"/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</row>
    <row r="59" spans="1:65" ht="22.5" customHeight="1">
      <c r="A59" s="16"/>
      <c r="B59" s="17"/>
      <c r="C59" s="61" t="s">
        <v>66</v>
      </c>
      <c r="D59" s="16"/>
      <c r="E59" s="16"/>
      <c r="F59" s="16"/>
      <c r="G59" s="16"/>
      <c r="H59" s="16"/>
      <c r="I59" s="16"/>
      <c r="J59" s="31">
        <f t="shared" ref="J59:J61" si="1">J86</f>
        <v>0</v>
      </c>
      <c r="K59" s="16"/>
      <c r="L59" s="1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4" t="s">
        <v>68</v>
      </c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</row>
    <row r="60" spans="1:65" ht="24.75" customHeight="1">
      <c r="A60" s="62"/>
      <c r="B60" s="63"/>
      <c r="C60" s="62"/>
      <c r="D60" s="64" t="s">
        <v>1159</v>
      </c>
      <c r="E60" s="65"/>
      <c r="F60" s="65"/>
      <c r="G60" s="65"/>
      <c r="H60" s="65"/>
      <c r="I60" s="65"/>
      <c r="J60" s="66">
        <f t="shared" si="1"/>
        <v>0</v>
      </c>
      <c r="K60" s="62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</row>
    <row r="61" spans="1:65" ht="19.5" customHeight="1">
      <c r="A61" s="67"/>
      <c r="B61" s="68"/>
      <c r="C61" s="67"/>
      <c r="D61" s="70" t="s">
        <v>1165</v>
      </c>
      <c r="E61" s="72"/>
      <c r="F61" s="72"/>
      <c r="G61" s="72"/>
      <c r="H61" s="72"/>
      <c r="I61" s="72"/>
      <c r="J61" s="74">
        <f t="shared" si="1"/>
        <v>0</v>
      </c>
      <c r="K61" s="67"/>
      <c r="L61" s="68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</row>
    <row r="62" spans="1:65" ht="19.5" customHeight="1">
      <c r="A62" s="67"/>
      <c r="B62" s="68"/>
      <c r="C62" s="67"/>
      <c r="D62" s="70" t="s">
        <v>1170</v>
      </c>
      <c r="E62" s="72"/>
      <c r="F62" s="72"/>
      <c r="G62" s="72"/>
      <c r="H62" s="72"/>
      <c r="I62" s="72"/>
      <c r="J62" s="74">
        <f>J97</f>
        <v>0</v>
      </c>
      <c r="K62" s="67"/>
      <c r="L62" s="68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</row>
    <row r="63" spans="1:65" ht="19.5" customHeight="1">
      <c r="A63" s="67"/>
      <c r="B63" s="68"/>
      <c r="C63" s="67"/>
      <c r="D63" s="70" t="s">
        <v>1176</v>
      </c>
      <c r="E63" s="72"/>
      <c r="F63" s="72"/>
      <c r="G63" s="72"/>
      <c r="H63" s="72"/>
      <c r="I63" s="72"/>
      <c r="J63" s="74">
        <f>J103</f>
        <v>0</v>
      </c>
      <c r="K63" s="67"/>
      <c r="L63" s="68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</row>
    <row r="64" spans="1:65" ht="19.5" customHeight="1">
      <c r="A64" s="67"/>
      <c r="B64" s="68"/>
      <c r="C64" s="67"/>
      <c r="D64" s="70" t="s">
        <v>1186</v>
      </c>
      <c r="E64" s="72"/>
      <c r="F64" s="72"/>
      <c r="G64" s="72"/>
      <c r="H64" s="72"/>
      <c r="I64" s="72"/>
      <c r="J64" s="74">
        <f>J106</f>
        <v>0</v>
      </c>
      <c r="K64" s="67"/>
      <c r="L64" s="68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</row>
    <row r="65" spans="1:65" ht="19.5" customHeight="1">
      <c r="A65" s="67"/>
      <c r="B65" s="68"/>
      <c r="C65" s="67"/>
      <c r="D65" s="70" t="s">
        <v>1200</v>
      </c>
      <c r="E65" s="72"/>
      <c r="F65" s="72"/>
      <c r="G65" s="72"/>
      <c r="H65" s="72"/>
      <c r="I65" s="72"/>
      <c r="J65" s="74">
        <f>J109</f>
        <v>0</v>
      </c>
      <c r="K65" s="67"/>
      <c r="L65" s="68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</row>
    <row r="66" spans="1:65" ht="19.5" customHeight="1">
      <c r="A66" s="67"/>
      <c r="B66" s="68"/>
      <c r="C66" s="67"/>
      <c r="D66" s="70" t="s">
        <v>1211</v>
      </c>
      <c r="E66" s="72"/>
      <c r="F66" s="72"/>
      <c r="G66" s="72"/>
      <c r="H66" s="72"/>
      <c r="I66" s="72"/>
      <c r="J66" s="74">
        <f>J112</f>
        <v>0</v>
      </c>
      <c r="K66" s="67"/>
      <c r="L66" s="68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</row>
    <row r="67" spans="1:65" ht="21.75" customHeight="1">
      <c r="A67" s="16"/>
      <c r="B67" s="17"/>
      <c r="C67" s="16"/>
      <c r="D67" s="16"/>
      <c r="E67" s="16"/>
      <c r="F67" s="16"/>
      <c r="G67" s="16"/>
      <c r="H67" s="16"/>
      <c r="I67" s="16"/>
      <c r="J67" s="16"/>
      <c r="K67" s="16"/>
      <c r="L67" s="17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</row>
    <row r="68" spans="1:65" ht="6.75" customHeight="1">
      <c r="A68" s="16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17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</row>
    <row r="69" spans="1:65" ht="15.75" customHeight="1"/>
    <row r="70" spans="1:65" ht="15.75" customHeight="1"/>
    <row r="71" spans="1:65" ht="15.75" customHeight="1"/>
    <row r="72" spans="1:65" ht="6.75" customHeight="1">
      <c r="A72" s="16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</row>
    <row r="73" spans="1:65" ht="24.75" customHeight="1">
      <c r="A73" s="16"/>
      <c r="B73" s="17"/>
      <c r="C73" s="8" t="s">
        <v>103</v>
      </c>
      <c r="D73" s="16"/>
      <c r="E73" s="16"/>
      <c r="F73" s="16"/>
      <c r="G73" s="16"/>
      <c r="H73" s="16"/>
      <c r="I73" s="16"/>
      <c r="J73" s="16"/>
      <c r="K73" s="16"/>
      <c r="L73" s="1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</row>
    <row r="74" spans="1:65" ht="6.75" customHeight="1">
      <c r="A74" s="16"/>
      <c r="B74" s="17"/>
      <c r="C74" s="16"/>
      <c r="D74" s="16"/>
      <c r="E74" s="16"/>
      <c r="F74" s="16"/>
      <c r="G74" s="16"/>
      <c r="H74" s="16"/>
      <c r="I74" s="16"/>
      <c r="J74" s="16"/>
      <c r="K74" s="16"/>
      <c r="L74" s="1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</row>
    <row r="75" spans="1:65" ht="12" customHeight="1">
      <c r="A75" s="16"/>
      <c r="B75" s="17"/>
      <c r="C75" s="10" t="s">
        <v>14</v>
      </c>
      <c r="D75" s="16"/>
      <c r="E75" s="16"/>
      <c r="F75" s="16"/>
      <c r="G75" s="16"/>
      <c r="H75" s="16"/>
      <c r="I75" s="16"/>
      <c r="J75" s="16"/>
      <c r="K75" s="16"/>
      <c r="L75" s="1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</row>
    <row r="76" spans="1:65" ht="16.5" customHeight="1">
      <c r="A76" s="16"/>
      <c r="B76" s="17"/>
      <c r="C76" s="16"/>
      <c r="D76" s="16"/>
      <c r="E76" s="305" t="str">
        <f>E7</f>
        <v>Rekonstrukce dvou bytových jednotek</v>
      </c>
      <c r="F76" s="264"/>
      <c r="G76" s="264"/>
      <c r="H76" s="264"/>
      <c r="I76" s="16"/>
      <c r="J76" s="16"/>
      <c r="K76" s="16"/>
      <c r="L76" s="1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</row>
    <row r="77" spans="1:65" ht="12" customHeight="1">
      <c r="A77" s="16"/>
      <c r="B77" s="17"/>
      <c r="C77" s="10" t="s">
        <v>23</v>
      </c>
      <c r="D77" s="16"/>
      <c r="E77" s="16"/>
      <c r="F77" s="16"/>
      <c r="G77" s="16"/>
      <c r="H77" s="16"/>
      <c r="I77" s="16"/>
      <c r="J77" s="16"/>
      <c r="K77" s="16"/>
      <c r="L77" s="1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</row>
    <row r="78" spans="1:65" ht="16.5" customHeight="1">
      <c r="A78" s="16"/>
      <c r="B78" s="17"/>
      <c r="C78" s="16"/>
      <c r="D78" s="16"/>
      <c r="E78" s="299" t="str">
        <f>E9</f>
        <v>07 - VRN</v>
      </c>
      <c r="F78" s="264"/>
      <c r="G78" s="264"/>
      <c r="H78" s="264"/>
      <c r="I78" s="16"/>
      <c r="J78" s="16"/>
      <c r="K78" s="16"/>
      <c r="L78" s="1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</row>
    <row r="79" spans="1:65" ht="6.75" customHeight="1">
      <c r="A79" s="16"/>
      <c r="B79" s="17"/>
      <c r="C79" s="16"/>
      <c r="D79" s="16"/>
      <c r="E79" s="16"/>
      <c r="F79" s="16"/>
      <c r="G79" s="16"/>
      <c r="H79" s="16"/>
      <c r="I79" s="16"/>
      <c r="J79" s="16"/>
      <c r="K79" s="16"/>
      <c r="L79" s="1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</row>
    <row r="80" spans="1:65" ht="12" customHeight="1">
      <c r="A80" s="16"/>
      <c r="B80" s="17"/>
      <c r="C80" s="10" t="s">
        <v>27</v>
      </c>
      <c r="D80" s="16"/>
      <c r="E80" s="16"/>
      <c r="F80" s="14" t="str">
        <f>F12</f>
        <v>Dlouhá 126</v>
      </c>
      <c r="G80" s="16"/>
      <c r="H80" s="16"/>
      <c r="I80" s="10" t="s">
        <v>29</v>
      </c>
      <c r="J80" s="19" t="str">
        <f>IF(J12="","",J12)</f>
        <v>31. 7. 2026</v>
      </c>
      <c r="K80" s="16"/>
      <c r="L80" s="1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</row>
    <row r="81" spans="1:65" ht="6.75" customHeight="1">
      <c r="A81" s="16"/>
      <c r="B81" s="17"/>
      <c r="C81" s="16"/>
      <c r="D81" s="16"/>
      <c r="E81" s="16"/>
      <c r="F81" s="16"/>
      <c r="G81" s="16"/>
      <c r="H81" s="16"/>
      <c r="I81" s="16"/>
      <c r="J81" s="16"/>
      <c r="K81" s="16"/>
      <c r="L81" s="1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</row>
    <row r="82" spans="1:65" ht="15" customHeight="1">
      <c r="A82" s="16"/>
      <c r="B82" s="17"/>
      <c r="C82" s="10" t="s">
        <v>34</v>
      </c>
      <c r="D82" s="16"/>
      <c r="E82" s="16"/>
      <c r="F82" s="14" t="str">
        <f>E15</f>
        <v>Městys Lomnice</v>
      </c>
      <c r="G82" s="16"/>
      <c r="H82" s="16"/>
      <c r="I82" s="10" t="s">
        <v>40</v>
      </c>
      <c r="J82" s="20" t="str">
        <f>E21</f>
        <v>Proiectura Dana s.r.o.</v>
      </c>
      <c r="K82" s="16"/>
      <c r="L82" s="1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</row>
    <row r="83" spans="1:65" ht="15" customHeight="1">
      <c r="A83" s="16"/>
      <c r="B83" s="17"/>
      <c r="C83" s="10" t="s">
        <v>38</v>
      </c>
      <c r="D83" s="16"/>
      <c r="E83" s="16"/>
      <c r="F83" s="57" t="str">
        <f>IF(E18="","",E18)</f>
        <v>Vyplň údaj</v>
      </c>
      <c r="G83" s="16"/>
      <c r="H83" s="16"/>
      <c r="I83" s="10" t="s">
        <v>45</v>
      </c>
      <c r="J83" s="20" t="str">
        <f>E24</f>
        <v>Proiectura Dana s.r.o.</v>
      </c>
      <c r="K83" s="16"/>
      <c r="L83" s="1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</row>
    <row r="84" spans="1:65" ht="9.75" customHeight="1">
      <c r="A84" s="16"/>
      <c r="B84" s="17"/>
      <c r="C84" s="16"/>
      <c r="D84" s="16"/>
      <c r="E84" s="16"/>
      <c r="F84" s="16"/>
      <c r="G84" s="16"/>
      <c r="H84" s="16"/>
      <c r="I84" s="16"/>
      <c r="J84" s="16"/>
      <c r="K84" s="16"/>
      <c r="L84" s="1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</row>
    <row r="85" spans="1:65" ht="29.25" customHeight="1">
      <c r="A85" s="99"/>
      <c r="B85" s="100"/>
      <c r="C85" s="101" t="s">
        <v>127</v>
      </c>
      <c r="D85" s="102" t="s">
        <v>75</v>
      </c>
      <c r="E85" s="102" t="s">
        <v>67</v>
      </c>
      <c r="F85" s="102" t="s">
        <v>69</v>
      </c>
      <c r="G85" s="102" t="s">
        <v>128</v>
      </c>
      <c r="H85" s="102" t="s">
        <v>129</v>
      </c>
      <c r="I85" s="102" t="s">
        <v>130</v>
      </c>
      <c r="J85" s="102" t="s">
        <v>65</v>
      </c>
      <c r="K85" s="103" t="s">
        <v>131</v>
      </c>
      <c r="L85" s="100"/>
      <c r="M85" s="71" t="s">
        <v>25</v>
      </c>
      <c r="N85" s="73" t="s">
        <v>52</v>
      </c>
      <c r="O85" s="73" t="s">
        <v>132</v>
      </c>
      <c r="P85" s="73" t="s">
        <v>133</v>
      </c>
      <c r="Q85" s="73" t="s">
        <v>134</v>
      </c>
      <c r="R85" s="73" t="s">
        <v>135</v>
      </c>
      <c r="S85" s="73" t="s">
        <v>136</v>
      </c>
      <c r="T85" s="75" t="s">
        <v>137</v>
      </c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</row>
    <row r="86" spans="1:65" ht="22.5" customHeight="1">
      <c r="A86" s="16"/>
      <c r="B86" s="17"/>
      <c r="C86" s="79" t="s">
        <v>138</v>
      </c>
      <c r="D86" s="16"/>
      <c r="E86" s="16"/>
      <c r="F86" s="16"/>
      <c r="G86" s="16"/>
      <c r="H86" s="16"/>
      <c r="I86" s="16"/>
      <c r="J86" s="104">
        <f t="shared" ref="J86:J88" si="2">BK86</f>
        <v>0</v>
      </c>
      <c r="K86" s="16"/>
      <c r="L86" s="17"/>
      <c r="M86" s="76"/>
      <c r="N86" s="29"/>
      <c r="O86" s="29"/>
      <c r="P86" s="105">
        <f>P87</f>
        <v>0</v>
      </c>
      <c r="Q86" s="29"/>
      <c r="R86" s="105">
        <f>R87</f>
        <v>0</v>
      </c>
      <c r="S86" s="29"/>
      <c r="T86" s="106">
        <f>T87</f>
        <v>0</v>
      </c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4" t="s">
        <v>106</v>
      </c>
      <c r="AU86" s="4" t="s">
        <v>68</v>
      </c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07">
        <f>BK87</f>
        <v>0</v>
      </c>
      <c r="BL86" s="16"/>
      <c r="BM86" s="16"/>
    </row>
    <row r="87" spans="1:65" ht="25.5" customHeight="1">
      <c r="A87" s="108"/>
      <c r="B87" s="109"/>
      <c r="C87" s="108"/>
      <c r="D87" s="110" t="s">
        <v>106</v>
      </c>
      <c r="E87" s="111" t="s">
        <v>182</v>
      </c>
      <c r="F87" s="111" t="s">
        <v>1286</v>
      </c>
      <c r="G87" s="108"/>
      <c r="H87" s="108"/>
      <c r="I87" s="108"/>
      <c r="J87" s="112">
        <f t="shared" si="2"/>
        <v>0</v>
      </c>
      <c r="K87" s="108"/>
      <c r="L87" s="109"/>
      <c r="M87" s="113"/>
      <c r="N87" s="108"/>
      <c r="O87" s="108"/>
      <c r="P87" s="114">
        <f>P88+P97+P103+P106+P109+P112</f>
        <v>0</v>
      </c>
      <c r="Q87" s="108"/>
      <c r="R87" s="114">
        <f>R88+R97+R103+R106+R109+R112</f>
        <v>0</v>
      </c>
      <c r="S87" s="108"/>
      <c r="T87" s="115">
        <f>T88+T97+T103+T106+T109+T112</f>
        <v>0</v>
      </c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10" t="s">
        <v>170</v>
      </c>
      <c r="AS87" s="108"/>
      <c r="AT87" s="116" t="s">
        <v>106</v>
      </c>
      <c r="AU87" s="116" t="s">
        <v>107</v>
      </c>
      <c r="AV87" s="108"/>
      <c r="AW87" s="108"/>
      <c r="AX87" s="108"/>
      <c r="AY87" s="110" t="s">
        <v>145</v>
      </c>
      <c r="AZ87" s="108"/>
      <c r="BA87" s="108"/>
      <c r="BB87" s="108"/>
      <c r="BC87" s="108"/>
      <c r="BD87" s="108"/>
      <c r="BE87" s="108"/>
      <c r="BF87" s="108"/>
      <c r="BG87" s="108"/>
      <c r="BH87" s="108"/>
      <c r="BI87" s="108"/>
      <c r="BJ87" s="108"/>
      <c r="BK87" s="117">
        <f>BK88+BK97+BK103+BK106+BK109+BK112</f>
        <v>0</v>
      </c>
      <c r="BL87" s="108"/>
      <c r="BM87" s="108"/>
    </row>
    <row r="88" spans="1:65" ht="22.5" customHeight="1">
      <c r="A88" s="108"/>
      <c r="B88" s="109"/>
      <c r="C88" s="108"/>
      <c r="D88" s="110" t="s">
        <v>106</v>
      </c>
      <c r="E88" s="130" t="s">
        <v>1322</v>
      </c>
      <c r="F88" s="130" t="s">
        <v>1324</v>
      </c>
      <c r="G88" s="108"/>
      <c r="H88" s="108"/>
      <c r="I88" s="108"/>
      <c r="J88" s="131">
        <f t="shared" si="2"/>
        <v>0</v>
      </c>
      <c r="K88" s="108"/>
      <c r="L88" s="109"/>
      <c r="M88" s="113"/>
      <c r="N88" s="108"/>
      <c r="O88" s="108"/>
      <c r="P88" s="114">
        <f>SUM(P89:P96)</f>
        <v>0</v>
      </c>
      <c r="Q88" s="108"/>
      <c r="R88" s="114">
        <f>SUM(R89:R96)</f>
        <v>0</v>
      </c>
      <c r="S88" s="108"/>
      <c r="T88" s="115">
        <f>SUM(T89:T96)</f>
        <v>0</v>
      </c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10" t="s">
        <v>170</v>
      </c>
      <c r="AS88" s="108"/>
      <c r="AT88" s="116" t="s">
        <v>106</v>
      </c>
      <c r="AU88" s="116" t="s">
        <v>9</v>
      </c>
      <c r="AV88" s="108"/>
      <c r="AW88" s="108"/>
      <c r="AX88" s="108"/>
      <c r="AY88" s="110" t="s">
        <v>145</v>
      </c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17">
        <f>SUM(BK89:BK96)</f>
        <v>0</v>
      </c>
      <c r="BL88" s="108"/>
      <c r="BM88" s="108"/>
    </row>
    <row r="89" spans="1:65" ht="16.5" customHeight="1">
      <c r="A89" s="16"/>
      <c r="B89" s="17"/>
      <c r="C89" s="118" t="s">
        <v>9</v>
      </c>
      <c r="D89" s="118" t="s">
        <v>146</v>
      </c>
      <c r="E89" s="119" t="s">
        <v>1338</v>
      </c>
      <c r="F89" s="120" t="s">
        <v>1340</v>
      </c>
      <c r="G89" s="121" t="s">
        <v>338</v>
      </c>
      <c r="H89" s="122">
        <v>1</v>
      </c>
      <c r="I89" s="259"/>
      <c r="J89" s="123">
        <f>ROUND(I89*H89,2)</f>
        <v>0</v>
      </c>
      <c r="K89" s="120" t="s">
        <v>183</v>
      </c>
      <c r="L89" s="17"/>
      <c r="M89" s="124" t="s">
        <v>25</v>
      </c>
      <c r="N89" s="125" t="s">
        <v>54</v>
      </c>
      <c r="O89" s="16"/>
      <c r="P89" s="126">
        <f>O89*H89</f>
        <v>0</v>
      </c>
      <c r="Q89" s="126">
        <v>0</v>
      </c>
      <c r="R89" s="126">
        <f>Q89*H89</f>
        <v>0</v>
      </c>
      <c r="S89" s="126">
        <v>0</v>
      </c>
      <c r="T89" s="127">
        <f>S89*H89</f>
        <v>0</v>
      </c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28" t="s">
        <v>152</v>
      </c>
      <c r="AS89" s="16"/>
      <c r="AT89" s="128" t="s">
        <v>146</v>
      </c>
      <c r="AU89" s="128" t="s">
        <v>153</v>
      </c>
      <c r="AV89" s="16"/>
      <c r="AW89" s="16"/>
      <c r="AX89" s="16"/>
      <c r="AY89" s="4" t="s">
        <v>145</v>
      </c>
      <c r="AZ89" s="16"/>
      <c r="BA89" s="16"/>
      <c r="BB89" s="16"/>
      <c r="BC89" s="16"/>
      <c r="BD89" s="16"/>
      <c r="BE89" s="129">
        <f>IF(N89="základní",J89,0)</f>
        <v>0</v>
      </c>
      <c r="BF89" s="129">
        <f>IF(N89="snížená",J89,0)</f>
        <v>0</v>
      </c>
      <c r="BG89" s="129">
        <f>IF(N89="zákl. přenesená",J89,0)</f>
        <v>0</v>
      </c>
      <c r="BH89" s="129">
        <f>IF(N89="sníž. přenesená",J89,0)</f>
        <v>0</v>
      </c>
      <c r="BI89" s="129">
        <f>IF(N89="nulová",J89,0)</f>
        <v>0</v>
      </c>
      <c r="BJ89" s="4" t="s">
        <v>153</v>
      </c>
      <c r="BK89" s="129">
        <f>ROUND(I89*H89,2)</f>
        <v>0</v>
      </c>
      <c r="BL89" s="4" t="s">
        <v>152</v>
      </c>
      <c r="BM89" s="128" t="s">
        <v>1355</v>
      </c>
    </row>
    <row r="90" spans="1:65" ht="15.75" customHeight="1">
      <c r="A90" s="16"/>
      <c r="B90" s="17"/>
      <c r="C90" s="16"/>
      <c r="D90" s="136" t="s">
        <v>201</v>
      </c>
      <c r="E90" s="16"/>
      <c r="F90" s="137" t="s">
        <v>1357</v>
      </c>
      <c r="G90" s="16"/>
      <c r="H90" s="16"/>
      <c r="I90" s="16"/>
      <c r="J90" s="16"/>
      <c r="K90" s="16"/>
      <c r="L90" s="17"/>
      <c r="M90" s="138"/>
      <c r="N90" s="16"/>
      <c r="O90" s="16"/>
      <c r="P90" s="16"/>
      <c r="Q90" s="16"/>
      <c r="R90" s="16"/>
      <c r="S90" s="16"/>
      <c r="T90" s="59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4" t="s">
        <v>201</v>
      </c>
      <c r="AU90" s="4" t="s">
        <v>153</v>
      </c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</row>
    <row r="91" spans="1:65" ht="37.5" customHeight="1">
      <c r="A91" s="16"/>
      <c r="B91" s="17"/>
      <c r="C91" s="118" t="s">
        <v>153</v>
      </c>
      <c r="D91" s="118" t="s">
        <v>146</v>
      </c>
      <c r="E91" s="119" t="s">
        <v>1364</v>
      </c>
      <c r="F91" s="120" t="s">
        <v>1366</v>
      </c>
      <c r="G91" s="121" t="s">
        <v>338</v>
      </c>
      <c r="H91" s="122">
        <v>1</v>
      </c>
      <c r="I91" s="259"/>
      <c r="J91" s="123">
        <f>ROUND(I91*H91,2)</f>
        <v>0</v>
      </c>
      <c r="K91" s="120" t="s">
        <v>183</v>
      </c>
      <c r="L91" s="17"/>
      <c r="M91" s="124" t="s">
        <v>25</v>
      </c>
      <c r="N91" s="125" t="s">
        <v>54</v>
      </c>
      <c r="O91" s="16"/>
      <c r="P91" s="126">
        <f>O91*H91</f>
        <v>0</v>
      </c>
      <c r="Q91" s="126">
        <v>0</v>
      </c>
      <c r="R91" s="126">
        <f>Q91*H91</f>
        <v>0</v>
      </c>
      <c r="S91" s="126">
        <v>0</v>
      </c>
      <c r="T91" s="127">
        <f>S91*H91</f>
        <v>0</v>
      </c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28" t="s">
        <v>1369</v>
      </c>
      <c r="AS91" s="16"/>
      <c r="AT91" s="128" t="s">
        <v>146</v>
      </c>
      <c r="AU91" s="128" t="s">
        <v>153</v>
      </c>
      <c r="AV91" s="16"/>
      <c r="AW91" s="16"/>
      <c r="AX91" s="16"/>
      <c r="AY91" s="4" t="s">
        <v>145</v>
      </c>
      <c r="AZ91" s="16"/>
      <c r="BA91" s="16"/>
      <c r="BB91" s="16"/>
      <c r="BC91" s="16"/>
      <c r="BD91" s="16"/>
      <c r="BE91" s="129">
        <f>IF(N91="základní",J91,0)</f>
        <v>0</v>
      </c>
      <c r="BF91" s="129">
        <f>IF(N91="snížená",J91,0)</f>
        <v>0</v>
      </c>
      <c r="BG91" s="129">
        <f>IF(N91="zákl. přenesená",J91,0)</f>
        <v>0</v>
      </c>
      <c r="BH91" s="129">
        <f>IF(N91="sníž. přenesená",J91,0)</f>
        <v>0</v>
      </c>
      <c r="BI91" s="129">
        <f>IF(N91="nulová",J91,0)</f>
        <v>0</v>
      </c>
      <c r="BJ91" s="4" t="s">
        <v>153</v>
      </c>
      <c r="BK91" s="129">
        <f>ROUND(I91*H91,2)</f>
        <v>0</v>
      </c>
      <c r="BL91" s="4" t="s">
        <v>1369</v>
      </c>
      <c r="BM91" s="128" t="s">
        <v>1377</v>
      </c>
    </row>
    <row r="92" spans="1:65" ht="15.75" customHeight="1">
      <c r="A92" s="16"/>
      <c r="B92" s="17"/>
      <c r="C92" s="16"/>
      <c r="D92" s="136" t="s">
        <v>201</v>
      </c>
      <c r="E92" s="16"/>
      <c r="F92" s="137" t="s">
        <v>1378</v>
      </c>
      <c r="G92" s="16"/>
      <c r="H92" s="16"/>
      <c r="I92" s="16"/>
      <c r="J92" s="16"/>
      <c r="K92" s="16"/>
      <c r="L92" s="17"/>
      <c r="M92" s="138"/>
      <c r="N92" s="16"/>
      <c r="O92" s="16"/>
      <c r="P92" s="16"/>
      <c r="Q92" s="16"/>
      <c r="R92" s="16"/>
      <c r="S92" s="16"/>
      <c r="T92" s="59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4" t="s">
        <v>201</v>
      </c>
      <c r="AU92" s="4" t="s">
        <v>153</v>
      </c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</row>
    <row r="93" spans="1:65" ht="16.5" customHeight="1">
      <c r="A93" s="16"/>
      <c r="B93" s="17"/>
      <c r="C93" s="118" t="s">
        <v>161</v>
      </c>
      <c r="D93" s="118" t="s">
        <v>146</v>
      </c>
      <c r="E93" s="119" t="s">
        <v>1381</v>
      </c>
      <c r="F93" s="120" t="s">
        <v>1382</v>
      </c>
      <c r="G93" s="121" t="s">
        <v>338</v>
      </c>
      <c r="H93" s="122">
        <v>1</v>
      </c>
      <c r="I93" s="259"/>
      <c r="J93" s="123">
        <f>ROUND(I93*H93,2)</f>
        <v>0</v>
      </c>
      <c r="K93" s="120" t="s">
        <v>183</v>
      </c>
      <c r="L93" s="17"/>
      <c r="M93" s="124" t="s">
        <v>25</v>
      </c>
      <c r="N93" s="125" t="s">
        <v>54</v>
      </c>
      <c r="O93" s="16"/>
      <c r="P93" s="126">
        <f>O93*H93</f>
        <v>0</v>
      </c>
      <c r="Q93" s="126">
        <v>0</v>
      </c>
      <c r="R93" s="126">
        <f>Q93*H93</f>
        <v>0</v>
      </c>
      <c r="S93" s="126">
        <v>0</v>
      </c>
      <c r="T93" s="127">
        <f>S93*H93</f>
        <v>0</v>
      </c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28" t="s">
        <v>1369</v>
      </c>
      <c r="AS93" s="16"/>
      <c r="AT93" s="128" t="s">
        <v>146</v>
      </c>
      <c r="AU93" s="128" t="s">
        <v>153</v>
      </c>
      <c r="AV93" s="16"/>
      <c r="AW93" s="16"/>
      <c r="AX93" s="16"/>
      <c r="AY93" s="4" t="s">
        <v>145</v>
      </c>
      <c r="AZ93" s="16"/>
      <c r="BA93" s="16"/>
      <c r="BB93" s="16"/>
      <c r="BC93" s="16"/>
      <c r="BD93" s="16"/>
      <c r="BE93" s="129">
        <f>IF(N93="základní",J93,0)</f>
        <v>0</v>
      </c>
      <c r="BF93" s="129">
        <f>IF(N93="snížená",J93,0)</f>
        <v>0</v>
      </c>
      <c r="BG93" s="129">
        <f>IF(N93="zákl. přenesená",J93,0)</f>
        <v>0</v>
      </c>
      <c r="BH93" s="129">
        <f>IF(N93="sníž. přenesená",J93,0)</f>
        <v>0</v>
      </c>
      <c r="BI93" s="129">
        <f>IF(N93="nulová",J93,0)</f>
        <v>0</v>
      </c>
      <c r="BJ93" s="4" t="s">
        <v>153</v>
      </c>
      <c r="BK93" s="129">
        <f>ROUND(I93*H93,2)</f>
        <v>0</v>
      </c>
      <c r="BL93" s="4" t="s">
        <v>1369</v>
      </c>
      <c r="BM93" s="128" t="s">
        <v>1391</v>
      </c>
    </row>
    <row r="94" spans="1:65" ht="15.75" customHeight="1">
      <c r="A94" s="16"/>
      <c r="B94" s="17"/>
      <c r="C94" s="16"/>
      <c r="D94" s="136" t="s">
        <v>201</v>
      </c>
      <c r="E94" s="16"/>
      <c r="F94" s="137" t="s">
        <v>1392</v>
      </c>
      <c r="G94" s="16"/>
      <c r="H94" s="16"/>
      <c r="I94" s="16"/>
      <c r="J94" s="16"/>
      <c r="K94" s="16"/>
      <c r="L94" s="17"/>
      <c r="M94" s="138"/>
      <c r="N94" s="16"/>
      <c r="O94" s="16"/>
      <c r="P94" s="16"/>
      <c r="Q94" s="16"/>
      <c r="R94" s="16"/>
      <c r="S94" s="16"/>
      <c r="T94" s="59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4" t="s">
        <v>201</v>
      </c>
      <c r="AU94" s="4" t="s">
        <v>153</v>
      </c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</row>
    <row r="95" spans="1:65" ht="16.5" customHeight="1">
      <c r="A95" s="16"/>
      <c r="B95" s="17"/>
      <c r="C95" s="118" t="s">
        <v>152</v>
      </c>
      <c r="D95" s="118" t="s">
        <v>146</v>
      </c>
      <c r="E95" s="119" t="s">
        <v>1397</v>
      </c>
      <c r="F95" s="120" t="s">
        <v>1398</v>
      </c>
      <c r="G95" s="121" t="s">
        <v>338</v>
      </c>
      <c r="H95" s="122">
        <v>1</v>
      </c>
      <c r="I95" s="259"/>
      <c r="J95" s="123">
        <f>ROUND(I95*H95,2)</f>
        <v>0</v>
      </c>
      <c r="K95" s="120" t="s">
        <v>183</v>
      </c>
      <c r="L95" s="17"/>
      <c r="M95" s="124" t="s">
        <v>25</v>
      </c>
      <c r="N95" s="125" t="s">
        <v>54</v>
      </c>
      <c r="O95" s="16"/>
      <c r="P95" s="126">
        <f>O95*H95</f>
        <v>0</v>
      </c>
      <c r="Q95" s="126">
        <v>0</v>
      </c>
      <c r="R95" s="126">
        <f>Q95*H95</f>
        <v>0</v>
      </c>
      <c r="S95" s="126">
        <v>0</v>
      </c>
      <c r="T95" s="127">
        <f>S95*H95</f>
        <v>0</v>
      </c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28" t="s">
        <v>1369</v>
      </c>
      <c r="AS95" s="16"/>
      <c r="AT95" s="128" t="s">
        <v>146</v>
      </c>
      <c r="AU95" s="128" t="s">
        <v>153</v>
      </c>
      <c r="AV95" s="16"/>
      <c r="AW95" s="16"/>
      <c r="AX95" s="16"/>
      <c r="AY95" s="4" t="s">
        <v>145</v>
      </c>
      <c r="AZ95" s="16"/>
      <c r="BA95" s="16"/>
      <c r="BB95" s="16"/>
      <c r="BC95" s="16"/>
      <c r="BD95" s="16"/>
      <c r="BE95" s="129">
        <f>IF(N95="základní",J95,0)</f>
        <v>0</v>
      </c>
      <c r="BF95" s="129">
        <f>IF(N95="snížená",J95,0)</f>
        <v>0</v>
      </c>
      <c r="BG95" s="129">
        <f>IF(N95="zákl. přenesená",J95,0)</f>
        <v>0</v>
      </c>
      <c r="BH95" s="129">
        <f>IF(N95="sníž. přenesená",J95,0)</f>
        <v>0</v>
      </c>
      <c r="BI95" s="129">
        <f>IF(N95="nulová",J95,0)</f>
        <v>0</v>
      </c>
      <c r="BJ95" s="4" t="s">
        <v>153</v>
      </c>
      <c r="BK95" s="129">
        <f>ROUND(I95*H95,2)</f>
        <v>0</v>
      </c>
      <c r="BL95" s="4" t="s">
        <v>1369</v>
      </c>
      <c r="BM95" s="128" t="s">
        <v>1407</v>
      </c>
    </row>
    <row r="96" spans="1:65" ht="15.75" customHeight="1">
      <c r="A96" s="16"/>
      <c r="B96" s="17"/>
      <c r="C96" s="16"/>
      <c r="D96" s="136" t="s">
        <v>201</v>
      </c>
      <c r="E96" s="16"/>
      <c r="F96" s="137" t="s">
        <v>1408</v>
      </c>
      <c r="G96" s="16"/>
      <c r="H96" s="16"/>
      <c r="I96" s="16"/>
      <c r="J96" s="16"/>
      <c r="K96" s="16"/>
      <c r="L96" s="17"/>
      <c r="M96" s="138"/>
      <c r="N96" s="16"/>
      <c r="O96" s="16"/>
      <c r="P96" s="16"/>
      <c r="Q96" s="16"/>
      <c r="R96" s="16"/>
      <c r="S96" s="16"/>
      <c r="T96" s="59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4" t="s">
        <v>201</v>
      </c>
      <c r="AU96" s="4" t="s">
        <v>153</v>
      </c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</row>
    <row r="97" spans="1:65" ht="22.5" customHeight="1">
      <c r="A97" s="108"/>
      <c r="B97" s="109"/>
      <c r="C97" s="108"/>
      <c r="D97" s="110" t="s">
        <v>106</v>
      </c>
      <c r="E97" s="130" t="s">
        <v>1413</v>
      </c>
      <c r="F97" s="130" t="s">
        <v>1414</v>
      </c>
      <c r="G97" s="108"/>
      <c r="H97" s="108"/>
      <c r="I97" s="108"/>
      <c r="J97" s="131">
        <f>BK97</f>
        <v>0</v>
      </c>
      <c r="K97" s="108"/>
      <c r="L97" s="109"/>
      <c r="M97" s="113"/>
      <c r="N97" s="108"/>
      <c r="O97" s="108"/>
      <c r="P97" s="114">
        <f>SUM(P98:P102)</f>
        <v>0</v>
      </c>
      <c r="Q97" s="108"/>
      <c r="R97" s="114">
        <f>SUM(R98:R102)</f>
        <v>0</v>
      </c>
      <c r="S97" s="108"/>
      <c r="T97" s="115">
        <f>SUM(T98:T102)</f>
        <v>0</v>
      </c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10" t="s">
        <v>170</v>
      </c>
      <c r="AS97" s="108"/>
      <c r="AT97" s="116" t="s">
        <v>106</v>
      </c>
      <c r="AU97" s="116" t="s">
        <v>9</v>
      </c>
      <c r="AV97" s="108"/>
      <c r="AW97" s="108"/>
      <c r="AX97" s="108"/>
      <c r="AY97" s="110" t="s">
        <v>145</v>
      </c>
      <c r="AZ97" s="108"/>
      <c r="BA97" s="108"/>
      <c r="BB97" s="108"/>
      <c r="BC97" s="108"/>
      <c r="BD97" s="108"/>
      <c r="BE97" s="108"/>
      <c r="BF97" s="108"/>
      <c r="BG97" s="108"/>
      <c r="BH97" s="108"/>
      <c r="BI97" s="108"/>
      <c r="BJ97" s="108"/>
      <c r="BK97" s="117">
        <f>SUM(BK98:BK102)</f>
        <v>0</v>
      </c>
      <c r="BL97" s="108"/>
      <c r="BM97" s="108"/>
    </row>
    <row r="98" spans="1:65" ht="16.5" customHeight="1">
      <c r="A98" s="16"/>
      <c r="B98" s="17"/>
      <c r="C98" s="118" t="s">
        <v>170</v>
      </c>
      <c r="D98" s="118" t="s">
        <v>146</v>
      </c>
      <c r="E98" s="119" t="s">
        <v>1421</v>
      </c>
      <c r="F98" s="120" t="s">
        <v>1414</v>
      </c>
      <c r="G98" s="121" t="s">
        <v>338</v>
      </c>
      <c r="H98" s="122">
        <v>1</v>
      </c>
      <c r="I98" s="259"/>
      <c r="J98" s="123">
        <f>ROUND(I98*H98,2)</f>
        <v>0</v>
      </c>
      <c r="K98" s="120" t="s">
        <v>183</v>
      </c>
      <c r="L98" s="17"/>
      <c r="M98" s="124" t="s">
        <v>25</v>
      </c>
      <c r="N98" s="125" t="s">
        <v>54</v>
      </c>
      <c r="O98" s="16"/>
      <c r="P98" s="126">
        <f>O98*H98</f>
        <v>0</v>
      </c>
      <c r="Q98" s="126">
        <v>0</v>
      </c>
      <c r="R98" s="126">
        <f>Q98*H98</f>
        <v>0</v>
      </c>
      <c r="S98" s="126">
        <v>0</v>
      </c>
      <c r="T98" s="127">
        <f>S98*H98</f>
        <v>0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28" t="s">
        <v>1369</v>
      </c>
      <c r="AS98" s="16"/>
      <c r="AT98" s="128" t="s">
        <v>146</v>
      </c>
      <c r="AU98" s="128" t="s">
        <v>153</v>
      </c>
      <c r="AV98" s="16"/>
      <c r="AW98" s="16"/>
      <c r="AX98" s="16"/>
      <c r="AY98" s="4" t="s">
        <v>145</v>
      </c>
      <c r="AZ98" s="16"/>
      <c r="BA98" s="16"/>
      <c r="BB98" s="16"/>
      <c r="BC98" s="16"/>
      <c r="BD98" s="16"/>
      <c r="BE98" s="129">
        <f>IF(N98="základní",J98,0)</f>
        <v>0</v>
      </c>
      <c r="BF98" s="129">
        <f>IF(N98="snížená",J98,0)</f>
        <v>0</v>
      </c>
      <c r="BG98" s="129">
        <f>IF(N98="zákl. přenesená",J98,0)</f>
        <v>0</v>
      </c>
      <c r="BH98" s="129">
        <f>IF(N98="sníž. přenesená",J98,0)</f>
        <v>0</v>
      </c>
      <c r="BI98" s="129">
        <f>IF(N98="nulová",J98,0)</f>
        <v>0</v>
      </c>
      <c r="BJ98" s="4" t="s">
        <v>153</v>
      </c>
      <c r="BK98" s="129">
        <f>ROUND(I98*H98,2)</f>
        <v>0</v>
      </c>
      <c r="BL98" s="4" t="s">
        <v>1369</v>
      </c>
      <c r="BM98" s="128" t="s">
        <v>1429</v>
      </c>
    </row>
    <row r="99" spans="1:65" ht="15.75" customHeight="1">
      <c r="A99" s="16"/>
      <c r="B99" s="17"/>
      <c r="C99" s="16"/>
      <c r="D99" s="136" t="s">
        <v>201</v>
      </c>
      <c r="E99" s="16"/>
      <c r="F99" s="137" t="s">
        <v>1432</v>
      </c>
      <c r="G99" s="16"/>
      <c r="H99" s="16"/>
      <c r="I99" s="16"/>
      <c r="J99" s="16"/>
      <c r="K99" s="16"/>
      <c r="L99" s="17"/>
      <c r="M99" s="138"/>
      <c r="N99" s="16"/>
      <c r="O99" s="16"/>
      <c r="P99" s="16"/>
      <c r="Q99" s="16"/>
      <c r="R99" s="16"/>
      <c r="S99" s="16"/>
      <c r="T99" s="59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4" t="s">
        <v>201</v>
      </c>
      <c r="AU99" s="4" t="s">
        <v>153</v>
      </c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</row>
    <row r="100" spans="1:65" ht="15.75" customHeight="1">
      <c r="A100" s="16"/>
      <c r="B100" s="17"/>
      <c r="C100" s="16"/>
      <c r="D100" s="141" t="s">
        <v>775</v>
      </c>
      <c r="E100" s="16"/>
      <c r="F100" s="174" t="s">
        <v>1438</v>
      </c>
      <c r="G100" s="16"/>
      <c r="H100" s="16"/>
      <c r="I100" s="16"/>
      <c r="J100" s="16"/>
      <c r="K100" s="16"/>
      <c r="L100" s="17"/>
      <c r="M100" s="138"/>
      <c r="N100" s="16"/>
      <c r="O100" s="16"/>
      <c r="P100" s="16"/>
      <c r="Q100" s="16"/>
      <c r="R100" s="16"/>
      <c r="S100" s="16"/>
      <c r="T100" s="59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4" t="s">
        <v>775</v>
      </c>
      <c r="AU100" s="4" t="s">
        <v>153</v>
      </c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</row>
    <row r="101" spans="1:65" ht="15.75" customHeight="1">
      <c r="A101" s="154"/>
      <c r="B101" s="155"/>
      <c r="C101" s="154"/>
      <c r="D101" s="141" t="s">
        <v>221</v>
      </c>
      <c r="E101" s="156" t="s">
        <v>25</v>
      </c>
      <c r="F101" s="157" t="s">
        <v>1441</v>
      </c>
      <c r="G101" s="154"/>
      <c r="H101" s="156" t="s">
        <v>25</v>
      </c>
      <c r="I101" s="154"/>
      <c r="J101" s="154"/>
      <c r="K101" s="154"/>
      <c r="L101" s="155"/>
      <c r="M101" s="158"/>
      <c r="N101" s="154"/>
      <c r="O101" s="154"/>
      <c r="P101" s="154"/>
      <c r="Q101" s="154"/>
      <c r="R101" s="154"/>
      <c r="S101" s="154"/>
      <c r="T101" s="159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4"/>
      <c r="AL101" s="154"/>
      <c r="AM101" s="154"/>
      <c r="AN101" s="154"/>
      <c r="AO101" s="154"/>
      <c r="AP101" s="154"/>
      <c r="AQ101" s="154"/>
      <c r="AR101" s="154"/>
      <c r="AS101" s="154"/>
      <c r="AT101" s="156" t="s">
        <v>221</v>
      </c>
      <c r="AU101" s="156" t="s">
        <v>153</v>
      </c>
      <c r="AV101" s="154" t="s">
        <v>9</v>
      </c>
      <c r="AW101" s="154" t="s">
        <v>44</v>
      </c>
      <c r="AX101" s="154" t="s">
        <v>107</v>
      </c>
      <c r="AY101" s="156" t="s">
        <v>145</v>
      </c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</row>
    <row r="102" spans="1:65" ht="15.75" customHeight="1">
      <c r="A102" s="139"/>
      <c r="B102" s="140"/>
      <c r="C102" s="139"/>
      <c r="D102" s="141" t="s">
        <v>221</v>
      </c>
      <c r="E102" s="142" t="s">
        <v>25</v>
      </c>
      <c r="F102" s="143" t="s">
        <v>242</v>
      </c>
      <c r="G102" s="139"/>
      <c r="H102" s="144">
        <v>1</v>
      </c>
      <c r="I102" s="139"/>
      <c r="J102" s="139"/>
      <c r="K102" s="139"/>
      <c r="L102" s="140"/>
      <c r="M102" s="145"/>
      <c r="N102" s="139"/>
      <c r="O102" s="139"/>
      <c r="P102" s="139"/>
      <c r="Q102" s="139"/>
      <c r="R102" s="139"/>
      <c r="S102" s="139"/>
      <c r="T102" s="146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42" t="s">
        <v>221</v>
      </c>
      <c r="AU102" s="142" t="s">
        <v>153</v>
      </c>
      <c r="AV102" s="139" t="s">
        <v>153</v>
      </c>
      <c r="AW102" s="139" t="s">
        <v>44</v>
      </c>
      <c r="AX102" s="139" t="s">
        <v>9</v>
      </c>
      <c r="AY102" s="142" t="s">
        <v>145</v>
      </c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</row>
    <row r="103" spans="1:65" ht="22.5" customHeight="1">
      <c r="A103" s="108"/>
      <c r="B103" s="109"/>
      <c r="C103" s="108"/>
      <c r="D103" s="110" t="s">
        <v>106</v>
      </c>
      <c r="E103" s="130" t="s">
        <v>1447</v>
      </c>
      <c r="F103" s="130" t="s">
        <v>1448</v>
      </c>
      <c r="G103" s="108"/>
      <c r="H103" s="108"/>
      <c r="I103" s="108"/>
      <c r="J103" s="131">
        <f>BK103</f>
        <v>0</v>
      </c>
      <c r="K103" s="108"/>
      <c r="L103" s="109"/>
      <c r="M103" s="113"/>
      <c r="N103" s="108"/>
      <c r="O103" s="108"/>
      <c r="P103" s="114">
        <f>SUM(P104:P105)</f>
        <v>0</v>
      </c>
      <c r="Q103" s="108"/>
      <c r="R103" s="114">
        <f>SUM(R104:R105)</f>
        <v>0</v>
      </c>
      <c r="S103" s="108"/>
      <c r="T103" s="115">
        <f>SUM(T104:T105)</f>
        <v>0</v>
      </c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10" t="s">
        <v>170</v>
      </c>
      <c r="AS103" s="108"/>
      <c r="AT103" s="116" t="s">
        <v>106</v>
      </c>
      <c r="AU103" s="116" t="s">
        <v>9</v>
      </c>
      <c r="AV103" s="108"/>
      <c r="AW103" s="108"/>
      <c r="AX103" s="108"/>
      <c r="AY103" s="110" t="s">
        <v>145</v>
      </c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17">
        <f>SUM(BK104:BK105)</f>
        <v>0</v>
      </c>
      <c r="BL103" s="108"/>
      <c r="BM103" s="108"/>
    </row>
    <row r="104" spans="1:65" ht="16.5" customHeight="1">
      <c r="A104" s="16"/>
      <c r="B104" s="17"/>
      <c r="C104" s="118" t="s">
        <v>166</v>
      </c>
      <c r="D104" s="118" t="s">
        <v>146</v>
      </c>
      <c r="E104" s="119" t="s">
        <v>1452</v>
      </c>
      <c r="F104" s="120" t="s">
        <v>1448</v>
      </c>
      <c r="G104" s="121" t="s">
        <v>338</v>
      </c>
      <c r="H104" s="122">
        <v>1</v>
      </c>
      <c r="I104" s="259"/>
      <c r="J104" s="123">
        <f>ROUND(I104*H104,2)</f>
        <v>0</v>
      </c>
      <c r="K104" s="120" t="s">
        <v>183</v>
      </c>
      <c r="L104" s="17"/>
      <c r="M104" s="124" t="s">
        <v>25</v>
      </c>
      <c r="N104" s="125" t="s">
        <v>54</v>
      </c>
      <c r="O104" s="16"/>
      <c r="P104" s="126">
        <f>O104*H104</f>
        <v>0</v>
      </c>
      <c r="Q104" s="126">
        <v>0</v>
      </c>
      <c r="R104" s="126">
        <f>Q104*H104</f>
        <v>0</v>
      </c>
      <c r="S104" s="126">
        <v>0</v>
      </c>
      <c r="T104" s="127">
        <f>S104*H104</f>
        <v>0</v>
      </c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28" t="s">
        <v>1369</v>
      </c>
      <c r="AS104" s="16"/>
      <c r="AT104" s="128" t="s">
        <v>146</v>
      </c>
      <c r="AU104" s="128" t="s">
        <v>153</v>
      </c>
      <c r="AV104" s="16"/>
      <c r="AW104" s="16"/>
      <c r="AX104" s="16"/>
      <c r="AY104" s="4" t="s">
        <v>145</v>
      </c>
      <c r="AZ104" s="16"/>
      <c r="BA104" s="16"/>
      <c r="BB104" s="16"/>
      <c r="BC104" s="16"/>
      <c r="BD104" s="16"/>
      <c r="BE104" s="129">
        <f>IF(N104="základní",J104,0)</f>
        <v>0</v>
      </c>
      <c r="BF104" s="129">
        <f>IF(N104="snížená",J104,0)</f>
        <v>0</v>
      </c>
      <c r="BG104" s="129">
        <f>IF(N104="zákl. přenesená",J104,0)</f>
        <v>0</v>
      </c>
      <c r="BH104" s="129">
        <f>IF(N104="sníž. přenesená",J104,0)</f>
        <v>0</v>
      </c>
      <c r="BI104" s="129">
        <f>IF(N104="nulová",J104,0)</f>
        <v>0</v>
      </c>
      <c r="BJ104" s="4" t="s">
        <v>153</v>
      </c>
      <c r="BK104" s="129">
        <f>ROUND(I104*H104,2)</f>
        <v>0</v>
      </c>
      <c r="BL104" s="4" t="s">
        <v>1369</v>
      </c>
      <c r="BM104" s="128" t="s">
        <v>1460</v>
      </c>
    </row>
    <row r="105" spans="1:65" ht="15.75" customHeight="1">
      <c r="A105" s="16"/>
      <c r="B105" s="17"/>
      <c r="C105" s="16"/>
      <c r="D105" s="136" t="s">
        <v>201</v>
      </c>
      <c r="E105" s="16"/>
      <c r="F105" s="137" t="s">
        <v>1461</v>
      </c>
      <c r="G105" s="16"/>
      <c r="H105" s="16"/>
      <c r="I105" s="16"/>
      <c r="J105" s="16"/>
      <c r="K105" s="16"/>
      <c r="L105" s="17"/>
      <c r="M105" s="138"/>
      <c r="N105" s="16"/>
      <c r="O105" s="16"/>
      <c r="P105" s="16"/>
      <c r="Q105" s="16"/>
      <c r="R105" s="16"/>
      <c r="S105" s="16"/>
      <c r="T105" s="59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4" t="s">
        <v>201</v>
      </c>
      <c r="AU105" s="4" t="s">
        <v>153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</row>
    <row r="106" spans="1:65" ht="22.5" customHeight="1">
      <c r="A106" s="108"/>
      <c r="B106" s="109"/>
      <c r="C106" s="108"/>
      <c r="D106" s="110" t="s">
        <v>106</v>
      </c>
      <c r="E106" s="130" t="s">
        <v>1464</v>
      </c>
      <c r="F106" s="130" t="s">
        <v>1465</v>
      </c>
      <c r="G106" s="108"/>
      <c r="H106" s="108"/>
      <c r="I106" s="108"/>
      <c r="J106" s="131">
        <f>BK106</f>
        <v>0</v>
      </c>
      <c r="K106" s="108"/>
      <c r="L106" s="109"/>
      <c r="M106" s="113"/>
      <c r="N106" s="108"/>
      <c r="O106" s="108"/>
      <c r="P106" s="114">
        <f>SUM(P107:P108)</f>
        <v>0</v>
      </c>
      <c r="Q106" s="108"/>
      <c r="R106" s="114">
        <f>SUM(R107:R108)</f>
        <v>0</v>
      </c>
      <c r="S106" s="108"/>
      <c r="T106" s="115">
        <f>SUM(T107:T108)</f>
        <v>0</v>
      </c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10" t="s">
        <v>170</v>
      </c>
      <c r="AS106" s="108"/>
      <c r="AT106" s="116" t="s">
        <v>106</v>
      </c>
      <c r="AU106" s="116" t="s">
        <v>9</v>
      </c>
      <c r="AV106" s="108"/>
      <c r="AW106" s="108"/>
      <c r="AX106" s="108"/>
      <c r="AY106" s="110" t="s">
        <v>145</v>
      </c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17">
        <f>SUM(BK107:BK108)</f>
        <v>0</v>
      </c>
      <c r="BL106" s="108"/>
      <c r="BM106" s="108"/>
    </row>
    <row r="107" spans="1:65" ht="16.5" customHeight="1">
      <c r="A107" s="16"/>
      <c r="B107" s="17"/>
      <c r="C107" s="118" t="s">
        <v>184</v>
      </c>
      <c r="D107" s="118" t="s">
        <v>146</v>
      </c>
      <c r="E107" s="119" t="s">
        <v>1471</v>
      </c>
      <c r="F107" s="120" t="s">
        <v>1472</v>
      </c>
      <c r="G107" s="121" t="s">
        <v>338</v>
      </c>
      <c r="H107" s="122">
        <v>1</v>
      </c>
      <c r="I107" s="259"/>
      <c r="J107" s="123">
        <f>ROUND(I107*H107,2)</f>
        <v>0</v>
      </c>
      <c r="K107" s="120" t="s">
        <v>183</v>
      </c>
      <c r="L107" s="17"/>
      <c r="M107" s="124" t="s">
        <v>25</v>
      </c>
      <c r="N107" s="125" t="s">
        <v>54</v>
      </c>
      <c r="O107" s="16"/>
      <c r="P107" s="126">
        <f>O107*H107</f>
        <v>0</v>
      </c>
      <c r="Q107" s="126">
        <v>0</v>
      </c>
      <c r="R107" s="126">
        <f>Q107*H107</f>
        <v>0</v>
      </c>
      <c r="S107" s="126">
        <v>0</v>
      </c>
      <c r="T107" s="127">
        <f>S107*H107</f>
        <v>0</v>
      </c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28" t="s">
        <v>1369</v>
      </c>
      <c r="AS107" s="16"/>
      <c r="AT107" s="128" t="s">
        <v>146</v>
      </c>
      <c r="AU107" s="128" t="s">
        <v>153</v>
      </c>
      <c r="AV107" s="16"/>
      <c r="AW107" s="16"/>
      <c r="AX107" s="16"/>
      <c r="AY107" s="4" t="s">
        <v>145</v>
      </c>
      <c r="AZ107" s="16"/>
      <c r="BA107" s="16"/>
      <c r="BB107" s="16"/>
      <c r="BC107" s="16"/>
      <c r="BD107" s="16"/>
      <c r="BE107" s="129">
        <f>IF(N107="základní",J107,0)</f>
        <v>0</v>
      </c>
      <c r="BF107" s="129">
        <f>IF(N107="snížená",J107,0)</f>
        <v>0</v>
      </c>
      <c r="BG107" s="129">
        <f>IF(N107="zákl. přenesená",J107,0)</f>
        <v>0</v>
      </c>
      <c r="BH107" s="129">
        <f>IF(N107="sníž. přenesená",J107,0)</f>
        <v>0</v>
      </c>
      <c r="BI107" s="129">
        <f>IF(N107="nulová",J107,0)</f>
        <v>0</v>
      </c>
      <c r="BJ107" s="4" t="s">
        <v>153</v>
      </c>
      <c r="BK107" s="129">
        <f>ROUND(I107*H107,2)</f>
        <v>0</v>
      </c>
      <c r="BL107" s="4" t="s">
        <v>1369</v>
      </c>
      <c r="BM107" s="128" t="s">
        <v>1478</v>
      </c>
    </row>
    <row r="108" spans="1:65" ht="15.75" customHeight="1">
      <c r="A108" s="16"/>
      <c r="B108" s="17"/>
      <c r="C108" s="16"/>
      <c r="D108" s="136" t="s">
        <v>201</v>
      </c>
      <c r="E108" s="16"/>
      <c r="F108" s="137" t="s">
        <v>1479</v>
      </c>
      <c r="G108" s="16"/>
      <c r="H108" s="16"/>
      <c r="I108" s="16"/>
      <c r="J108" s="16"/>
      <c r="K108" s="16"/>
      <c r="L108" s="17"/>
      <c r="M108" s="138"/>
      <c r="N108" s="16"/>
      <c r="O108" s="16"/>
      <c r="P108" s="16"/>
      <c r="Q108" s="16"/>
      <c r="R108" s="16"/>
      <c r="S108" s="16"/>
      <c r="T108" s="59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4" t="s">
        <v>201</v>
      </c>
      <c r="AU108" s="4" t="s">
        <v>153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</row>
    <row r="109" spans="1:65" ht="22.5" customHeight="1">
      <c r="A109" s="108"/>
      <c r="B109" s="109"/>
      <c r="C109" s="108"/>
      <c r="D109" s="110" t="s">
        <v>106</v>
      </c>
      <c r="E109" s="130" t="s">
        <v>1486</v>
      </c>
      <c r="F109" s="130" t="s">
        <v>1487</v>
      </c>
      <c r="G109" s="108"/>
      <c r="H109" s="108"/>
      <c r="I109" s="108"/>
      <c r="J109" s="131">
        <f>BK109</f>
        <v>0</v>
      </c>
      <c r="K109" s="108"/>
      <c r="L109" s="109"/>
      <c r="M109" s="113"/>
      <c r="N109" s="108"/>
      <c r="O109" s="108"/>
      <c r="P109" s="114">
        <f>SUM(P110:P111)</f>
        <v>0</v>
      </c>
      <c r="Q109" s="108"/>
      <c r="R109" s="114">
        <f>SUM(R110:R111)</f>
        <v>0</v>
      </c>
      <c r="S109" s="108"/>
      <c r="T109" s="115">
        <f>SUM(T110:T111)</f>
        <v>0</v>
      </c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10" t="s">
        <v>170</v>
      </c>
      <c r="AS109" s="108"/>
      <c r="AT109" s="116" t="s">
        <v>106</v>
      </c>
      <c r="AU109" s="116" t="s">
        <v>9</v>
      </c>
      <c r="AV109" s="108"/>
      <c r="AW109" s="108"/>
      <c r="AX109" s="108"/>
      <c r="AY109" s="110" t="s">
        <v>145</v>
      </c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17">
        <f>SUM(BK110:BK111)</f>
        <v>0</v>
      </c>
      <c r="BL109" s="108"/>
      <c r="BM109" s="108"/>
    </row>
    <row r="110" spans="1:65" ht="16.5" customHeight="1">
      <c r="A110" s="16"/>
      <c r="B110" s="17"/>
      <c r="C110" s="118" t="s">
        <v>169</v>
      </c>
      <c r="D110" s="118" t="s">
        <v>146</v>
      </c>
      <c r="E110" s="119" t="s">
        <v>1492</v>
      </c>
      <c r="F110" s="120" t="s">
        <v>1487</v>
      </c>
      <c r="G110" s="121" t="s">
        <v>338</v>
      </c>
      <c r="H110" s="122">
        <v>1</v>
      </c>
      <c r="I110" s="259"/>
      <c r="J110" s="123">
        <f>ROUND(I110*H110,2)</f>
        <v>0</v>
      </c>
      <c r="K110" s="120" t="s">
        <v>183</v>
      </c>
      <c r="L110" s="17"/>
      <c r="M110" s="124" t="s">
        <v>25</v>
      </c>
      <c r="N110" s="125" t="s">
        <v>54</v>
      </c>
      <c r="O110" s="16"/>
      <c r="P110" s="126">
        <f>O110*H110</f>
        <v>0</v>
      </c>
      <c r="Q110" s="126">
        <v>0</v>
      </c>
      <c r="R110" s="126">
        <f>Q110*H110</f>
        <v>0</v>
      </c>
      <c r="S110" s="126">
        <v>0</v>
      </c>
      <c r="T110" s="127">
        <f>S110*H110</f>
        <v>0</v>
      </c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28" t="s">
        <v>1369</v>
      </c>
      <c r="AS110" s="16"/>
      <c r="AT110" s="128" t="s">
        <v>146</v>
      </c>
      <c r="AU110" s="128" t="s">
        <v>153</v>
      </c>
      <c r="AV110" s="16"/>
      <c r="AW110" s="16"/>
      <c r="AX110" s="16"/>
      <c r="AY110" s="4" t="s">
        <v>145</v>
      </c>
      <c r="AZ110" s="16"/>
      <c r="BA110" s="16"/>
      <c r="BB110" s="16"/>
      <c r="BC110" s="16"/>
      <c r="BD110" s="16"/>
      <c r="BE110" s="129">
        <f>IF(N110="základní",J110,0)</f>
        <v>0</v>
      </c>
      <c r="BF110" s="129">
        <f>IF(N110="snížená",J110,0)</f>
        <v>0</v>
      </c>
      <c r="BG110" s="129">
        <f>IF(N110="zákl. přenesená",J110,0)</f>
        <v>0</v>
      </c>
      <c r="BH110" s="129">
        <f>IF(N110="sníž. přenesená",J110,0)</f>
        <v>0</v>
      </c>
      <c r="BI110" s="129">
        <f>IF(N110="nulová",J110,0)</f>
        <v>0</v>
      </c>
      <c r="BJ110" s="4" t="s">
        <v>153</v>
      </c>
      <c r="BK110" s="129">
        <f>ROUND(I110*H110,2)</f>
        <v>0</v>
      </c>
      <c r="BL110" s="4" t="s">
        <v>1369</v>
      </c>
      <c r="BM110" s="128" t="s">
        <v>1505</v>
      </c>
    </row>
    <row r="111" spans="1:65" ht="15.75" customHeight="1">
      <c r="A111" s="16"/>
      <c r="B111" s="17"/>
      <c r="C111" s="16"/>
      <c r="D111" s="136" t="s">
        <v>201</v>
      </c>
      <c r="E111" s="16"/>
      <c r="F111" s="137" t="s">
        <v>1506</v>
      </c>
      <c r="G111" s="16"/>
      <c r="H111" s="16"/>
      <c r="I111" s="16"/>
      <c r="J111" s="16"/>
      <c r="K111" s="16"/>
      <c r="L111" s="17"/>
      <c r="M111" s="138"/>
      <c r="N111" s="16"/>
      <c r="O111" s="16"/>
      <c r="P111" s="16"/>
      <c r="Q111" s="16"/>
      <c r="R111" s="16"/>
      <c r="S111" s="16"/>
      <c r="T111" s="59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4" t="s">
        <v>201</v>
      </c>
      <c r="AU111" s="4" t="s">
        <v>153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</row>
    <row r="112" spans="1:65" ht="22.5" customHeight="1">
      <c r="A112" s="108"/>
      <c r="B112" s="109"/>
      <c r="C112" s="108"/>
      <c r="D112" s="110" t="s">
        <v>106</v>
      </c>
      <c r="E112" s="130" t="s">
        <v>1511</v>
      </c>
      <c r="F112" s="130" t="s">
        <v>1336</v>
      </c>
      <c r="G112" s="108"/>
      <c r="H112" s="108"/>
      <c r="I112" s="108"/>
      <c r="J112" s="131">
        <f>BK112</f>
        <v>0</v>
      </c>
      <c r="K112" s="108"/>
      <c r="L112" s="109"/>
      <c r="M112" s="113"/>
      <c r="N112" s="108"/>
      <c r="O112" s="108"/>
      <c r="P112" s="114">
        <f>SUM(P113:P119)</f>
        <v>0</v>
      </c>
      <c r="Q112" s="108"/>
      <c r="R112" s="114">
        <f>SUM(R113:R119)</f>
        <v>0</v>
      </c>
      <c r="S112" s="108"/>
      <c r="T112" s="115">
        <f>SUM(T113:T119)</f>
        <v>0</v>
      </c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10" t="s">
        <v>170</v>
      </c>
      <c r="AS112" s="108"/>
      <c r="AT112" s="116" t="s">
        <v>106</v>
      </c>
      <c r="AU112" s="116" t="s">
        <v>9</v>
      </c>
      <c r="AV112" s="108"/>
      <c r="AW112" s="108"/>
      <c r="AX112" s="108"/>
      <c r="AY112" s="110" t="s">
        <v>145</v>
      </c>
      <c r="AZ112" s="108"/>
      <c r="BA112" s="108"/>
      <c r="BB112" s="108"/>
      <c r="BC112" s="108"/>
      <c r="BD112" s="108"/>
      <c r="BE112" s="108"/>
      <c r="BF112" s="108"/>
      <c r="BG112" s="108"/>
      <c r="BH112" s="108"/>
      <c r="BI112" s="108"/>
      <c r="BJ112" s="108"/>
      <c r="BK112" s="117">
        <f>SUM(BK113:BK119)</f>
        <v>0</v>
      </c>
      <c r="BL112" s="108"/>
      <c r="BM112" s="108"/>
    </row>
    <row r="113" spans="1:65" ht="16.5" customHeight="1">
      <c r="A113" s="16"/>
      <c r="B113" s="17"/>
      <c r="C113" s="118" t="s">
        <v>164</v>
      </c>
      <c r="D113" s="118" t="s">
        <v>146</v>
      </c>
      <c r="E113" s="119" t="s">
        <v>1523</v>
      </c>
      <c r="F113" s="120" t="s">
        <v>1336</v>
      </c>
      <c r="G113" s="121" t="s">
        <v>338</v>
      </c>
      <c r="H113" s="122">
        <v>1</v>
      </c>
      <c r="I113" s="259"/>
      <c r="J113" s="123">
        <f>ROUND(I113*H113,2)</f>
        <v>0</v>
      </c>
      <c r="K113" s="120" t="s">
        <v>183</v>
      </c>
      <c r="L113" s="17"/>
      <c r="M113" s="124" t="s">
        <v>25</v>
      </c>
      <c r="N113" s="125" t="s">
        <v>54</v>
      </c>
      <c r="O113" s="16"/>
      <c r="P113" s="126">
        <f>O113*H113</f>
        <v>0</v>
      </c>
      <c r="Q113" s="126">
        <v>0</v>
      </c>
      <c r="R113" s="126">
        <f>Q113*H113</f>
        <v>0</v>
      </c>
      <c r="S113" s="126">
        <v>0</v>
      </c>
      <c r="T113" s="127">
        <f>S113*H113</f>
        <v>0</v>
      </c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28" t="s">
        <v>1369</v>
      </c>
      <c r="AS113" s="16"/>
      <c r="AT113" s="128" t="s">
        <v>146</v>
      </c>
      <c r="AU113" s="128" t="s">
        <v>153</v>
      </c>
      <c r="AV113" s="16"/>
      <c r="AW113" s="16"/>
      <c r="AX113" s="16"/>
      <c r="AY113" s="4" t="s">
        <v>145</v>
      </c>
      <c r="AZ113" s="16"/>
      <c r="BA113" s="16"/>
      <c r="BB113" s="16"/>
      <c r="BC113" s="16"/>
      <c r="BD113" s="16"/>
      <c r="BE113" s="129">
        <f>IF(N113="základní",J113,0)</f>
        <v>0</v>
      </c>
      <c r="BF113" s="129">
        <f>IF(N113="snížená",J113,0)</f>
        <v>0</v>
      </c>
      <c r="BG113" s="129">
        <f>IF(N113="zákl. přenesená",J113,0)</f>
        <v>0</v>
      </c>
      <c r="BH113" s="129">
        <f>IF(N113="sníž. přenesená",J113,0)</f>
        <v>0</v>
      </c>
      <c r="BI113" s="129">
        <f>IF(N113="nulová",J113,0)</f>
        <v>0</v>
      </c>
      <c r="BJ113" s="4" t="s">
        <v>153</v>
      </c>
      <c r="BK113" s="129">
        <f>ROUND(I113*H113,2)</f>
        <v>0</v>
      </c>
      <c r="BL113" s="4" t="s">
        <v>1369</v>
      </c>
      <c r="BM113" s="128" t="s">
        <v>1528</v>
      </c>
    </row>
    <row r="114" spans="1:65" ht="15.75" customHeight="1">
      <c r="A114" s="16"/>
      <c r="B114" s="17"/>
      <c r="C114" s="16"/>
      <c r="D114" s="136" t="s">
        <v>201</v>
      </c>
      <c r="E114" s="16"/>
      <c r="F114" s="137" t="s">
        <v>1531</v>
      </c>
      <c r="G114" s="16"/>
      <c r="H114" s="16"/>
      <c r="I114" s="16"/>
      <c r="J114" s="16"/>
      <c r="K114" s="16"/>
      <c r="L114" s="17"/>
      <c r="M114" s="138"/>
      <c r="N114" s="16"/>
      <c r="O114" s="16"/>
      <c r="P114" s="16"/>
      <c r="Q114" s="16"/>
      <c r="R114" s="16"/>
      <c r="S114" s="16"/>
      <c r="T114" s="59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4" t="s">
        <v>201</v>
      </c>
      <c r="AU114" s="4" t="s">
        <v>153</v>
      </c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</row>
    <row r="115" spans="1:65" ht="24" customHeight="1">
      <c r="A115" s="16"/>
      <c r="B115" s="17"/>
      <c r="C115" s="118" t="s">
        <v>177</v>
      </c>
      <c r="D115" s="118" t="s">
        <v>146</v>
      </c>
      <c r="E115" s="119" t="s">
        <v>1534</v>
      </c>
      <c r="F115" s="120" t="s">
        <v>1535</v>
      </c>
      <c r="G115" s="121" t="s">
        <v>338</v>
      </c>
      <c r="H115" s="122">
        <v>1</v>
      </c>
      <c r="I115" s="259"/>
      <c r="J115" s="123">
        <f t="shared" ref="J115:J116" si="3">ROUND(I115*H115,2)</f>
        <v>0</v>
      </c>
      <c r="K115" s="120" t="s">
        <v>25</v>
      </c>
      <c r="L115" s="17"/>
      <c r="M115" s="124" t="s">
        <v>25</v>
      </c>
      <c r="N115" s="125" t="s">
        <v>54</v>
      </c>
      <c r="O115" s="16"/>
      <c r="P115" s="126">
        <f t="shared" ref="P115:P116" si="4">O115*H115</f>
        <v>0</v>
      </c>
      <c r="Q115" s="126">
        <v>0</v>
      </c>
      <c r="R115" s="126">
        <f t="shared" ref="R115:R116" si="5">Q115*H115</f>
        <v>0</v>
      </c>
      <c r="S115" s="126">
        <v>0</v>
      </c>
      <c r="T115" s="127">
        <f t="shared" ref="T115:T116" si="6">S115*H115</f>
        <v>0</v>
      </c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28" t="s">
        <v>1369</v>
      </c>
      <c r="AS115" s="16"/>
      <c r="AT115" s="128" t="s">
        <v>146</v>
      </c>
      <c r="AU115" s="128" t="s">
        <v>153</v>
      </c>
      <c r="AV115" s="16"/>
      <c r="AW115" s="16"/>
      <c r="AX115" s="16"/>
      <c r="AY115" s="4" t="s">
        <v>145</v>
      </c>
      <c r="AZ115" s="16"/>
      <c r="BA115" s="16"/>
      <c r="BB115" s="16"/>
      <c r="BC115" s="16"/>
      <c r="BD115" s="16"/>
      <c r="BE115" s="129">
        <f t="shared" ref="BE115:BE116" si="7">IF(N115="základní",J115,0)</f>
        <v>0</v>
      </c>
      <c r="BF115" s="129">
        <f t="shared" ref="BF115:BF116" si="8">IF(N115="snížená",J115,0)</f>
        <v>0</v>
      </c>
      <c r="BG115" s="129">
        <f t="shared" ref="BG115:BG116" si="9">IF(N115="zákl. přenesená",J115,0)</f>
        <v>0</v>
      </c>
      <c r="BH115" s="129">
        <f t="shared" ref="BH115:BH116" si="10">IF(N115="sníž. přenesená",J115,0)</f>
        <v>0</v>
      </c>
      <c r="BI115" s="129">
        <f t="shared" ref="BI115:BI116" si="11">IF(N115="nulová",J115,0)</f>
        <v>0</v>
      </c>
      <c r="BJ115" s="4" t="s">
        <v>153</v>
      </c>
      <c r="BK115" s="129">
        <f t="shared" ref="BK115:BK116" si="12">ROUND(I115*H115,2)</f>
        <v>0</v>
      </c>
      <c r="BL115" s="4" t="s">
        <v>1369</v>
      </c>
      <c r="BM115" s="128" t="s">
        <v>1543</v>
      </c>
    </row>
    <row r="116" spans="1:65" ht="16.5" customHeight="1">
      <c r="A116" s="16"/>
      <c r="B116" s="17"/>
      <c r="C116" s="118" t="s">
        <v>204</v>
      </c>
      <c r="D116" s="118" t="s">
        <v>146</v>
      </c>
      <c r="E116" s="119" t="s">
        <v>1545</v>
      </c>
      <c r="F116" s="120" t="s">
        <v>1546</v>
      </c>
      <c r="G116" s="121" t="s">
        <v>338</v>
      </c>
      <c r="H116" s="122">
        <v>1</v>
      </c>
      <c r="I116" s="259"/>
      <c r="J116" s="123">
        <f t="shared" si="3"/>
        <v>0</v>
      </c>
      <c r="K116" s="120" t="s">
        <v>25</v>
      </c>
      <c r="L116" s="17"/>
      <c r="M116" s="124" t="s">
        <v>25</v>
      </c>
      <c r="N116" s="125" t="s">
        <v>54</v>
      </c>
      <c r="O116" s="16"/>
      <c r="P116" s="126">
        <f t="shared" si="4"/>
        <v>0</v>
      </c>
      <c r="Q116" s="126">
        <v>0</v>
      </c>
      <c r="R116" s="126">
        <f t="shared" si="5"/>
        <v>0</v>
      </c>
      <c r="S116" s="126">
        <v>0</v>
      </c>
      <c r="T116" s="127">
        <f t="shared" si="6"/>
        <v>0</v>
      </c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28" t="s">
        <v>1369</v>
      </c>
      <c r="AS116" s="16"/>
      <c r="AT116" s="128" t="s">
        <v>146</v>
      </c>
      <c r="AU116" s="128" t="s">
        <v>153</v>
      </c>
      <c r="AV116" s="16"/>
      <c r="AW116" s="16"/>
      <c r="AX116" s="16"/>
      <c r="AY116" s="4" t="s">
        <v>145</v>
      </c>
      <c r="AZ116" s="16"/>
      <c r="BA116" s="16"/>
      <c r="BB116" s="16"/>
      <c r="BC116" s="16"/>
      <c r="BD116" s="16"/>
      <c r="BE116" s="129">
        <f t="shared" si="7"/>
        <v>0</v>
      </c>
      <c r="BF116" s="129">
        <f t="shared" si="8"/>
        <v>0</v>
      </c>
      <c r="BG116" s="129">
        <f t="shared" si="9"/>
        <v>0</v>
      </c>
      <c r="BH116" s="129">
        <f t="shared" si="10"/>
        <v>0</v>
      </c>
      <c r="BI116" s="129">
        <f t="shared" si="11"/>
        <v>0</v>
      </c>
      <c r="BJ116" s="4" t="s">
        <v>153</v>
      </c>
      <c r="BK116" s="129">
        <f t="shared" si="12"/>
        <v>0</v>
      </c>
      <c r="BL116" s="4" t="s">
        <v>1369</v>
      </c>
      <c r="BM116" s="128" t="s">
        <v>1549</v>
      </c>
    </row>
    <row r="117" spans="1:65" ht="55.5" customHeight="1">
      <c r="A117" s="16"/>
      <c r="B117" s="17"/>
      <c r="C117" s="16"/>
      <c r="D117" s="141" t="s">
        <v>775</v>
      </c>
      <c r="E117" s="16"/>
      <c r="F117" s="174" t="s">
        <v>1550</v>
      </c>
      <c r="G117" s="16"/>
      <c r="H117" s="16"/>
      <c r="I117" s="16"/>
      <c r="J117" s="16"/>
      <c r="K117" s="16"/>
      <c r="L117" s="17"/>
      <c r="M117" s="138"/>
      <c r="N117" s="16"/>
      <c r="O117" s="16"/>
      <c r="P117" s="16"/>
      <c r="Q117" s="16"/>
      <c r="R117" s="16"/>
      <c r="S117" s="16"/>
      <c r="T117" s="59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4" t="s">
        <v>775</v>
      </c>
      <c r="AU117" s="4" t="s">
        <v>153</v>
      </c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</row>
    <row r="118" spans="1:65" ht="16.5" customHeight="1">
      <c r="A118" s="16"/>
      <c r="B118" s="17"/>
      <c r="C118" s="118" t="s">
        <v>15</v>
      </c>
      <c r="D118" s="118" t="s">
        <v>146</v>
      </c>
      <c r="E118" s="119" t="s">
        <v>1553</v>
      </c>
      <c r="F118" s="120" t="s">
        <v>1554</v>
      </c>
      <c r="G118" s="121" t="s">
        <v>338</v>
      </c>
      <c r="H118" s="122">
        <v>1</v>
      </c>
      <c r="I118" s="259"/>
      <c r="J118" s="123">
        <f>ROUND(I118*H118,2)</f>
        <v>0</v>
      </c>
      <c r="K118" s="120" t="s">
        <v>25</v>
      </c>
      <c r="L118" s="17"/>
      <c r="M118" s="124" t="s">
        <v>25</v>
      </c>
      <c r="N118" s="125" t="s">
        <v>54</v>
      </c>
      <c r="O118" s="16"/>
      <c r="P118" s="126">
        <f>O118*H118</f>
        <v>0</v>
      </c>
      <c r="Q118" s="126">
        <v>0</v>
      </c>
      <c r="R118" s="126">
        <f>Q118*H118</f>
        <v>0</v>
      </c>
      <c r="S118" s="126">
        <v>0</v>
      </c>
      <c r="T118" s="127">
        <f>S118*H118</f>
        <v>0</v>
      </c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28" t="s">
        <v>1369</v>
      </c>
      <c r="AS118" s="16"/>
      <c r="AT118" s="128" t="s">
        <v>146</v>
      </c>
      <c r="AU118" s="128" t="s">
        <v>153</v>
      </c>
      <c r="AV118" s="16"/>
      <c r="AW118" s="16"/>
      <c r="AX118" s="16"/>
      <c r="AY118" s="4" t="s">
        <v>145</v>
      </c>
      <c r="AZ118" s="16"/>
      <c r="BA118" s="16"/>
      <c r="BB118" s="16"/>
      <c r="BC118" s="16"/>
      <c r="BD118" s="16"/>
      <c r="BE118" s="129">
        <f>IF(N118="základní",J118,0)</f>
        <v>0</v>
      </c>
      <c r="BF118" s="129">
        <f>IF(N118="snížená",J118,0)</f>
        <v>0</v>
      </c>
      <c r="BG118" s="129">
        <f>IF(N118="zákl. přenesená",J118,0)</f>
        <v>0</v>
      </c>
      <c r="BH118" s="129">
        <f>IF(N118="sníž. přenesená",J118,0)</f>
        <v>0</v>
      </c>
      <c r="BI118" s="129">
        <f>IF(N118="nulová",J118,0)</f>
        <v>0</v>
      </c>
      <c r="BJ118" s="4" t="s">
        <v>153</v>
      </c>
      <c r="BK118" s="129">
        <f>ROUND(I118*H118,2)</f>
        <v>0</v>
      </c>
      <c r="BL118" s="4" t="s">
        <v>1369</v>
      </c>
      <c r="BM118" s="128" t="s">
        <v>1560</v>
      </c>
    </row>
    <row r="119" spans="1:65" ht="46.5" customHeight="1">
      <c r="A119" s="16"/>
      <c r="B119" s="17"/>
      <c r="C119" s="16"/>
      <c r="D119" s="141" t="s">
        <v>775</v>
      </c>
      <c r="E119" s="16"/>
      <c r="F119" s="174" t="s">
        <v>1561</v>
      </c>
      <c r="G119" s="16"/>
      <c r="H119" s="16"/>
      <c r="I119" s="16"/>
      <c r="J119" s="16"/>
      <c r="K119" s="16"/>
      <c r="L119" s="17"/>
      <c r="M119" s="255"/>
      <c r="N119" s="162"/>
      <c r="O119" s="162"/>
      <c r="P119" s="162"/>
      <c r="Q119" s="162"/>
      <c r="R119" s="162"/>
      <c r="S119" s="162"/>
      <c r="T119" s="25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4" t="s">
        <v>775</v>
      </c>
      <c r="AU119" s="4" t="s">
        <v>153</v>
      </c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</row>
    <row r="120" spans="1:65" ht="6.75" customHeight="1">
      <c r="A120" s="16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17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</row>
    <row r="121" spans="1:65" ht="15.75" customHeight="1"/>
    <row r="122" spans="1:65" ht="15.75" customHeight="1"/>
    <row r="123" spans="1:65" ht="15.75" customHeight="1"/>
    <row r="124" spans="1:65" ht="15.75" customHeight="1"/>
    <row r="125" spans="1:65" ht="15.75" customHeight="1"/>
    <row r="126" spans="1:65" ht="15.75" customHeight="1"/>
    <row r="127" spans="1:65" ht="15.75" customHeight="1"/>
    <row r="128" spans="1:65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i6I88egWyD4CZ09Lfjc86Klq7U/YOBQ2BFbfZ3cE/fdg1A+N9IjMWMTNxtP+vZVONPn0NRAwwrb5RJrzKwhXSA==" saltValue="1zsN8wwEDbzmrIcEh588IA==" spinCount="100000" sheet="1" objects="1" scenarios="1"/>
  <autoFilter ref="C85:K119" xr:uid="{00000000-0009-0000-0000-000007000000}"/>
  <mergeCells count="9">
    <mergeCell ref="E76:H76"/>
    <mergeCell ref="E78:H78"/>
    <mergeCell ref="L2:V2"/>
    <mergeCell ref="E7:H7"/>
    <mergeCell ref="E9:H9"/>
    <mergeCell ref="E18:H18"/>
    <mergeCell ref="E27:H27"/>
    <mergeCell ref="E48:H48"/>
    <mergeCell ref="E50:H50"/>
  </mergeCells>
  <hyperlinks>
    <hyperlink ref="F90" r:id="rId1" xr:uid="{00000000-0004-0000-0700-000000000000}"/>
    <hyperlink ref="F92" r:id="rId2" xr:uid="{00000000-0004-0000-0700-000001000000}"/>
    <hyperlink ref="F94" r:id="rId3" xr:uid="{00000000-0004-0000-0700-000002000000}"/>
    <hyperlink ref="F96" r:id="rId4" xr:uid="{00000000-0004-0000-0700-000003000000}"/>
    <hyperlink ref="F99" r:id="rId5" xr:uid="{00000000-0004-0000-0700-000004000000}"/>
    <hyperlink ref="F105" r:id="rId6" xr:uid="{00000000-0004-0000-0700-000005000000}"/>
    <hyperlink ref="F108" r:id="rId7" xr:uid="{00000000-0004-0000-0700-000006000000}"/>
    <hyperlink ref="F111" r:id="rId8" xr:uid="{00000000-0004-0000-0700-000007000000}"/>
    <hyperlink ref="F114" r:id="rId9" xr:uid="{00000000-0004-0000-0700-000008000000}"/>
  </hyperlinks>
  <pageMargins left="0.39374999999999999" right="0.39374999999999999" top="0.39374999999999999" bottom="0.39374999999999999" header="0" footer="0"/>
  <pageSetup paperSize="9" orientation="portrait"/>
  <headerFooter>
    <oddFooter>&amp;CStrana &amp;P z</oddFooter>
  </headerFooter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showGridLines="0" topLeftCell="A135" workbookViewId="0"/>
  </sheetViews>
  <sheetFormatPr defaultColWidth="16.83203125" defaultRowHeight="15" customHeight="1"/>
  <cols>
    <col min="1" max="1" width="9.6640625" customWidth="1"/>
    <col min="2" max="2" width="2" customWidth="1"/>
    <col min="3" max="4" width="5.83203125" customWidth="1"/>
    <col min="5" max="5" width="13.6640625" customWidth="1"/>
    <col min="6" max="6" width="10.83203125" customWidth="1"/>
    <col min="7" max="7" width="5.83203125" customWidth="1"/>
    <col min="8" max="8" width="90.6640625" customWidth="1"/>
    <col min="9" max="10" width="23.33203125" customWidth="1"/>
    <col min="11" max="11" width="2" customWidth="1"/>
    <col min="12" max="26" width="12.5" customWidth="1"/>
  </cols>
  <sheetData>
    <row r="1" spans="1:26" ht="12" customHeight="1"/>
    <row r="2" spans="1:26" ht="7.5" customHeight="1">
      <c r="A2" s="3"/>
      <c r="B2" s="178"/>
      <c r="C2" s="179"/>
      <c r="D2" s="179"/>
      <c r="E2" s="179"/>
      <c r="F2" s="179"/>
      <c r="G2" s="179"/>
      <c r="H2" s="179"/>
      <c r="I2" s="179"/>
      <c r="J2" s="179"/>
      <c r="K2" s="180"/>
    </row>
    <row r="3" spans="1:26" ht="45" customHeight="1">
      <c r="A3" s="181"/>
      <c r="B3" s="182"/>
      <c r="C3" s="266" t="s">
        <v>1066</v>
      </c>
      <c r="D3" s="264"/>
      <c r="E3" s="264"/>
      <c r="F3" s="264"/>
      <c r="G3" s="264"/>
      <c r="H3" s="264"/>
      <c r="I3" s="264"/>
      <c r="J3" s="264"/>
      <c r="K3" s="183"/>
      <c r="L3" s="181"/>
      <c r="M3" s="181"/>
      <c r="N3" s="181"/>
      <c r="O3" s="181"/>
      <c r="P3" s="181"/>
      <c r="Q3" s="181"/>
      <c r="R3" s="184"/>
      <c r="S3" s="181"/>
      <c r="T3" s="181"/>
      <c r="U3" s="181"/>
      <c r="V3" s="181"/>
      <c r="W3" s="181"/>
      <c r="X3" s="181"/>
      <c r="Y3" s="181"/>
      <c r="Z3" s="181"/>
    </row>
    <row r="4" spans="1:26" ht="25.5" customHeight="1">
      <c r="A4" s="3"/>
      <c r="B4" s="185"/>
      <c r="C4" s="267" t="s">
        <v>1069</v>
      </c>
      <c r="D4" s="268"/>
      <c r="E4" s="268"/>
      <c r="F4" s="268"/>
      <c r="G4" s="268"/>
      <c r="H4" s="268"/>
      <c r="I4" s="268"/>
      <c r="J4" s="268"/>
      <c r="K4" s="186"/>
      <c r="R4" s="184"/>
    </row>
    <row r="5" spans="1:26" ht="5.25" customHeight="1">
      <c r="A5" s="3"/>
      <c r="B5" s="185"/>
      <c r="C5" s="187"/>
      <c r="D5" s="187"/>
      <c r="E5" s="187"/>
      <c r="F5" s="187"/>
      <c r="G5" s="187"/>
      <c r="H5" s="187"/>
      <c r="I5" s="187"/>
      <c r="J5" s="187"/>
      <c r="K5" s="186"/>
      <c r="R5" s="188"/>
    </row>
    <row r="6" spans="1:26" ht="10.5" customHeight="1">
      <c r="A6" s="189"/>
      <c r="B6" s="190"/>
      <c r="C6" s="269" t="s">
        <v>1070</v>
      </c>
      <c r="D6" s="264"/>
      <c r="E6" s="264"/>
      <c r="F6" s="264"/>
      <c r="G6" s="264"/>
      <c r="H6" s="264"/>
      <c r="I6" s="264"/>
      <c r="J6" s="264"/>
      <c r="K6" s="191"/>
    </row>
    <row r="7" spans="1:26" ht="66" customHeight="1">
      <c r="A7" s="189"/>
      <c r="B7" s="190"/>
      <c r="C7" s="269" t="s">
        <v>1071</v>
      </c>
      <c r="D7" s="264"/>
      <c r="E7" s="264"/>
      <c r="F7" s="264"/>
      <c r="G7" s="264"/>
      <c r="H7" s="264"/>
      <c r="I7" s="264"/>
      <c r="J7" s="264"/>
      <c r="K7" s="191"/>
    </row>
    <row r="8" spans="1:26" ht="25.5" customHeight="1">
      <c r="A8" s="3"/>
      <c r="B8" s="185"/>
      <c r="C8" s="267" t="s">
        <v>1072</v>
      </c>
      <c r="D8" s="268"/>
      <c r="E8" s="268"/>
      <c r="F8" s="268"/>
      <c r="G8" s="268"/>
      <c r="H8" s="268"/>
      <c r="I8" s="268"/>
      <c r="J8" s="268"/>
      <c r="K8" s="186"/>
      <c r="R8" s="184"/>
    </row>
    <row r="9" spans="1:26" ht="54" customHeight="1">
      <c r="A9" s="189"/>
      <c r="B9" s="190"/>
      <c r="C9" s="269" t="s">
        <v>1073</v>
      </c>
      <c r="D9" s="264"/>
      <c r="E9" s="264"/>
      <c r="F9" s="264"/>
      <c r="G9" s="264"/>
      <c r="H9" s="264"/>
      <c r="I9" s="264"/>
      <c r="J9" s="264"/>
      <c r="K9" s="191"/>
    </row>
    <row r="10" spans="1:26" ht="25.5" customHeight="1">
      <c r="A10" s="3"/>
      <c r="B10" s="185"/>
      <c r="C10" s="267" t="s">
        <v>1074</v>
      </c>
      <c r="D10" s="268"/>
      <c r="E10" s="268"/>
      <c r="F10" s="268"/>
      <c r="G10" s="268"/>
      <c r="H10" s="268"/>
      <c r="I10" s="268"/>
      <c r="J10" s="268"/>
      <c r="K10" s="186"/>
      <c r="R10" s="184"/>
    </row>
    <row r="11" spans="1:26" ht="51" customHeight="1">
      <c r="A11" s="189"/>
      <c r="B11" s="190"/>
      <c r="C11" s="269" t="s">
        <v>1075</v>
      </c>
      <c r="D11" s="264"/>
      <c r="E11" s="264"/>
      <c r="F11" s="264"/>
      <c r="G11" s="264"/>
      <c r="H11" s="264"/>
      <c r="I11" s="264"/>
      <c r="J11" s="264"/>
      <c r="K11" s="191"/>
    </row>
    <row r="12" spans="1:26" ht="36" customHeight="1">
      <c r="A12" s="189"/>
      <c r="B12" s="190"/>
      <c r="C12" s="269" t="s">
        <v>1076</v>
      </c>
      <c r="D12" s="264"/>
      <c r="E12" s="264"/>
      <c r="F12" s="264"/>
      <c r="G12" s="264"/>
      <c r="H12" s="264"/>
      <c r="I12" s="264"/>
      <c r="J12" s="264"/>
      <c r="K12" s="191"/>
    </row>
    <row r="13" spans="1:26" ht="10.5" customHeight="1">
      <c r="A13" s="189"/>
      <c r="B13" s="190"/>
      <c r="C13" s="269" t="s">
        <v>1078</v>
      </c>
      <c r="D13" s="264"/>
      <c r="E13" s="264"/>
      <c r="F13" s="264"/>
      <c r="G13" s="264"/>
      <c r="H13" s="264"/>
      <c r="I13" s="264"/>
      <c r="J13" s="264"/>
      <c r="K13" s="191"/>
    </row>
    <row r="14" spans="1:26" ht="10.5" customHeight="1">
      <c r="A14" s="189"/>
      <c r="B14" s="190"/>
      <c r="C14" s="269" t="s">
        <v>1080</v>
      </c>
      <c r="D14" s="264"/>
      <c r="E14" s="264"/>
      <c r="F14" s="264"/>
      <c r="G14" s="264"/>
      <c r="H14" s="264"/>
      <c r="I14" s="264"/>
      <c r="J14" s="264"/>
      <c r="K14" s="191"/>
    </row>
    <row r="15" spans="1:26" ht="10.5" customHeight="1">
      <c r="A15" s="189"/>
      <c r="B15" s="190"/>
      <c r="C15" s="269" t="s">
        <v>1081</v>
      </c>
      <c r="D15" s="264"/>
      <c r="E15" s="264"/>
      <c r="F15" s="264"/>
      <c r="G15" s="264"/>
      <c r="H15" s="264"/>
      <c r="I15" s="264"/>
      <c r="J15" s="264"/>
      <c r="K15" s="191"/>
    </row>
    <row r="16" spans="1:26" ht="10.5" customHeight="1">
      <c r="A16" s="189"/>
      <c r="B16" s="190"/>
      <c r="C16" s="269" t="s">
        <v>1082</v>
      </c>
      <c r="D16" s="264"/>
      <c r="E16" s="264"/>
      <c r="F16" s="264"/>
      <c r="G16" s="264"/>
      <c r="H16" s="264"/>
      <c r="I16" s="264"/>
      <c r="J16" s="264"/>
      <c r="K16" s="191"/>
    </row>
    <row r="17" spans="1:26" ht="10.5" customHeight="1">
      <c r="A17" s="189"/>
      <c r="B17" s="190"/>
      <c r="C17" s="269" t="s">
        <v>1083</v>
      </c>
      <c r="D17" s="264"/>
      <c r="E17" s="264"/>
      <c r="F17" s="264"/>
      <c r="G17" s="264"/>
      <c r="H17" s="264"/>
      <c r="I17" s="264"/>
      <c r="J17" s="264"/>
      <c r="K17" s="191"/>
    </row>
    <row r="18" spans="1:26" ht="10.5" customHeight="1">
      <c r="A18" s="189"/>
      <c r="B18" s="190"/>
      <c r="C18" s="269" t="s">
        <v>1084</v>
      </c>
      <c r="D18" s="264"/>
      <c r="E18" s="264"/>
      <c r="F18" s="264"/>
      <c r="G18" s="264"/>
      <c r="H18" s="264"/>
      <c r="I18" s="264"/>
      <c r="J18" s="264"/>
      <c r="K18" s="191"/>
    </row>
    <row r="19" spans="1:26" ht="36" customHeight="1">
      <c r="A19" s="189"/>
      <c r="B19" s="190"/>
      <c r="C19" s="269" t="s">
        <v>1085</v>
      </c>
      <c r="D19" s="264"/>
      <c r="E19" s="264"/>
      <c r="F19" s="264"/>
      <c r="G19" s="264"/>
      <c r="H19" s="264"/>
      <c r="I19" s="264"/>
      <c r="J19" s="264"/>
      <c r="K19" s="191"/>
    </row>
    <row r="20" spans="1:26" ht="34.5" customHeight="1">
      <c r="A20" s="189"/>
      <c r="B20" s="190"/>
      <c r="C20" s="269" t="s">
        <v>1086</v>
      </c>
      <c r="D20" s="264"/>
      <c r="E20" s="264"/>
      <c r="F20" s="264"/>
      <c r="G20" s="264"/>
      <c r="H20" s="264"/>
      <c r="I20" s="264"/>
      <c r="J20" s="264"/>
      <c r="K20" s="191"/>
    </row>
    <row r="21" spans="1:26" ht="61.5" customHeight="1">
      <c r="A21" s="189"/>
      <c r="B21" s="190"/>
      <c r="C21" s="269" t="s">
        <v>1087</v>
      </c>
      <c r="D21" s="264"/>
      <c r="E21" s="264"/>
      <c r="F21" s="264"/>
      <c r="G21" s="264"/>
      <c r="H21" s="264"/>
      <c r="I21" s="264"/>
      <c r="J21" s="264"/>
      <c r="K21" s="191"/>
    </row>
    <row r="22" spans="1:26" ht="25.5" customHeight="1">
      <c r="A22" s="189"/>
      <c r="B22" s="190"/>
      <c r="C22" s="269" t="s">
        <v>1090</v>
      </c>
      <c r="D22" s="264"/>
      <c r="E22" s="264"/>
      <c r="F22" s="264"/>
      <c r="G22" s="264"/>
      <c r="H22" s="264"/>
      <c r="I22" s="264"/>
      <c r="J22" s="264"/>
      <c r="K22" s="191"/>
    </row>
    <row r="23" spans="1:26" ht="54" customHeight="1">
      <c r="A23" s="189"/>
      <c r="B23" s="190"/>
      <c r="C23" s="269" t="s">
        <v>1091</v>
      </c>
      <c r="D23" s="264"/>
      <c r="E23" s="264"/>
      <c r="F23" s="264"/>
      <c r="G23" s="264"/>
      <c r="H23" s="264"/>
      <c r="I23" s="264"/>
      <c r="J23" s="264"/>
      <c r="K23" s="191"/>
    </row>
    <row r="24" spans="1:26" ht="10.5" customHeight="1">
      <c r="A24" s="189"/>
      <c r="B24" s="192"/>
      <c r="C24" s="193"/>
      <c r="D24" s="193"/>
      <c r="E24" s="193"/>
      <c r="F24" s="193"/>
      <c r="G24" s="193"/>
      <c r="H24" s="193"/>
      <c r="I24" s="193"/>
      <c r="J24" s="193"/>
      <c r="K24" s="194"/>
    </row>
    <row r="25" spans="1:26" ht="16.5" customHeight="1"/>
    <row r="26" spans="1:26" ht="7.5" customHeight="1">
      <c r="B26" s="178"/>
      <c r="C26" s="179"/>
      <c r="D26" s="179"/>
      <c r="E26" s="179"/>
      <c r="F26" s="179"/>
      <c r="G26" s="179"/>
      <c r="H26" s="179"/>
      <c r="I26" s="179"/>
      <c r="J26" s="179"/>
      <c r="K26" s="180"/>
    </row>
    <row r="27" spans="1:26" ht="45" customHeight="1">
      <c r="A27" s="181"/>
      <c r="B27" s="182"/>
      <c r="C27" s="266" t="s">
        <v>1092</v>
      </c>
      <c r="D27" s="264"/>
      <c r="E27" s="264"/>
      <c r="F27" s="264"/>
      <c r="G27" s="264"/>
      <c r="H27" s="264"/>
      <c r="I27" s="264"/>
      <c r="J27" s="264"/>
      <c r="K27" s="183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25.5" customHeight="1">
      <c r="B28" s="185"/>
      <c r="C28" s="267" t="s">
        <v>1093</v>
      </c>
      <c r="D28" s="268"/>
      <c r="E28" s="268"/>
      <c r="F28" s="268"/>
      <c r="G28" s="268"/>
      <c r="H28" s="268"/>
      <c r="I28" s="268"/>
      <c r="J28" s="268"/>
      <c r="K28" s="186"/>
    </row>
    <row r="29" spans="1:26" ht="5.25" customHeight="1">
      <c r="B29" s="185"/>
      <c r="C29" s="187"/>
      <c r="D29" s="187"/>
      <c r="E29" s="187"/>
      <c r="F29" s="187"/>
      <c r="G29" s="187"/>
      <c r="H29" s="187"/>
      <c r="I29" s="187"/>
      <c r="J29" s="187"/>
      <c r="K29" s="186"/>
    </row>
    <row r="30" spans="1:26" ht="10.5" customHeight="1">
      <c r="B30" s="185"/>
      <c r="C30" s="263" t="s">
        <v>1096</v>
      </c>
      <c r="D30" s="264"/>
      <c r="E30" s="264"/>
      <c r="F30" s="264"/>
      <c r="G30" s="264"/>
      <c r="H30" s="264"/>
      <c r="I30" s="264"/>
      <c r="J30" s="264"/>
      <c r="K30" s="186"/>
    </row>
    <row r="31" spans="1:26" ht="66" customHeight="1">
      <c r="B31" s="196"/>
      <c r="C31" s="263" t="s">
        <v>1098</v>
      </c>
      <c r="D31" s="264"/>
      <c r="E31" s="264"/>
      <c r="F31" s="264"/>
      <c r="G31" s="264"/>
      <c r="H31" s="264"/>
      <c r="I31" s="264"/>
      <c r="J31" s="264"/>
      <c r="K31" s="186"/>
    </row>
    <row r="32" spans="1:26" ht="25.5" customHeight="1">
      <c r="B32" s="196"/>
      <c r="C32" s="195"/>
      <c r="D32" s="195"/>
      <c r="E32" s="195"/>
      <c r="F32" s="195"/>
      <c r="G32" s="195"/>
      <c r="H32" s="195"/>
      <c r="I32" s="195"/>
      <c r="J32" s="195"/>
      <c r="K32" s="186"/>
    </row>
    <row r="33" spans="2:11" ht="54" customHeight="1">
      <c r="B33" s="196"/>
      <c r="C33" s="263" t="s">
        <v>1099</v>
      </c>
      <c r="D33" s="264"/>
      <c r="E33" s="264"/>
      <c r="F33" s="264"/>
      <c r="G33" s="264"/>
      <c r="H33" s="264"/>
      <c r="I33" s="264"/>
      <c r="J33" s="264"/>
      <c r="K33" s="186"/>
    </row>
    <row r="34" spans="2:11" ht="25.5" customHeight="1">
      <c r="B34" s="196"/>
      <c r="C34" s="195"/>
      <c r="D34" s="263" t="s">
        <v>1100</v>
      </c>
      <c r="E34" s="264"/>
      <c r="F34" s="264"/>
      <c r="G34" s="264"/>
      <c r="H34" s="264"/>
      <c r="I34" s="264"/>
      <c r="J34" s="264"/>
      <c r="K34" s="186"/>
    </row>
    <row r="35" spans="2:11" ht="51" customHeight="1">
      <c r="B35" s="196"/>
      <c r="C35" s="25"/>
      <c r="D35" s="263" t="s">
        <v>1101</v>
      </c>
      <c r="E35" s="264"/>
      <c r="F35" s="264"/>
      <c r="G35" s="264"/>
      <c r="H35" s="264"/>
      <c r="I35" s="264"/>
      <c r="J35" s="264"/>
      <c r="K35" s="186"/>
    </row>
    <row r="36" spans="2:11" ht="36" customHeight="1">
      <c r="B36" s="196"/>
      <c r="C36" s="25"/>
      <c r="D36" s="195"/>
      <c r="E36" s="195"/>
      <c r="F36" s="195"/>
      <c r="G36" s="195"/>
      <c r="H36" s="195"/>
      <c r="I36" s="195"/>
      <c r="J36" s="195"/>
      <c r="K36" s="186"/>
    </row>
    <row r="37" spans="2:11" ht="10.5" customHeight="1">
      <c r="B37" s="196"/>
      <c r="C37" s="25"/>
      <c r="D37" s="4" t="s">
        <v>1102</v>
      </c>
      <c r="E37" s="195"/>
      <c r="F37" s="195"/>
      <c r="G37" s="195"/>
      <c r="H37" s="195"/>
      <c r="I37" s="195"/>
      <c r="J37" s="195"/>
      <c r="K37" s="186"/>
    </row>
    <row r="38" spans="2:11" ht="10.5" customHeight="1">
      <c r="B38" s="196"/>
      <c r="C38" s="25"/>
      <c r="D38" s="25"/>
      <c r="E38" s="25"/>
      <c r="F38" s="25"/>
      <c r="G38" s="25"/>
      <c r="H38" s="25"/>
      <c r="I38" s="25"/>
      <c r="J38" s="25"/>
      <c r="K38" s="186"/>
    </row>
    <row r="39" spans="2:11" ht="10.5" customHeight="1">
      <c r="B39" s="196"/>
      <c r="C39" s="25"/>
      <c r="D39" s="263" t="s">
        <v>1103</v>
      </c>
      <c r="E39" s="264"/>
      <c r="F39" s="264"/>
      <c r="G39" s="264"/>
      <c r="H39" s="264"/>
      <c r="I39" s="264"/>
      <c r="J39" s="264"/>
      <c r="K39" s="186"/>
    </row>
    <row r="40" spans="2:11" ht="10.5" customHeight="1">
      <c r="B40" s="196"/>
      <c r="C40" s="25"/>
      <c r="D40" s="263" t="s">
        <v>1104</v>
      </c>
      <c r="E40" s="264"/>
      <c r="F40" s="264"/>
      <c r="G40" s="264"/>
      <c r="H40" s="264"/>
      <c r="I40" s="264"/>
      <c r="J40" s="264"/>
      <c r="K40" s="186"/>
    </row>
    <row r="41" spans="2:11" ht="10.5" customHeight="1">
      <c r="B41" s="196"/>
      <c r="C41" s="25"/>
      <c r="D41" s="263" t="s">
        <v>1105</v>
      </c>
      <c r="E41" s="264"/>
      <c r="F41" s="264"/>
      <c r="G41" s="264"/>
      <c r="H41" s="264"/>
      <c r="I41" s="264"/>
      <c r="J41" s="264"/>
      <c r="K41" s="186"/>
    </row>
    <row r="42" spans="2:11" ht="10.5" customHeight="1">
      <c r="B42" s="196"/>
      <c r="C42" s="25"/>
      <c r="D42" s="25"/>
      <c r="E42" s="16" t="s">
        <v>119</v>
      </c>
      <c r="F42" s="263" t="s">
        <v>1106</v>
      </c>
      <c r="G42" s="264"/>
      <c r="H42" s="264"/>
      <c r="I42" s="264"/>
      <c r="J42" s="264"/>
      <c r="K42" s="186"/>
    </row>
    <row r="43" spans="2:11" ht="36" customHeight="1">
      <c r="B43" s="196"/>
      <c r="C43" s="25"/>
      <c r="D43" s="25"/>
      <c r="E43" s="16" t="s">
        <v>1107</v>
      </c>
      <c r="F43" s="263" t="s">
        <v>1108</v>
      </c>
      <c r="G43" s="264"/>
      <c r="H43" s="264"/>
      <c r="I43" s="264"/>
      <c r="J43" s="264"/>
      <c r="K43" s="186"/>
    </row>
    <row r="44" spans="2:11" ht="34.5" customHeight="1">
      <c r="B44" s="196"/>
      <c r="C44" s="25"/>
      <c r="D44" s="25"/>
      <c r="E44" s="16" t="s">
        <v>1109</v>
      </c>
      <c r="F44" s="263" t="s">
        <v>1110</v>
      </c>
      <c r="G44" s="264"/>
      <c r="H44" s="264"/>
      <c r="I44" s="264"/>
      <c r="J44" s="264"/>
      <c r="K44" s="186"/>
    </row>
    <row r="45" spans="2:11" ht="61.5" customHeight="1">
      <c r="B45" s="196"/>
      <c r="C45" s="25"/>
      <c r="D45" s="25"/>
      <c r="E45" s="16" t="s">
        <v>1111</v>
      </c>
      <c r="F45" s="263" t="s">
        <v>1112</v>
      </c>
      <c r="G45" s="264"/>
      <c r="H45" s="264"/>
      <c r="I45" s="264"/>
      <c r="J45" s="264"/>
      <c r="K45" s="186"/>
    </row>
    <row r="46" spans="2:11" ht="25.5" customHeight="1">
      <c r="B46" s="196"/>
      <c r="C46" s="25"/>
      <c r="D46" s="25"/>
      <c r="E46" s="16" t="s">
        <v>1113</v>
      </c>
      <c r="F46" s="263" t="s">
        <v>257</v>
      </c>
      <c r="G46" s="264"/>
      <c r="H46" s="264"/>
      <c r="I46" s="264"/>
      <c r="J46" s="264"/>
      <c r="K46" s="186"/>
    </row>
    <row r="47" spans="2:11" ht="54" customHeight="1">
      <c r="B47" s="196"/>
      <c r="C47" s="25"/>
      <c r="D47" s="25"/>
      <c r="E47" s="16" t="s">
        <v>1114</v>
      </c>
      <c r="F47" s="263" t="s">
        <v>1115</v>
      </c>
      <c r="G47" s="264"/>
      <c r="H47" s="264"/>
      <c r="I47" s="264"/>
      <c r="J47" s="264"/>
      <c r="K47" s="186"/>
    </row>
    <row r="48" spans="2:11" ht="10.5" customHeight="1">
      <c r="B48" s="196"/>
      <c r="C48" s="25"/>
      <c r="D48" s="25"/>
      <c r="E48" s="25"/>
      <c r="F48" s="25"/>
      <c r="G48" s="25"/>
      <c r="H48" s="25"/>
      <c r="I48" s="25"/>
      <c r="J48" s="25"/>
      <c r="K48" s="186"/>
    </row>
    <row r="49" spans="2:11" ht="15" customHeight="1">
      <c r="B49" s="196"/>
      <c r="C49" s="263" t="s">
        <v>1118</v>
      </c>
      <c r="D49" s="264"/>
      <c r="E49" s="264"/>
      <c r="F49" s="264"/>
      <c r="G49" s="264"/>
      <c r="H49" s="264"/>
      <c r="I49" s="264"/>
      <c r="J49" s="264"/>
      <c r="K49" s="186"/>
    </row>
    <row r="50" spans="2:11" ht="15" customHeight="1">
      <c r="B50" s="196"/>
      <c r="C50" s="263" t="s">
        <v>1119</v>
      </c>
      <c r="D50" s="264"/>
      <c r="E50" s="264"/>
      <c r="F50" s="264"/>
      <c r="G50" s="264"/>
      <c r="H50" s="264"/>
      <c r="I50" s="264"/>
      <c r="J50" s="264"/>
      <c r="K50" s="186"/>
    </row>
    <row r="51" spans="2:11" ht="15" customHeight="1">
      <c r="B51" s="196"/>
      <c r="C51" s="195"/>
      <c r="D51" s="263" t="s">
        <v>1120</v>
      </c>
      <c r="E51" s="264"/>
      <c r="F51" s="264"/>
      <c r="G51" s="264"/>
      <c r="H51" s="264"/>
      <c r="I51" s="264"/>
      <c r="J51" s="264"/>
      <c r="K51" s="186"/>
    </row>
    <row r="52" spans="2:11" ht="15" customHeight="1">
      <c r="B52" s="196"/>
      <c r="C52" s="25"/>
      <c r="D52" s="263" t="s">
        <v>1121</v>
      </c>
      <c r="E52" s="264"/>
      <c r="F52" s="264"/>
      <c r="G52" s="264"/>
      <c r="H52" s="264"/>
      <c r="I52" s="264"/>
      <c r="J52" s="264"/>
      <c r="K52" s="186"/>
    </row>
    <row r="53" spans="2:11" ht="12.75" customHeight="1">
      <c r="B53" s="196"/>
      <c r="C53" s="25"/>
      <c r="D53" s="25"/>
      <c r="E53" s="25"/>
      <c r="F53" s="25"/>
      <c r="G53" s="25"/>
      <c r="H53" s="25"/>
      <c r="I53" s="25"/>
      <c r="J53" s="25"/>
      <c r="K53" s="186"/>
    </row>
    <row r="54" spans="2:11" ht="15" customHeight="1">
      <c r="B54" s="196"/>
      <c r="C54" s="25"/>
      <c r="D54" s="263" t="s">
        <v>1122</v>
      </c>
      <c r="E54" s="264"/>
      <c r="F54" s="264"/>
      <c r="G54" s="264"/>
      <c r="H54" s="264"/>
      <c r="I54" s="264"/>
      <c r="J54" s="264"/>
      <c r="K54" s="186"/>
    </row>
    <row r="55" spans="2:11" ht="15" customHeight="1">
      <c r="B55" s="196"/>
      <c r="C55" s="25"/>
      <c r="D55" s="263" t="s">
        <v>1123</v>
      </c>
      <c r="E55" s="264"/>
      <c r="F55" s="264"/>
      <c r="G55" s="264"/>
      <c r="H55" s="264"/>
      <c r="I55" s="264"/>
      <c r="J55" s="264"/>
      <c r="K55" s="186"/>
    </row>
    <row r="56" spans="2:11" ht="12.75" customHeight="1">
      <c r="B56" s="196"/>
      <c r="C56" s="25"/>
      <c r="D56" s="25"/>
      <c r="E56" s="25"/>
      <c r="F56" s="25"/>
      <c r="G56" s="25"/>
      <c r="H56" s="25"/>
      <c r="I56" s="25"/>
      <c r="J56" s="25"/>
      <c r="K56" s="186"/>
    </row>
    <row r="57" spans="2:11" ht="15" customHeight="1">
      <c r="B57" s="196"/>
      <c r="C57" s="25"/>
      <c r="D57" s="263" t="s">
        <v>1124</v>
      </c>
      <c r="E57" s="264"/>
      <c r="F57" s="264"/>
      <c r="G57" s="264"/>
      <c r="H57" s="264"/>
      <c r="I57" s="264"/>
      <c r="J57" s="264"/>
      <c r="K57" s="186"/>
    </row>
    <row r="58" spans="2:11" ht="15" customHeight="1">
      <c r="B58" s="196"/>
      <c r="C58" s="25"/>
      <c r="D58" s="263" t="s">
        <v>1125</v>
      </c>
      <c r="E58" s="264"/>
      <c r="F58" s="264"/>
      <c r="G58" s="264"/>
      <c r="H58" s="264"/>
      <c r="I58" s="264"/>
      <c r="J58" s="264"/>
      <c r="K58" s="186"/>
    </row>
    <row r="59" spans="2:11" ht="15" customHeight="1">
      <c r="B59" s="196"/>
      <c r="C59" s="25"/>
      <c r="D59" s="263" t="s">
        <v>1126</v>
      </c>
      <c r="E59" s="264"/>
      <c r="F59" s="264"/>
      <c r="G59" s="264"/>
      <c r="H59" s="264"/>
      <c r="I59" s="264"/>
      <c r="J59" s="264"/>
      <c r="K59" s="186"/>
    </row>
    <row r="60" spans="2:11" ht="15" customHeight="1">
      <c r="B60" s="196"/>
      <c r="C60" s="25"/>
      <c r="D60" s="195"/>
      <c r="E60" s="4" t="s">
        <v>127</v>
      </c>
      <c r="F60" s="195"/>
      <c r="G60" s="263" t="s">
        <v>1127</v>
      </c>
      <c r="H60" s="264"/>
      <c r="I60" s="264"/>
      <c r="J60" s="264"/>
      <c r="K60" s="186"/>
    </row>
    <row r="61" spans="2:11" ht="30.75" customHeight="1">
      <c r="B61" s="196"/>
      <c r="C61" s="25"/>
      <c r="D61" s="195"/>
      <c r="E61" s="4" t="s">
        <v>1128</v>
      </c>
      <c r="F61" s="195"/>
      <c r="G61" s="263" t="s">
        <v>1129</v>
      </c>
      <c r="H61" s="264"/>
      <c r="I61" s="264"/>
      <c r="J61" s="264"/>
      <c r="K61" s="186"/>
    </row>
    <row r="62" spans="2:11" ht="15" customHeight="1">
      <c r="B62" s="196"/>
      <c r="C62" s="25"/>
      <c r="D62" s="195"/>
      <c r="E62" s="4" t="s">
        <v>67</v>
      </c>
      <c r="F62" s="195"/>
      <c r="G62" s="263" t="s">
        <v>1130</v>
      </c>
      <c r="H62" s="264"/>
      <c r="I62" s="264"/>
      <c r="J62" s="264"/>
      <c r="K62" s="186"/>
    </row>
    <row r="63" spans="2:11" ht="15" customHeight="1">
      <c r="B63" s="196"/>
      <c r="C63" s="25"/>
      <c r="D63" s="195"/>
      <c r="E63" s="4" t="s">
        <v>69</v>
      </c>
      <c r="F63" s="195"/>
      <c r="G63" s="263" t="s">
        <v>1131</v>
      </c>
      <c r="H63" s="264"/>
      <c r="I63" s="264"/>
      <c r="J63" s="264"/>
      <c r="K63" s="186"/>
    </row>
    <row r="64" spans="2:11" ht="15" customHeight="1">
      <c r="B64" s="196"/>
      <c r="C64" s="25"/>
      <c r="D64" s="195"/>
      <c r="E64" s="4" t="s">
        <v>128</v>
      </c>
      <c r="F64" s="195"/>
      <c r="G64" s="263" t="s">
        <v>1132</v>
      </c>
      <c r="H64" s="264"/>
      <c r="I64" s="264"/>
      <c r="J64" s="264"/>
      <c r="K64" s="186"/>
    </row>
    <row r="65" spans="2:11" ht="15" customHeight="1">
      <c r="B65" s="196"/>
      <c r="C65" s="25"/>
      <c r="D65" s="195"/>
      <c r="E65" s="4" t="s">
        <v>129</v>
      </c>
      <c r="F65" s="195"/>
      <c r="G65" s="263" t="s">
        <v>1133</v>
      </c>
      <c r="H65" s="264"/>
      <c r="I65" s="264"/>
      <c r="J65" s="264"/>
      <c r="K65" s="186"/>
    </row>
    <row r="66" spans="2:11" ht="15" customHeight="1">
      <c r="B66" s="196"/>
      <c r="C66" s="25"/>
      <c r="D66" s="195"/>
      <c r="E66" s="4" t="s">
        <v>1134</v>
      </c>
      <c r="F66" s="195"/>
      <c r="G66" s="263" t="s">
        <v>1135</v>
      </c>
      <c r="H66" s="264"/>
      <c r="I66" s="264"/>
      <c r="J66" s="264"/>
      <c r="K66" s="186"/>
    </row>
    <row r="67" spans="2:11" ht="15" customHeight="1">
      <c r="B67" s="196"/>
      <c r="C67" s="25"/>
      <c r="D67" s="195"/>
      <c r="E67" s="4"/>
      <c r="F67" s="195"/>
      <c r="G67" s="263" t="s">
        <v>1136</v>
      </c>
      <c r="H67" s="264"/>
      <c r="I67" s="264"/>
      <c r="J67" s="264"/>
      <c r="K67" s="186"/>
    </row>
    <row r="68" spans="2:11" ht="15" customHeight="1">
      <c r="B68" s="196"/>
      <c r="C68" s="25"/>
      <c r="D68" s="195"/>
      <c r="E68" s="4" t="s">
        <v>1137</v>
      </c>
      <c r="F68" s="195"/>
      <c r="G68" s="263" t="s">
        <v>1138</v>
      </c>
      <c r="H68" s="264"/>
      <c r="I68" s="264"/>
      <c r="J68" s="264"/>
      <c r="K68" s="186"/>
    </row>
    <row r="69" spans="2:11" ht="15" customHeight="1">
      <c r="B69" s="196"/>
      <c r="C69" s="25"/>
      <c r="D69" s="195"/>
      <c r="E69" s="4" t="s">
        <v>131</v>
      </c>
      <c r="F69" s="195"/>
      <c r="G69" s="263" t="s">
        <v>1139</v>
      </c>
      <c r="H69" s="264"/>
      <c r="I69" s="264"/>
      <c r="J69" s="264"/>
      <c r="K69" s="186"/>
    </row>
    <row r="70" spans="2:11" ht="12.75" customHeight="1">
      <c r="B70" s="196"/>
      <c r="C70" s="25"/>
      <c r="D70" s="195"/>
      <c r="E70" s="195"/>
      <c r="F70" s="195"/>
      <c r="G70" s="195"/>
      <c r="H70" s="195"/>
      <c r="I70" s="195"/>
      <c r="J70" s="195"/>
      <c r="K70" s="186"/>
    </row>
    <row r="71" spans="2:11" ht="15" customHeight="1">
      <c r="B71" s="196"/>
      <c r="C71" s="25"/>
      <c r="D71" s="263" t="s">
        <v>1140</v>
      </c>
      <c r="E71" s="264"/>
      <c r="F71" s="264"/>
      <c r="G71" s="264"/>
      <c r="H71" s="264"/>
      <c r="I71" s="264"/>
      <c r="J71" s="264"/>
      <c r="K71" s="186"/>
    </row>
    <row r="72" spans="2:11" ht="15" customHeight="1">
      <c r="B72" s="196"/>
      <c r="C72" s="25"/>
      <c r="D72" s="25"/>
      <c r="E72" s="263" t="s">
        <v>1141</v>
      </c>
      <c r="F72" s="264"/>
      <c r="G72" s="264"/>
      <c r="H72" s="264"/>
      <c r="I72" s="264"/>
      <c r="J72" s="264"/>
      <c r="K72" s="186"/>
    </row>
    <row r="73" spans="2:11" ht="15" customHeight="1">
      <c r="B73" s="196"/>
      <c r="C73" s="25"/>
      <c r="D73" s="25"/>
      <c r="E73" s="263" t="s">
        <v>1142</v>
      </c>
      <c r="F73" s="264"/>
      <c r="G73" s="264"/>
      <c r="H73" s="264"/>
      <c r="I73" s="264"/>
      <c r="J73" s="264"/>
      <c r="K73" s="186"/>
    </row>
    <row r="74" spans="2:11" ht="15" customHeight="1">
      <c r="B74" s="196"/>
      <c r="C74" s="25"/>
      <c r="D74" s="25"/>
      <c r="E74" s="263" t="s">
        <v>1143</v>
      </c>
      <c r="F74" s="264"/>
      <c r="G74" s="264"/>
      <c r="H74" s="264"/>
      <c r="I74" s="264"/>
      <c r="J74" s="264"/>
      <c r="K74" s="186"/>
    </row>
    <row r="75" spans="2:11" ht="15" customHeight="1">
      <c r="B75" s="196"/>
      <c r="C75" s="25"/>
      <c r="D75" s="263" t="s">
        <v>1144</v>
      </c>
      <c r="E75" s="264"/>
      <c r="F75" s="264"/>
      <c r="G75" s="264"/>
      <c r="H75" s="264"/>
      <c r="I75" s="264"/>
      <c r="J75" s="264"/>
      <c r="K75" s="186"/>
    </row>
    <row r="76" spans="2:11" ht="25.5" customHeight="1">
      <c r="B76" s="185"/>
      <c r="C76" s="267" t="s">
        <v>1145</v>
      </c>
      <c r="D76" s="268"/>
      <c r="E76" s="268"/>
      <c r="F76" s="268"/>
      <c r="G76" s="268"/>
      <c r="H76" s="268"/>
      <c r="I76" s="268"/>
      <c r="J76" s="268"/>
      <c r="K76" s="186"/>
    </row>
    <row r="77" spans="2:11" ht="5.25" customHeight="1">
      <c r="B77" s="185"/>
      <c r="C77" s="187"/>
      <c r="D77" s="187"/>
      <c r="E77" s="187"/>
      <c r="F77" s="187"/>
      <c r="G77" s="187"/>
      <c r="H77" s="187"/>
      <c r="I77" s="187"/>
      <c r="J77" s="187"/>
      <c r="K77" s="186"/>
    </row>
    <row r="78" spans="2:11" ht="15" customHeight="1">
      <c r="B78" s="185"/>
      <c r="C78" s="263" t="s">
        <v>1146</v>
      </c>
      <c r="D78" s="264"/>
      <c r="E78" s="264"/>
      <c r="F78" s="264"/>
      <c r="G78" s="264"/>
      <c r="H78" s="264"/>
      <c r="I78" s="264"/>
      <c r="J78" s="264"/>
      <c r="K78" s="186"/>
    </row>
    <row r="79" spans="2:11" ht="15" customHeight="1">
      <c r="B79" s="185"/>
      <c r="C79" s="263" t="s">
        <v>1147</v>
      </c>
      <c r="D79" s="264"/>
      <c r="E79" s="264"/>
      <c r="F79" s="264"/>
      <c r="G79" s="264"/>
      <c r="H79" s="264"/>
      <c r="I79" s="264"/>
      <c r="J79" s="264"/>
      <c r="K79" s="186"/>
    </row>
    <row r="80" spans="2:11" ht="12.75" customHeight="1">
      <c r="B80" s="185"/>
      <c r="C80" s="195"/>
      <c r="D80" s="195"/>
      <c r="E80" s="195"/>
      <c r="F80" s="195"/>
      <c r="G80" s="195"/>
      <c r="H80" s="195"/>
      <c r="I80" s="195"/>
      <c r="J80" s="195"/>
      <c r="K80" s="186"/>
    </row>
    <row r="81" spans="2:11" ht="15" customHeight="1">
      <c r="B81" s="185"/>
      <c r="C81" s="263" t="s">
        <v>1149</v>
      </c>
      <c r="D81" s="264"/>
      <c r="E81" s="264"/>
      <c r="F81" s="264"/>
      <c r="G81" s="264"/>
      <c r="H81" s="264"/>
      <c r="I81" s="264"/>
      <c r="J81" s="264"/>
      <c r="K81" s="186"/>
    </row>
    <row r="82" spans="2:11" ht="15" customHeight="1">
      <c r="B82" s="185"/>
      <c r="C82" s="25"/>
      <c r="D82" s="263" t="s">
        <v>1150</v>
      </c>
      <c r="E82" s="264"/>
      <c r="F82" s="264"/>
      <c r="G82" s="264"/>
      <c r="H82" s="264"/>
      <c r="I82" s="264"/>
      <c r="J82" s="264"/>
      <c r="K82" s="186"/>
    </row>
    <row r="83" spans="2:11" ht="15" customHeight="1">
      <c r="B83" s="185"/>
      <c r="C83" s="25"/>
      <c r="D83" s="263" t="s">
        <v>1151</v>
      </c>
      <c r="E83" s="264"/>
      <c r="F83" s="264"/>
      <c r="G83" s="264"/>
      <c r="H83" s="264"/>
      <c r="I83" s="264"/>
      <c r="J83" s="264"/>
      <c r="K83" s="186"/>
    </row>
    <row r="84" spans="2:11" ht="15" customHeight="1">
      <c r="B84" s="185"/>
      <c r="C84" s="25"/>
      <c r="D84" s="263" t="s">
        <v>1152</v>
      </c>
      <c r="E84" s="264"/>
      <c r="F84" s="264"/>
      <c r="G84" s="264"/>
      <c r="H84" s="264"/>
      <c r="I84" s="264"/>
      <c r="J84" s="264"/>
      <c r="K84" s="186"/>
    </row>
    <row r="85" spans="2:11" ht="15" customHeight="1">
      <c r="B85" s="185"/>
      <c r="C85" s="25"/>
      <c r="D85" s="263" t="s">
        <v>1153</v>
      </c>
      <c r="E85" s="264"/>
      <c r="F85" s="264"/>
      <c r="G85" s="264"/>
      <c r="H85" s="264"/>
      <c r="I85" s="264"/>
      <c r="J85" s="264"/>
      <c r="K85" s="186"/>
    </row>
    <row r="86" spans="2:11" ht="15" customHeight="1">
      <c r="B86" s="185"/>
      <c r="C86" s="25"/>
      <c r="D86" s="265" t="s">
        <v>1154</v>
      </c>
      <c r="E86" s="264"/>
      <c r="F86" s="264"/>
      <c r="G86" s="264"/>
      <c r="H86" s="264"/>
      <c r="I86" s="264"/>
      <c r="J86" s="264"/>
      <c r="K86" s="186"/>
    </row>
    <row r="87" spans="2:11" ht="15" customHeight="1">
      <c r="B87" s="185"/>
      <c r="C87" s="25"/>
      <c r="D87" s="263" t="s">
        <v>1155</v>
      </c>
      <c r="E87" s="264"/>
      <c r="F87" s="264"/>
      <c r="G87" s="264"/>
      <c r="H87" s="264"/>
      <c r="I87" s="264"/>
      <c r="J87" s="264"/>
      <c r="K87" s="186"/>
    </row>
    <row r="88" spans="2:11" ht="12.75" customHeight="1">
      <c r="B88" s="185"/>
      <c r="C88" s="25"/>
      <c r="D88" s="25"/>
      <c r="E88" s="197"/>
      <c r="F88" s="25"/>
      <c r="G88" s="25"/>
      <c r="H88" s="25"/>
      <c r="I88" s="25"/>
      <c r="J88" s="25"/>
      <c r="K88" s="186"/>
    </row>
    <row r="89" spans="2:11" ht="15" customHeight="1">
      <c r="B89" s="185"/>
      <c r="C89" s="25"/>
      <c r="D89" s="263" t="s">
        <v>1156</v>
      </c>
      <c r="E89" s="264"/>
      <c r="F89" s="264"/>
      <c r="G89" s="264"/>
      <c r="H89" s="264"/>
      <c r="I89" s="264"/>
      <c r="J89" s="264"/>
      <c r="K89" s="186"/>
    </row>
    <row r="90" spans="2:11" ht="15" customHeight="1">
      <c r="B90" s="185"/>
      <c r="C90" s="25"/>
      <c r="D90" s="265" t="s">
        <v>1157</v>
      </c>
      <c r="E90" s="264"/>
      <c r="F90" s="264"/>
      <c r="G90" s="264"/>
      <c r="H90" s="264"/>
      <c r="I90" s="264"/>
      <c r="J90" s="264"/>
      <c r="K90" s="186"/>
    </row>
    <row r="91" spans="2:11" ht="15" customHeight="1">
      <c r="B91" s="185"/>
      <c r="C91" s="25"/>
      <c r="D91" s="263" t="s">
        <v>1158</v>
      </c>
      <c r="E91" s="264"/>
      <c r="F91" s="264"/>
      <c r="G91" s="264"/>
      <c r="H91" s="264"/>
      <c r="I91" s="264"/>
      <c r="J91" s="264"/>
      <c r="K91" s="186"/>
    </row>
    <row r="92" spans="2:11" ht="15" customHeight="1">
      <c r="B92" s="185"/>
      <c r="C92" s="25"/>
      <c r="D92" s="263" t="s">
        <v>1160</v>
      </c>
      <c r="E92" s="264"/>
      <c r="F92" s="264"/>
      <c r="G92" s="264"/>
      <c r="H92" s="264"/>
      <c r="I92" s="264"/>
      <c r="J92" s="264"/>
      <c r="K92" s="186"/>
    </row>
    <row r="93" spans="2:11" ht="15" customHeight="1">
      <c r="B93" s="185"/>
      <c r="C93" s="25"/>
      <c r="D93" s="263" t="s">
        <v>1161</v>
      </c>
      <c r="E93" s="264"/>
      <c r="F93" s="264"/>
      <c r="G93" s="264"/>
      <c r="H93" s="264"/>
      <c r="I93" s="264"/>
      <c r="J93" s="264"/>
      <c r="K93" s="186"/>
    </row>
    <row r="94" spans="2:11" ht="15" customHeight="1">
      <c r="B94" s="185"/>
      <c r="C94" s="25"/>
      <c r="D94" s="263" t="s">
        <v>1163</v>
      </c>
      <c r="E94" s="264"/>
      <c r="F94" s="264"/>
      <c r="G94" s="264"/>
      <c r="H94" s="264"/>
      <c r="I94" s="264"/>
      <c r="J94" s="264"/>
      <c r="K94" s="186"/>
    </row>
    <row r="95" spans="2:11" ht="12.75" customHeight="1">
      <c r="B95" s="198"/>
      <c r="C95" s="199"/>
      <c r="D95" s="199"/>
      <c r="E95" s="199"/>
      <c r="F95" s="199"/>
      <c r="G95" s="199"/>
      <c r="H95" s="199"/>
      <c r="I95" s="199"/>
      <c r="J95" s="199"/>
      <c r="K95" s="200"/>
    </row>
    <row r="96" spans="2:11" ht="18.75" customHeight="1">
      <c r="B96" s="201"/>
      <c r="C96" s="201"/>
      <c r="D96" s="201"/>
      <c r="E96" s="201"/>
      <c r="F96" s="201"/>
      <c r="G96" s="201"/>
      <c r="H96" s="201"/>
      <c r="I96" s="201"/>
      <c r="J96" s="201"/>
      <c r="K96" s="201"/>
    </row>
    <row r="97" spans="2:11" ht="18.75" customHeight="1">
      <c r="B97" s="201"/>
      <c r="C97" s="201"/>
      <c r="D97" s="201"/>
      <c r="E97" s="201"/>
      <c r="F97" s="201"/>
      <c r="G97" s="201"/>
      <c r="H97" s="201"/>
      <c r="I97" s="201"/>
      <c r="J97" s="201"/>
      <c r="K97" s="201"/>
    </row>
    <row r="98" spans="2:11" ht="7.5" customHeight="1">
      <c r="B98" s="202"/>
      <c r="C98" s="203"/>
      <c r="D98" s="203"/>
      <c r="E98" s="203"/>
      <c r="F98" s="203"/>
      <c r="G98" s="203"/>
      <c r="H98" s="203"/>
      <c r="I98" s="203"/>
      <c r="J98" s="203"/>
      <c r="K98" s="204"/>
    </row>
    <row r="99" spans="2:11" ht="45" customHeight="1">
      <c r="B99" s="205"/>
      <c r="C99" s="272" t="s">
        <v>1168</v>
      </c>
      <c r="D99" s="264"/>
      <c r="E99" s="264"/>
      <c r="F99" s="264"/>
      <c r="G99" s="264"/>
      <c r="H99" s="264"/>
      <c r="I99" s="264"/>
      <c r="J99" s="264"/>
      <c r="K99" s="206"/>
    </row>
    <row r="100" spans="2:11" ht="17.25" customHeight="1">
      <c r="B100" s="205"/>
      <c r="C100" s="207" t="s">
        <v>1169</v>
      </c>
      <c r="D100" s="207"/>
      <c r="E100" s="207"/>
      <c r="F100" s="207" t="s">
        <v>1171</v>
      </c>
      <c r="G100" s="208"/>
      <c r="H100" s="207" t="s">
        <v>69</v>
      </c>
      <c r="I100" s="207" t="s">
        <v>75</v>
      </c>
      <c r="J100" s="207" t="s">
        <v>1172</v>
      </c>
      <c r="K100" s="206"/>
    </row>
    <row r="101" spans="2:11" ht="17.25" customHeight="1">
      <c r="B101" s="205"/>
      <c r="C101" s="209" t="s">
        <v>1173</v>
      </c>
      <c r="D101" s="209"/>
      <c r="E101" s="209"/>
      <c r="F101" s="210" t="s">
        <v>1174</v>
      </c>
      <c r="G101" s="211"/>
      <c r="H101" s="209"/>
      <c r="I101" s="209"/>
      <c r="J101" s="209" t="s">
        <v>1175</v>
      </c>
      <c r="K101" s="206"/>
    </row>
    <row r="102" spans="2:11" ht="5.25" customHeight="1">
      <c r="B102" s="205"/>
      <c r="C102" s="212"/>
      <c r="D102" s="212"/>
      <c r="E102" s="212"/>
      <c r="F102" s="212"/>
      <c r="G102" s="213"/>
      <c r="H102" s="212"/>
      <c r="I102" s="212"/>
      <c r="J102" s="212"/>
      <c r="K102" s="206"/>
    </row>
    <row r="103" spans="2:11" ht="15" customHeight="1">
      <c r="B103" s="205"/>
      <c r="C103" s="4" t="s">
        <v>67</v>
      </c>
      <c r="D103" s="214"/>
      <c r="E103" s="214"/>
      <c r="F103" s="181" t="s">
        <v>1177</v>
      </c>
      <c r="G103" s="4"/>
      <c r="H103" s="4" t="s">
        <v>1178</v>
      </c>
      <c r="I103" s="4" t="s">
        <v>1179</v>
      </c>
      <c r="J103" s="4">
        <v>20</v>
      </c>
      <c r="K103" s="206"/>
    </row>
    <row r="104" spans="2:11" ht="15" customHeight="1">
      <c r="B104" s="205"/>
      <c r="C104" s="4" t="s">
        <v>1180</v>
      </c>
      <c r="D104" s="4"/>
      <c r="E104" s="4"/>
      <c r="F104" s="181" t="s">
        <v>1177</v>
      </c>
      <c r="G104" s="4"/>
      <c r="H104" s="4" t="s">
        <v>1181</v>
      </c>
      <c r="I104" s="4" t="s">
        <v>1179</v>
      </c>
      <c r="J104" s="4">
        <v>120</v>
      </c>
      <c r="K104" s="206"/>
    </row>
    <row r="105" spans="2:11" ht="15" customHeight="1">
      <c r="B105" s="215"/>
      <c r="C105" s="4" t="s">
        <v>1182</v>
      </c>
      <c r="D105" s="4"/>
      <c r="E105" s="4"/>
      <c r="F105" s="181" t="s">
        <v>1183</v>
      </c>
      <c r="G105" s="4"/>
      <c r="H105" s="4" t="s">
        <v>1184</v>
      </c>
      <c r="I105" s="4" t="s">
        <v>1179</v>
      </c>
      <c r="J105" s="4">
        <v>50</v>
      </c>
      <c r="K105" s="206"/>
    </row>
    <row r="106" spans="2:11" ht="15" customHeight="1">
      <c r="B106" s="215"/>
      <c r="C106" s="4" t="s">
        <v>1185</v>
      </c>
      <c r="D106" s="4"/>
      <c r="E106" s="4"/>
      <c r="F106" s="181" t="s">
        <v>1177</v>
      </c>
      <c r="G106" s="4"/>
      <c r="H106" s="4" t="s">
        <v>1187</v>
      </c>
      <c r="I106" s="4" t="s">
        <v>1188</v>
      </c>
      <c r="J106" s="4"/>
      <c r="K106" s="206"/>
    </row>
    <row r="107" spans="2:11" ht="15" customHeight="1">
      <c r="B107" s="215"/>
      <c r="C107" s="4" t="s">
        <v>1189</v>
      </c>
      <c r="D107" s="4"/>
      <c r="E107" s="4"/>
      <c r="F107" s="181" t="s">
        <v>1183</v>
      </c>
      <c r="G107" s="4"/>
      <c r="H107" s="4" t="s">
        <v>1190</v>
      </c>
      <c r="I107" s="4" t="s">
        <v>1179</v>
      </c>
      <c r="J107" s="4">
        <v>15</v>
      </c>
      <c r="K107" s="206"/>
    </row>
    <row r="108" spans="2:11" ht="15" customHeight="1">
      <c r="B108" s="215"/>
      <c r="C108" s="4" t="s">
        <v>1191</v>
      </c>
      <c r="D108" s="4"/>
      <c r="E108" s="4"/>
      <c r="F108" s="181" t="s">
        <v>1183</v>
      </c>
      <c r="G108" s="4"/>
      <c r="H108" s="4" t="s">
        <v>1192</v>
      </c>
      <c r="I108" s="4" t="s">
        <v>1179</v>
      </c>
      <c r="J108" s="4">
        <v>15</v>
      </c>
      <c r="K108" s="206"/>
    </row>
    <row r="109" spans="2:11" ht="15" customHeight="1">
      <c r="B109" s="215"/>
      <c r="C109" s="4" t="s">
        <v>1193</v>
      </c>
      <c r="D109" s="4"/>
      <c r="E109" s="4"/>
      <c r="F109" s="181" t="s">
        <v>1183</v>
      </c>
      <c r="G109" s="4"/>
      <c r="H109" s="4" t="s">
        <v>1194</v>
      </c>
      <c r="I109" s="4" t="s">
        <v>1179</v>
      </c>
      <c r="J109" s="4">
        <v>20</v>
      </c>
      <c r="K109" s="206"/>
    </row>
    <row r="110" spans="2:11" ht="15" customHeight="1">
      <c r="B110" s="215"/>
      <c r="C110" s="4" t="s">
        <v>1195</v>
      </c>
      <c r="D110" s="4"/>
      <c r="E110" s="4"/>
      <c r="F110" s="181" t="s">
        <v>1183</v>
      </c>
      <c r="G110" s="4"/>
      <c r="H110" s="4" t="s">
        <v>1196</v>
      </c>
      <c r="I110" s="4" t="s">
        <v>1179</v>
      </c>
      <c r="J110" s="4">
        <v>20</v>
      </c>
      <c r="K110" s="206"/>
    </row>
    <row r="111" spans="2:11" ht="15" customHeight="1">
      <c r="B111" s="215"/>
      <c r="C111" s="4" t="s">
        <v>1197</v>
      </c>
      <c r="D111" s="4"/>
      <c r="E111" s="4"/>
      <c r="F111" s="181" t="s">
        <v>1183</v>
      </c>
      <c r="G111" s="4"/>
      <c r="H111" s="4" t="s">
        <v>1198</v>
      </c>
      <c r="I111" s="4" t="s">
        <v>1179</v>
      </c>
      <c r="J111" s="4">
        <v>50</v>
      </c>
      <c r="K111" s="206"/>
    </row>
    <row r="112" spans="2:11" ht="15" customHeight="1">
      <c r="B112" s="215"/>
      <c r="C112" s="4" t="s">
        <v>1201</v>
      </c>
      <c r="D112" s="4"/>
      <c r="E112" s="4"/>
      <c r="F112" s="181" t="s">
        <v>1183</v>
      </c>
      <c r="G112" s="4"/>
      <c r="H112" s="4" t="s">
        <v>1203</v>
      </c>
      <c r="I112" s="4" t="s">
        <v>1179</v>
      </c>
      <c r="J112" s="4">
        <v>20</v>
      </c>
      <c r="K112" s="206"/>
    </row>
    <row r="113" spans="2:11" ht="15" customHeight="1">
      <c r="B113" s="215"/>
      <c r="C113" s="4" t="s">
        <v>1204</v>
      </c>
      <c r="D113" s="4"/>
      <c r="E113" s="4"/>
      <c r="F113" s="181" t="s">
        <v>1183</v>
      </c>
      <c r="G113" s="4"/>
      <c r="H113" s="4" t="s">
        <v>1205</v>
      </c>
      <c r="I113" s="4" t="s">
        <v>1179</v>
      </c>
      <c r="J113" s="4">
        <v>20</v>
      </c>
      <c r="K113" s="206"/>
    </row>
    <row r="114" spans="2:11" ht="15" customHeight="1">
      <c r="B114" s="215"/>
      <c r="C114" s="4" t="s">
        <v>1207</v>
      </c>
      <c r="D114" s="4"/>
      <c r="E114" s="4"/>
      <c r="F114" s="181" t="s">
        <v>1183</v>
      </c>
      <c r="G114" s="4"/>
      <c r="H114" s="4" t="s">
        <v>1209</v>
      </c>
      <c r="I114" s="4" t="s">
        <v>1179</v>
      </c>
      <c r="J114" s="4">
        <v>50</v>
      </c>
      <c r="K114" s="206"/>
    </row>
    <row r="115" spans="2:11" ht="15" customHeight="1">
      <c r="B115" s="215"/>
      <c r="C115" s="4" t="s">
        <v>1210</v>
      </c>
      <c r="D115" s="4"/>
      <c r="E115" s="4"/>
      <c r="F115" s="181" t="s">
        <v>1183</v>
      </c>
      <c r="G115" s="4"/>
      <c r="H115" s="4" t="s">
        <v>1210</v>
      </c>
      <c r="I115" s="4" t="s">
        <v>1179</v>
      </c>
      <c r="J115" s="4">
        <v>50</v>
      </c>
      <c r="K115" s="206"/>
    </row>
    <row r="116" spans="2:11" ht="15" customHeight="1">
      <c r="B116" s="215"/>
      <c r="C116" s="4" t="s">
        <v>1212</v>
      </c>
      <c r="D116" s="4"/>
      <c r="E116" s="4"/>
      <c r="F116" s="181" t="s">
        <v>1183</v>
      </c>
      <c r="G116" s="4"/>
      <c r="H116" s="4" t="s">
        <v>1213</v>
      </c>
      <c r="I116" s="4" t="s">
        <v>1179</v>
      </c>
      <c r="J116" s="4">
        <v>255</v>
      </c>
      <c r="K116" s="206"/>
    </row>
    <row r="117" spans="2:11" ht="15" customHeight="1">
      <c r="B117" s="215"/>
      <c r="C117" s="4" t="s">
        <v>1214</v>
      </c>
      <c r="D117" s="4"/>
      <c r="E117" s="4"/>
      <c r="F117" s="181" t="s">
        <v>1177</v>
      </c>
      <c r="G117" s="4"/>
      <c r="H117" s="4" t="s">
        <v>1215</v>
      </c>
      <c r="I117" s="4" t="s">
        <v>1216</v>
      </c>
      <c r="J117" s="4"/>
      <c r="K117" s="206"/>
    </row>
    <row r="118" spans="2:11" ht="15" customHeight="1">
      <c r="B118" s="215"/>
      <c r="C118" s="4" t="s">
        <v>1217</v>
      </c>
      <c r="D118" s="4"/>
      <c r="E118" s="4"/>
      <c r="F118" s="181" t="s">
        <v>1177</v>
      </c>
      <c r="G118" s="4"/>
      <c r="H118" s="4" t="s">
        <v>1218</v>
      </c>
      <c r="I118" s="4" t="s">
        <v>1219</v>
      </c>
      <c r="J118" s="4"/>
      <c r="K118" s="206"/>
    </row>
    <row r="119" spans="2:11" ht="15" customHeight="1">
      <c r="B119" s="215"/>
      <c r="C119" s="4" t="s">
        <v>1222</v>
      </c>
      <c r="D119" s="4"/>
      <c r="E119" s="4"/>
      <c r="F119" s="181" t="s">
        <v>1177</v>
      </c>
      <c r="G119" s="4"/>
      <c r="H119" s="4" t="s">
        <v>1222</v>
      </c>
      <c r="I119" s="4" t="s">
        <v>1219</v>
      </c>
      <c r="J119" s="4"/>
      <c r="K119" s="206"/>
    </row>
    <row r="120" spans="2:11" ht="15" customHeight="1">
      <c r="B120" s="215"/>
      <c r="C120" s="4" t="s">
        <v>48</v>
      </c>
      <c r="D120" s="4"/>
      <c r="E120" s="4"/>
      <c r="F120" s="181" t="s">
        <v>1177</v>
      </c>
      <c r="G120" s="4"/>
      <c r="H120" s="4" t="s">
        <v>1224</v>
      </c>
      <c r="I120" s="4" t="s">
        <v>1219</v>
      </c>
      <c r="J120" s="4"/>
      <c r="K120" s="206"/>
    </row>
    <row r="121" spans="2:11" ht="15" customHeight="1">
      <c r="B121" s="215"/>
      <c r="C121" s="4" t="s">
        <v>58</v>
      </c>
      <c r="D121" s="4"/>
      <c r="E121" s="4"/>
      <c r="F121" s="181" t="s">
        <v>1177</v>
      </c>
      <c r="G121" s="4"/>
      <c r="H121" s="4" t="s">
        <v>1225</v>
      </c>
      <c r="I121" s="4" t="s">
        <v>1219</v>
      </c>
      <c r="J121" s="4"/>
      <c r="K121" s="206"/>
    </row>
    <row r="122" spans="2:11" ht="15" customHeight="1">
      <c r="B122" s="216"/>
      <c r="C122" s="217"/>
      <c r="D122" s="217"/>
      <c r="E122" s="217"/>
      <c r="F122" s="217"/>
      <c r="G122" s="217"/>
      <c r="H122" s="217"/>
      <c r="I122" s="217"/>
      <c r="J122" s="217"/>
      <c r="K122" s="218"/>
    </row>
    <row r="123" spans="2:11" ht="18.75" customHeight="1">
      <c r="B123" s="219"/>
      <c r="C123" s="220"/>
      <c r="D123" s="220"/>
      <c r="E123" s="220"/>
      <c r="F123" s="220"/>
      <c r="G123" s="220"/>
      <c r="H123" s="220"/>
      <c r="I123" s="220"/>
      <c r="J123" s="220"/>
      <c r="K123" s="219"/>
    </row>
    <row r="124" spans="2:11" ht="18.75" customHeight="1">
      <c r="B124" s="201"/>
      <c r="C124" s="201"/>
      <c r="D124" s="201"/>
      <c r="E124" s="201"/>
      <c r="F124" s="201"/>
      <c r="G124" s="201"/>
      <c r="H124" s="201"/>
      <c r="I124" s="201"/>
      <c r="J124" s="201"/>
      <c r="K124" s="201"/>
    </row>
    <row r="125" spans="2:11" ht="7.5" customHeight="1">
      <c r="B125" s="202"/>
      <c r="C125" s="203"/>
      <c r="D125" s="203"/>
      <c r="E125" s="203"/>
      <c r="F125" s="203"/>
      <c r="G125" s="203"/>
      <c r="H125" s="203"/>
      <c r="I125" s="203"/>
      <c r="J125" s="203"/>
      <c r="K125" s="204"/>
    </row>
    <row r="126" spans="2:11" ht="45" customHeight="1">
      <c r="B126" s="205"/>
      <c r="C126" s="272" t="s">
        <v>1228</v>
      </c>
      <c r="D126" s="264"/>
      <c r="E126" s="264"/>
      <c r="F126" s="264"/>
      <c r="G126" s="264"/>
      <c r="H126" s="264"/>
      <c r="I126" s="264"/>
      <c r="J126" s="264"/>
      <c r="K126" s="206"/>
    </row>
    <row r="127" spans="2:11" ht="17.25" customHeight="1">
      <c r="B127" s="205"/>
      <c r="C127" s="207" t="s">
        <v>1169</v>
      </c>
      <c r="D127" s="207"/>
      <c r="E127" s="207"/>
      <c r="F127" s="207" t="s">
        <v>1171</v>
      </c>
      <c r="G127" s="208"/>
      <c r="H127" s="207" t="s">
        <v>69</v>
      </c>
      <c r="I127" s="207" t="s">
        <v>75</v>
      </c>
      <c r="J127" s="207" t="s">
        <v>1172</v>
      </c>
      <c r="K127" s="206"/>
    </row>
    <row r="128" spans="2:11" ht="17.25" customHeight="1">
      <c r="B128" s="205"/>
      <c r="C128" s="209" t="s">
        <v>1173</v>
      </c>
      <c r="D128" s="209"/>
      <c r="E128" s="209"/>
      <c r="F128" s="210" t="s">
        <v>1174</v>
      </c>
      <c r="G128" s="211"/>
      <c r="H128" s="209"/>
      <c r="I128" s="209"/>
      <c r="J128" s="209" t="s">
        <v>1175</v>
      </c>
      <c r="K128" s="206"/>
    </row>
    <row r="129" spans="2:11" ht="5.25" customHeight="1">
      <c r="B129" s="205"/>
      <c r="C129" s="207"/>
      <c r="D129" s="207"/>
      <c r="E129" s="207"/>
      <c r="F129" s="207"/>
      <c r="G129" s="208"/>
      <c r="H129" s="207"/>
      <c r="I129" s="207"/>
      <c r="J129" s="207"/>
      <c r="K129" s="206"/>
    </row>
    <row r="130" spans="2:11" ht="15" customHeight="1">
      <c r="B130" s="205"/>
      <c r="C130" s="4" t="s">
        <v>67</v>
      </c>
      <c r="D130" s="214"/>
      <c r="E130" s="214"/>
      <c r="F130" s="181" t="s">
        <v>1177</v>
      </c>
      <c r="G130" s="4"/>
      <c r="H130" s="4" t="s">
        <v>1231</v>
      </c>
      <c r="I130" s="4" t="s">
        <v>1179</v>
      </c>
      <c r="J130" s="4">
        <v>20</v>
      </c>
      <c r="K130" s="206"/>
    </row>
    <row r="131" spans="2:11" ht="15" customHeight="1">
      <c r="B131" s="205"/>
      <c r="C131" s="4" t="s">
        <v>1180</v>
      </c>
      <c r="D131" s="4"/>
      <c r="E131" s="4"/>
      <c r="F131" s="181" t="s">
        <v>1177</v>
      </c>
      <c r="G131" s="4"/>
      <c r="H131" s="4" t="s">
        <v>1231</v>
      </c>
      <c r="I131" s="4" t="s">
        <v>1179</v>
      </c>
      <c r="J131" s="4">
        <v>120</v>
      </c>
      <c r="K131" s="206"/>
    </row>
    <row r="132" spans="2:11" ht="15" customHeight="1">
      <c r="B132" s="215"/>
      <c r="C132" s="4" t="s">
        <v>1182</v>
      </c>
      <c r="D132" s="4"/>
      <c r="E132" s="4"/>
      <c r="F132" s="181" t="s">
        <v>1183</v>
      </c>
      <c r="G132" s="4"/>
      <c r="H132" s="4" t="s">
        <v>1231</v>
      </c>
      <c r="I132" s="4" t="s">
        <v>1179</v>
      </c>
      <c r="J132" s="4">
        <v>50</v>
      </c>
      <c r="K132" s="206"/>
    </row>
    <row r="133" spans="2:11" ht="15" customHeight="1">
      <c r="B133" s="215"/>
      <c r="C133" s="4" t="s">
        <v>1185</v>
      </c>
      <c r="D133" s="4"/>
      <c r="E133" s="4"/>
      <c r="F133" s="181" t="s">
        <v>1177</v>
      </c>
      <c r="G133" s="4"/>
      <c r="H133" s="4" t="s">
        <v>1231</v>
      </c>
      <c r="I133" s="4" t="s">
        <v>1188</v>
      </c>
      <c r="J133" s="4"/>
      <c r="K133" s="206"/>
    </row>
    <row r="134" spans="2:11" ht="15" customHeight="1">
      <c r="B134" s="215"/>
      <c r="C134" s="4" t="s">
        <v>1197</v>
      </c>
      <c r="D134" s="4"/>
      <c r="E134" s="4"/>
      <c r="F134" s="181" t="s">
        <v>1183</v>
      </c>
      <c r="G134" s="4"/>
      <c r="H134" s="4" t="s">
        <v>1231</v>
      </c>
      <c r="I134" s="4" t="s">
        <v>1179</v>
      </c>
      <c r="J134" s="4">
        <v>50</v>
      </c>
      <c r="K134" s="206"/>
    </row>
    <row r="135" spans="2:11" ht="15" customHeight="1">
      <c r="B135" s="215"/>
      <c r="C135" s="4" t="s">
        <v>1210</v>
      </c>
      <c r="D135" s="4"/>
      <c r="E135" s="4"/>
      <c r="F135" s="181" t="s">
        <v>1183</v>
      </c>
      <c r="G135" s="4"/>
      <c r="H135" s="4" t="s">
        <v>1231</v>
      </c>
      <c r="I135" s="4" t="s">
        <v>1179</v>
      </c>
      <c r="J135" s="4">
        <v>50</v>
      </c>
      <c r="K135" s="206"/>
    </row>
    <row r="136" spans="2:11" ht="15" customHeight="1">
      <c r="B136" s="215"/>
      <c r="C136" s="4" t="s">
        <v>1207</v>
      </c>
      <c r="D136" s="4"/>
      <c r="E136" s="4"/>
      <c r="F136" s="181" t="s">
        <v>1183</v>
      </c>
      <c r="G136" s="4"/>
      <c r="H136" s="4" t="s">
        <v>1231</v>
      </c>
      <c r="I136" s="4" t="s">
        <v>1179</v>
      </c>
      <c r="J136" s="4">
        <v>50</v>
      </c>
      <c r="K136" s="206"/>
    </row>
    <row r="137" spans="2:11" ht="15" customHeight="1">
      <c r="B137" s="215"/>
      <c r="C137" s="4" t="s">
        <v>67</v>
      </c>
      <c r="D137" s="4"/>
      <c r="E137" s="4"/>
      <c r="F137" s="181" t="s">
        <v>1177</v>
      </c>
      <c r="G137" s="4"/>
      <c r="H137" s="4" t="s">
        <v>1235</v>
      </c>
      <c r="I137" s="4" t="s">
        <v>1179</v>
      </c>
      <c r="J137" s="4">
        <v>20</v>
      </c>
      <c r="K137" s="206"/>
    </row>
    <row r="138" spans="2:11" ht="15" customHeight="1">
      <c r="B138" s="215"/>
      <c r="C138" s="4" t="s">
        <v>1236</v>
      </c>
      <c r="D138" s="4"/>
      <c r="E138" s="4"/>
      <c r="F138" s="181" t="s">
        <v>1177</v>
      </c>
      <c r="G138" s="4"/>
      <c r="H138" s="4" t="s">
        <v>1237</v>
      </c>
      <c r="I138" s="4" t="s">
        <v>1179</v>
      </c>
      <c r="J138" s="4">
        <v>120</v>
      </c>
      <c r="K138" s="206"/>
    </row>
    <row r="139" spans="2:11" ht="15" customHeight="1">
      <c r="B139" s="215"/>
      <c r="C139" s="4" t="s">
        <v>48</v>
      </c>
      <c r="D139" s="4"/>
      <c r="E139" s="4"/>
      <c r="F139" s="181" t="s">
        <v>1177</v>
      </c>
      <c r="G139" s="4"/>
      <c r="H139" s="4" t="s">
        <v>1238</v>
      </c>
      <c r="I139" s="4" t="s">
        <v>1219</v>
      </c>
      <c r="J139" s="4"/>
      <c r="K139" s="206"/>
    </row>
    <row r="140" spans="2:11" ht="15" customHeight="1">
      <c r="B140" s="215"/>
      <c r="C140" s="4" t="s">
        <v>58</v>
      </c>
      <c r="D140" s="4"/>
      <c r="E140" s="4"/>
      <c r="F140" s="181" t="s">
        <v>1177</v>
      </c>
      <c r="G140" s="4"/>
      <c r="H140" s="4" t="s">
        <v>1239</v>
      </c>
      <c r="I140" s="4" t="s">
        <v>1219</v>
      </c>
      <c r="J140" s="4"/>
      <c r="K140" s="206"/>
    </row>
    <row r="141" spans="2:11" ht="15" customHeight="1">
      <c r="B141" s="215"/>
      <c r="C141" s="4" t="s">
        <v>75</v>
      </c>
      <c r="D141" s="4"/>
      <c r="E141" s="4"/>
      <c r="F141" s="181" t="s">
        <v>1177</v>
      </c>
      <c r="G141" s="4"/>
      <c r="H141" s="4" t="s">
        <v>1240</v>
      </c>
      <c r="I141" s="4" t="s">
        <v>1241</v>
      </c>
      <c r="J141" s="4"/>
      <c r="K141" s="206"/>
    </row>
    <row r="142" spans="2:11" ht="15" customHeight="1">
      <c r="B142" s="216"/>
      <c r="C142" s="221"/>
      <c r="D142" s="221"/>
      <c r="E142" s="221"/>
      <c r="F142" s="221"/>
      <c r="G142" s="221"/>
      <c r="H142" s="221"/>
      <c r="I142" s="221"/>
      <c r="J142" s="221"/>
      <c r="K142" s="218"/>
    </row>
    <row r="143" spans="2:11" ht="18.75" customHeight="1">
      <c r="B143" s="222"/>
      <c r="C143" s="223"/>
      <c r="D143" s="223"/>
      <c r="E143" s="223"/>
      <c r="F143" s="224"/>
      <c r="G143" s="223"/>
      <c r="H143" s="223"/>
      <c r="I143" s="223"/>
      <c r="J143" s="223"/>
      <c r="K143" s="222"/>
    </row>
    <row r="144" spans="2:11" ht="18.75" customHeight="1">
      <c r="B144" s="201"/>
      <c r="C144" s="201"/>
      <c r="D144" s="201"/>
      <c r="E144" s="201"/>
      <c r="F144" s="201"/>
      <c r="G144" s="201"/>
      <c r="H144" s="201"/>
      <c r="I144" s="201"/>
      <c r="J144" s="201"/>
      <c r="K144" s="201"/>
    </row>
    <row r="145" spans="2:11" ht="7.5" customHeight="1">
      <c r="B145" s="225"/>
      <c r="C145" s="226"/>
      <c r="D145" s="226"/>
      <c r="E145" s="226"/>
      <c r="F145" s="226"/>
      <c r="G145" s="226"/>
      <c r="H145" s="226"/>
      <c r="I145" s="226"/>
      <c r="J145" s="226"/>
      <c r="K145" s="227"/>
    </row>
    <row r="146" spans="2:11" ht="45" customHeight="1">
      <c r="B146" s="228"/>
      <c r="C146" s="266" t="s">
        <v>1246</v>
      </c>
      <c r="D146" s="264"/>
      <c r="E146" s="264"/>
      <c r="F146" s="264"/>
      <c r="G146" s="264"/>
      <c r="H146" s="264"/>
      <c r="I146" s="264"/>
      <c r="J146" s="264"/>
      <c r="K146" s="229"/>
    </row>
    <row r="147" spans="2:11" ht="17.25" customHeight="1">
      <c r="B147" s="230"/>
      <c r="C147" s="207" t="s">
        <v>1169</v>
      </c>
      <c r="D147" s="207"/>
      <c r="E147" s="207"/>
      <c r="F147" s="207" t="s">
        <v>1171</v>
      </c>
      <c r="G147" s="208"/>
      <c r="H147" s="207" t="s">
        <v>69</v>
      </c>
      <c r="I147" s="207" t="s">
        <v>75</v>
      </c>
      <c r="J147" s="207" t="s">
        <v>1172</v>
      </c>
      <c r="K147" s="231"/>
    </row>
    <row r="148" spans="2:11" ht="17.25" customHeight="1">
      <c r="B148" s="230"/>
      <c r="C148" s="209" t="s">
        <v>1173</v>
      </c>
      <c r="D148" s="209"/>
      <c r="E148" s="209"/>
      <c r="F148" s="210" t="s">
        <v>1174</v>
      </c>
      <c r="G148" s="211"/>
      <c r="H148" s="209"/>
      <c r="I148" s="209"/>
      <c r="J148" s="209" t="s">
        <v>1175</v>
      </c>
      <c r="K148" s="231"/>
    </row>
    <row r="149" spans="2:11" ht="5.25" customHeight="1">
      <c r="B149" s="232"/>
      <c r="C149" s="212"/>
      <c r="D149" s="212"/>
      <c r="E149" s="212"/>
      <c r="F149" s="212"/>
      <c r="G149" s="213"/>
      <c r="H149" s="212"/>
      <c r="I149" s="212"/>
      <c r="J149" s="212"/>
      <c r="K149" s="233"/>
    </row>
    <row r="150" spans="2:11" ht="15" customHeight="1">
      <c r="B150" s="232"/>
      <c r="C150" s="4" t="s">
        <v>1180</v>
      </c>
      <c r="D150" s="214"/>
      <c r="E150" s="214"/>
      <c r="F150" s="181" t="s">
        <v>1177</v>
      </c>
      <c r="G150" s="4"/>
      <c r="H150" s="4" t="s">
        <v>1231</v>
      </c>
      <c r="I150" s="4" t="s">
        <v>1179</v>
      </c>
      <c r="J150" s="4">
        <v>120</v>
      </c>
      <c r="K150" s="234"/>
    </row>
    <row r="151" spans="2:11" ht="15" customHeight="1">
      <c r="B151" s="232"/>
      <c r="C151" s="4" t="s">
        <v>1247</v>
      </c>
      <c r="D151" s="4"/>
      <c r="E151" s="4"/>
      <c r="F151" s="181" t="s">
        <v>1177</v>
      </c>
      <c r="G151" s="4"/>
      <c r="H151" s="4" t="s">
        <v>1248</v>
      </c>
      <c r="I151" s="4" t="s">
        <v>1179</v>
      </c>
      <c r="J151" s="4" t="s">
        <v>1249</v>
      </c>
      <c r="K151" s="234"/>
    </row>
    <row r="152" spans="2:11" ht="15" customHeight="1">
      <c r="B152" s="232"/>
      <c r="C152" s="4" t="s">
        <v>1114</v>
      </c>
      <c r="D152" s="4"/>
      <c r="E152" s="4"/>
      <c r="F152" s="181" t="s">
        <v>1177</v>
      </c>
      <c r="G152" s="4"/>
      <c r="H152" s="4" t="s">
        <v>1250</v>
      </c>
      <c r="I152" s="4" t="s">
        <v>1179</v>
      </c>
      <c r="J152" s="4" t="s">
        <v>1249</v>
      </c>
      <c r="K152" s="234"/>
    </row>
    <row r="153" spans="2:11" ht="15" customHeight="1">
      <c r="B153" s="232"/>
      <c r="C153" s="4" t="s">
        <v>1189</v>
      </c>
      <c r="D153" s="4"/>
      <c r="E153" s="4"/>
      <c r="F153" s="181" t="s">
        <v>1183</v>
      </c>
      <c r="G153" s="4"/>
      <c r="H153" s="4" t="s">
        <v>1190</v>
      </c>
      <c r="I153" s="4" t="s">
        <v>1179</v>
      </c>
      <c r="J153" s="4">
        <v>15</v>
      </c>
      <c r="K153" s="234"/>
    </row>
    <row r="154" spans="2:11" ht="15" customHeight="1">
      <c r="B154" s="232"/>
      <c r="C154" s="4" t="s">
        <v>1191</v>
      </c>
      <c r="D154" s="4"/>
      <c r="E154" s="4"/>
      <c r="F154" s="181" t="s">
        <v>1183</v>
      </c>
      <c r="G154" s="4"/>
      <c r="H154" s="4" t="s">
        <v>1192</v>
      </c>
      <c r="I154" s="4" t="s">
        <v>1179</v>
      </c>
      <c r="J154" s="4">
        <v>15</v>
      </c>
      <c r="K154" s="234"/>
    </row>
    <row r="155" spans="2:11" ht="15" customHeight="1">
      <c r="B155" s="232"/>
      <c r="C155" s="4" t="s">
        <v>1193</v>
      </c>
      <c r="D155" s="4"/>
      <c r="E155" s="4"/>
      <c r="F155" s="181" t="s">
        <v>1183</v>
      </c>
      <c r="G155" s="4"/>
      <c r="H155" s="4" t="s">
        <v>1194</v>
      </c>
      <c r="I155" s="4" t="s">
        <v>1179</v>
      </c>
      <c r="J155" s="4">
        <v>20</v>
      </c>
      <c r="K155" s="234"/>
    </row>
    <row r="156" spans="2:11" ht="15" customHeight="1">
      <c r="B156" s="232"/>
      <c r="C156" s="4" t="s">
        <v>1195</v>
      </c>
      <c r="D156" s="4"/>
      <c r="E156" s="4"/>
      <c r="F156" s="181" t="s">
        <v>1183</v>
      </c>
      <c r="G156" s="4"/>
      <c r="H156" s="4" t="s">
        <v>1196</v>
      </c>
      <c r="I156" s="4" t="s">
        <v>1179</v>
      </c>
      <c r="J156" s="4">
        <v>20</v>
      </c>
      <c r="K156" s="234"/>
    </row>
    <row r="157" spans="2:11" ht="15" customHeight="1">
      <c r="B157" s="232"/>
      <c r="C157" s="4" t="s">
        <v>1182</v>
      </c>
      <c r="D157" s="4"/>
      <c r="E157" s="4"/>
      <c r="F157" s="181" t="s">
        <v>1183</v>
      </c>
      <c r="G157" s="4"/>
      <c r="H157" s="4" t="s">
        <v>1231</v>
      </c>
      <c r="I157" s="4" t="s">
        <v>1179</v>
      </c>
      <c r="J157" s="4">
        <v>50</v>
      </c>
      <c r="K157" s="234"/>
    </row>
    <row r="158" spans="2:11" ht="15" customHeight="1">
      <c r="B158" s="232"/>
      <c r="C158" s="4" t="s">
        <v>1197</v>
      </c>
      <c r="D158" s="4"/>
      <c r="E158" s="4"/>
      <c r="F158" s="181" t="s">
        <v>1183</v>
      </c>
      <c r="G158" s="4"/>
      <c r="H158" s="4" t="s">
        <v>1231</v>
      </c>
      <c r="I158" s="4" t="s">
        <v>1179</v>
      </c>
      <c r="J158" s="4">
        <v>50</v>
      </c>
      <c r="K158" s="234"/>
    </row>
    <row r="159" spans="2:11" ht="15" customHeight="1">
      <c r="B159" s="232"/>
      <c r="C159" s="4" t="s">
        <v>1207</v>
      </c>
      <c r="D159" s="4"/>
      <c r="E159" s="4"/>
      <c r="F159" s="181" t="s">
        <v>1183</v>
      </c>
      <c r="G159" s="4"/>
      <c r="H159" s="4" t="s">
        <v>1231</v>
      </c>
      <c r="I159" s="4" t="s">
        <v>1179</v>
      </c>
      <c r="J159" s="4">
        <v>50</v>
      </c>
      <c r="K159" s="234"/>
    </row>
    <row r="160" spans="2:11" ht="15" customHeight="1">
      <c r="B160" s="232"/>
      <c r="C160" s="4" t="s">
        <v>1210</v>
      </c>
      <c r="D160" s="4"/>
      <c r="E160" s="4"/>
      <c r="F160" s="181" t="s">
        <v>1183</v>
      </c>
      <c r="G160" s="4"/>
      <c r="H160" s="4" t="s">
        <v>1231</v>
      </c>
      <c r="I160" s="4" t="s">
        <v>1179</v>
      </c>
      <c r="J160" s="4">
        <v>50</v>
      </c>
      <c r="K160" s="234"/>
    </row>
    <row r="161" spans="2:11" ht="15" customHeight="1">
      <c r="B161" s="232"/>
      <c r="C161" s="4" t="s">
        <v>1212</v>
      </c>
      <c r="D161" s="4"/>
      <c r="E161" s="4"/>
      <c r="F161" s="181" t="s">
        <v>1183</v>
      </c>
      <c r="G161" s="4"/>
      <c r="H161" s="4" t="s">
        <v>1253</v>
      </c>
      <c r="I161" s="4" t="s">
        <v>1179</v>
      </c>
      <c r="J161" s="4">
        <v>255</v>
      </c>
      <c r="K161" s="234"/>
    </row>
    <row r="162" spans="2:11" ht="15" customHeight="1">
      <c r="B162" s="232"/>
      <c r="C162" s="4" t="s">
        <v>1214</v>
      </c>
      <c r="D162" s="4"/>
      <c r="E162" s="4"/>
      <c r="F162" s="181" t="s">
        <v>1177</v>
      </c>
      <c r="G162" s="4"/>
      <c r="H162" s="4" t="s">
        <v>1254</v>
      </c>
      <c r="I162" s="4" t="s">
        <v>1216</v>
      </c>
      <c r="J162" s="4"/>
      <c r="K162" s="234"/>
    </row>
    <row r="163" spans="2:11" ht="15" customHeight="1">
      <c r="B163" s="232"/>
      <c r="C163" s="4" t="s">
        <v>1217</v>
      </c>
      <c r="D163" s="4"/>
      <c r="E163" s="4"/>
      <c r="F163" s="181" t="s">
        <v>1177</v>
      </c>
      <c r="G163" s="4"/>
      <c r="H163" s="4" t="s">
        <v>1258</v>
      </c>
      <c r="I163" s="4" t="s">
        <v>1219</v>
      </c>
      <c r="J163" s="4"/>
      <c r="K163" s="234"/>
    </row>
    <row r="164" spans="2:11" ht="15" customHeight="1">
      <c r="B164" s="232"/>
      <c r="C164" s="4" t="s">
        <v>1222</v>
      </c>
      <c r="D164" s="4"/>
      <c r="E164" s="4"/>
      <c r="F164" s="181" t="s">
        <v>1177</v>
      </c>
      <c r="G164" s="4"/>
      <c r="H164" s="4" t="s">
        <v>1222</v>
      </c>
      <c r="I164" s="4" t="s">
        <v>1219</v>
      </c>
      <c r="J164" s="4"/>
      <c r="K164" s="234"/>
    </row>
    <row r="165" spans="2:11" ht="15" customHeight="1">
      <c r="B165" s="232"/>
      <c r="C165" s="4" t="s">
        <v>48</v>
      </c>
      <c r="D165" s="4"/>
      <c r="E165" s="4"/>
      <c r="F165" s="181" t="s">
        <v>1177</v>
      </c>
      <c r="G165" s="4"/>
      <c r="H165" s="4" t="s">
        <v>1261</v>
      </c>
      <c r="I165" s="4" t="s">
        <v>1219</v>
      </c>
      <c r="J165" s="4"/>
      <c r="K165" s="234"/>
    </row>
    <row r="166" spans="2:11" ht="15" customHeight="1">
      <c r="B166" s="232"/>
      <c r="C166" s="4" t="s">
        <v>1262</v>
      </c>
      <c r="D166" s="4"/>
      <c r="E166" s="4"/>
      <c r="F166" s="181" t="s">
        <v>1177</v>
      </c>
      <c r="G166" s="4"/>
      <c r="H166" s="4" t="s">
        <v>1263</v>
      </c>
      <c r="I166" s="4" t="s">
        <v>1219</v>
      </c>
      <c r="J166" s="4"/>
      <c r="K166" s="234"/>
    </row>
    <row r="167" spans="2:11" ht="15" customHeight="1">
      <c r="B167" s="235"/>
      <c r="C167" s="236"/>
      <c r="D167" s="236"/>
      <c r="E167" s="236"/>
      <c r="F167" s="236"/>
      <c r="G167" s="236"/>
      <c r="H167" s="236"/>
      <c r="I167" s="236"/>
      <c r="J167" s="236"/>
      <c r="K167" s="237"/>
    </row>
    <row r="168" spans="2:11" ht="18.75" customHeight="1">
      <c r="B168" s="223"/>
      <c r="C168" s="223"/>
      <c r="D168" s="223"/>
      <c r="E168" s="223"/>
      <c r="F168" s="224"/>
      <c r="G168" s="223"/>
      <c r="H168" s="223"/>
      <c r="I168" s="223"/>
      <c r="J168" s="223"/>
      <c r="K168" s="223"/>
    </row>
    <row r="169" spans="2:11" ht="18.75" customHeight="1">
      <c r="B169" s="201"/>
      <c r="C169" s="201"/>
      <c r="D169" s="201"/>
      <c r="E169" s="201"/>
      <c r="F169" s="201"/>
      <c r="G169" s="201"/>
      <c r="H169" s="201"/>
      <c r="I169" s="201"/>
      <c r="J169" s="201"/>
      <c r="K169" s="201"/>
    </row>
    <row r="170" spans="2:11" ht="7.5" customHeight="1">
      <c r="B170" s="202"/>
      <c r="C170" s="203"/>
      <c r="D170" s="203"/>
      <c r="E170" s="203"/>
      <c r="F170" s="203"/>
      <c r="G170" s="203"/>
      <c r="H170" s="203"/>
      <c r="I170" s="203"/>
      <c r="J170" s="203"/>
      <c r="K170" s="204"/>
    </row>
    <row r="171" spans="2:11" ht="45" customHeight="1">
      <c r="B171" s="205"/>
      <c r="C171" s="272" t="s">
        <v>1264</v>
      </c>
      <c r="D171" s="264"/>
      <c r="E171" s="264"/>
      <c r="F171" s="264"/>
      <c r="G171" s="264"/>
      <c r="H171" s="264"/>
      <c r="I171" s="264"/>
      <c r="J171" s="264"/>
      <c r="K171" s="206"/>
    </row>
    <row r="172" spans="2:11" ht="17.25" customHeight="1">
      <c r="B172" s="205"/>
      <c r="C172" s="207" t="s">
        <v>1169</v>
      </c>
      <c r="D172" s="207"/>
      <c r="E172" s="207"/>
      <c r="F172" s="207" t="s">
        <v>1171</v>
      </c>
      <c r="G172" s="208"/>
      <c r="H172" s="207" t="s">
        <v>69</v>
      </c>
      <c r="I172" s="207" t="s">
        <v>75</v>
      </c>
      <c r="J172" s="207" t="s">
        <v>1172</v>
      </c>
      <c r="K172" s="206"/>
    </row>
    <row r="173" spans="2:11" ht="17.25" customHeight="1">
      <c r="B173" s="205"/>
      <c r="C173" s="209" t="s">
        <v>1173</v>
      </c>
      <c r="D173" s="209"/>
      <c r="E173" s="209"/>
      <c r="F173" s="210" t="s">
        <v>1174</v>
      </c>
      <c r="G173" s="211"/>
      <c r="H173" s="209"/>
      <c r="I173" s="209"/>
      <c r="J173" s="209" t="s">
        <v>1175</v>
      </c>
      <c r="K173" s="206"/>
    </row>
    <row r="174" spans="2:11" ht="5.25" customHeight="1">
      <c r="B174" s="215"/>
      <c r="C174" s="212"/>
      <c r="D174" s="212"/>
      <c r="E174" s="212"/>
      <c r="F174" s="212"/>
      <c r="G174" s="213"/>
      <c r="H174" s="212"/>
      <c r="I174" s="212"/>
      <c r="J174" s="212"/>
      <c r="K174" s="234"/>
    </row>
    <row r="175" spans="2:11" ht="15" customHeight="1">
      <c r="B175" s="215"/>
      <c r="C175" s="238" t="s">
        <v>1180</v>
      </c>
      <c r="D175" s="4"/>
      <c r="E175" s="4"/>
      <c r="F175" s="239" t="s">
        <v>1177</v>
      </c>
      <c r="G175" s="4"/>
      <c r="H175" s="238" t="s">
        <v>1231</v>
      </c>
      <c r="I175" s="238" t="s">
        <v>1179</v>
      </c>
      <c r="J175" s="238">
        <v>120</v>
      </c>
      <c r="K175" s="234"/>
    </row>
    <row r="176" spans="2:11" ht="15" customHeight="1">
      <c r="B176" s="215"/>
      <c r="C176" s="238" t="s">
        <v>1247</v>
      </c>
      <c r="D176" s="4"/>
      <c r="E176" s="4"/>
      <c r="F176" s="239" t="s">
        <v>1177</v>
      </c>
      <c r="G176" s="4"/>
      <c r="H176" s="238" t="s">
        <v>1265</v>
      </c>
      <c r="I176" s="238" t="s">
        <v>1179</v>
      </c>
      <c r="J176" s="238" t="s">
        <v>1249</v>
      </c>
      <c r="K176" s="234"/>
    </row>
    <row r="177" spans="2:11" ht="15" customHeight="1">
      <c r="B177" s="215"/>
      <c r="C177" s="238" t="s">
        <v>1114</v>
      </c>
      <c r="D177" s="4"/>
      <c r="E177" s="4"/>
      <c r="F177" s="239" t="s">
        <v>1177</v>
      </c>
      <c r="G177" s="4"/>
      <c r="H177" s="238" t="s">
        <v>1266</v>
      </c>
      <c r="I177" s="238" t="s">
        <v>1179</v>
      </c>
      <c r="J177" s="238" t="s">
        <v>1249</v>
      </c>
      <c r="K177" s="234"/>
    </row>
    <row r="178" spans="2:11" ht="15" customHeight="1">
      <c r="B178" s="215"/>
      <c r="C178" s="238" t="s">
        <v>1182</v>
      </c>
      <c r="D178" s="4"/>
      <c r="E178" s="4"/>
      <c r="F178" s="239" t="s">
        <v>1183</v>
      </c>
      <c r="G178" s="4"/>
      <c r="H178" s="238" t="s">
        <v>1231</v>
      </c>
      <c r="I178" s="238" t="s">
        <v>1179</v>
      </c>
      <c r="J178" s="238">
        <v>50</v>
      </c>
      <c r="K178" s="234"/>
    </row>
    <row r="179" spans="2:11" ht="15" customHeight="1">
      <c r="B179" s="215"/>
      <c r="C179" s="238" t="s">
        <v>1185</v>
      </c>
      <c r="D179" s="4"/>
      <c r="E179" s="4"/>
      <c r="F179" s="239" t="s">
        <v>1177</v>
      </c>
      <c r="G179" s="4"/>
      <c r="H179" s="238" t="s">
        <v>1231</v>
      </c>
      <c r="I179" s="238" t="s">
        <v>1188</v>
      </c>
      <c r="J179" s="238"/>
      <c r="K179" s="234"/>
    </row>
    <row r="180" spans="2:11" ht="15" customHeight="1">
      <c r="B180" s="215"/>
      <c r="C180" s="238" t="s">
        <v>1197</v>
      </c>
      <c r="D180" s="4"/>
      <c r="E180" s="4"/>
      <c r="F180" s="239" t="s">
        <v>1183</v>
      </c>
      <c r="G180" s="4"/>
      <c r="H180" s="238" t="s">
        <v>1231</v>
      </c>
      <c r="I180" s="238" t="s">
        <v>1179</v>
      </c>
      <c r="J180" s="238">
        <v>50</v>
      </c>
      <c r="K180" s="234"/>
    </row>
    <row r="181" spans="2:11" ht="15" customHeight="1">
      <c r="B181" s="215"/>
      <c r="C181" s="238" t="s">
        <v>1210</v>
      </c>
      <c r="D181" s="4"/>
      <c r="E181" s="4"/>
      <c r="F181" s="239" t="s">
        <v>1183</v>
      </c>
      <c r="G181" s="4"/>
      <c r="H181" s="238" t="s">
        <v>1231</v>
      </c>
      <c r="I181" s="238" t="s">
        <v>1179</v>
      </c>
      <c r="J181" s="238">
        <v>50</v>
      </c>
      <c r="K181" s="234"/>
    </row>
    <row r="182" spans="2:11" ht="15" customHeight="1">
      <c r="B182" s="215"/>
      <c r="C182" s="238" t="s">
        <v>1207</v>
      </c>
      <c r="D182" s="4"/>
      <c r="E182" s="4"/>
      <c r="F182" s="239" t="s">
        <v>1183</v>
      </c>
      <c r="G182" s="4"/>
      <c r="H182" s="238" t="s">
        <v>1231</v>
      </c>
      <c r="I182" s="238" t="s">
        <v>1179</v>
      </c>
      <c r="J182" s="238">
        <v>50</v>
      </c>
      <c r="K182" s="234"/>
    </row>
    <row r="183" spans="2:11" ht="15" customHeight="1">
      <c r="B183" s="215"/>
      <c r="C183" s="238" t="s">
        <v>64</v>
      </c>
      <c r="D183" s="4"/>
      <c r="E183" s="4"/>
      <c r="F183" s="239" t="s">
        <v>1177</v>
      </c>
      <c r="G183" s="4"/>
      <c r="H183" s="238" t="s">
        <v>1271</v>
      </c>
      <c r="I183" s="238" t="s">
        <v>1179</v>
      </c>
      <c r="J183" s="238" t="s">
        <v>1272</v>
      </c>
      <c r="K183" s="234"/>
    </row>
    <row r="184" spans="2:11" ht="15" customHeight="1">
      <c r="B184" s="215"/>
      <c r="C184" s="238" t="s">
        <v>1273</v>
      </c>
      <c r="D184" s="4"/>
      <c r="E184" s="4"/>
      <c r="F184" s="239" t="s">
        <v>1177</v>
      </c>
      <c r="G184" s="4"/>
      <c r="H184" s="238" t="s">
        <v>1274</v>
      </c>
      <c r="I184" s="238" t="s">
        <v>1219</v>
      </c>
      <c r="J184" s="238"/>
      <c r="K184" s="234"/>
    </row>
    <row r="185" spans="2:11" ht="15" customHeight="1">
      <c r="B185" s="240"/>
      <c r="C185" s="221"/>
      <c r="D185" s="221"/>
      <c r="E185" s="221"/>
      <c r="F185" s="221"/>
      <c r="G185" s="221"/>
      <c r="H185" s="221"/>
      <c r="I185" s="221"/>
      <c r="J185" s="221"/>
      <c r="K185" s="241"/>
    </row>
    <row r="186" spans="2:11" ht="18.75" customHeight="1">
      <c r="B186" s="223"/>
      <c r="C186" s="213"/>
      <c r="D186" s="213"/>
      <c r="E186" s="213"/>
      <c r="F186" s="242"/>
      <c r="G186" s="213"/>
      <c r="H186" s="213"/>
      <c r="I186" s="213"/>
      <c r="J186" s="213"/>
      <c r="K186" s="223"/>
    </row>
    <row r="187" spans="2:11" ht="18.75" customHeight="1"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</row>
    <row r="188" spans="2:11" ht="7.5" customHeight="1">
      <c r="B188" s="178"/>
      <c r="C188" s="179"/>
      <c r="D188" s="179"/>
      <c r="E188" s="179"/>
      <c r="F188" s="179"/>
      <c r="G188" s="179"/>
      <c r="H188" s="179"/>
      <c r="I188" s="179"/>
      <c r="J188" s="179"/>
      <c r="K188" s="180"/>
    </row>
    <row r="189" spans="2:11" ht="45" customHeight="1">
      <c r="B189" s="182"/>
      <c r="C189" s="266" t="s">
        <v>1275</v>
      </c>
      <c r="D189" s="264"/>
      <c r="E189" s="264"/>
      <c r="F189" s="264"/>
      <c r="G189" s="264"/>
      <c r="H189" s="264"/>
      <c r="I189" s="264"/>
      <c r="J189" s="264"/>
      <c r="K189" s="183"/>
    </row>
    <row r="190" spans="2:11" ht="17.25" customHeight="1">
      <c r="B190" s="182"/>
      <c r="C190" s="207" t="s">
        <v>1169</v>
      </c>
      <c r="D190" s="207"/>
      <c r="E190" s="207"/>
      <c r="F190" s="207" t="s">
        <v>1171</v>
      </c>
      <c r="G190" s="243"/>
      <c r="H190" s="244" t="s">
        <v>69</v>
      </c>
      <c r="I190" s="244" t="s">
        <v>75</v>
      </c>
      <c r="J190" s="207" t="s">
        <v>1172</v>
      </c>
      <c r="K190" s="183"/>
    </row>
    <row r="191" spans="2:11" ht="17.25" customHeight="1">
      <c r="B191" s="185"/>
      <c r="C191" s="209" t="s">
        <v>1173</v>
      </c>
      <c r="D191" s="209"/>
      <c r="E191" s="209"/>
      <c r="F191" s="210" t="s">
        <v>1174</v>
      </c>
      <c r="G191" s="245"/>
      <c r="H191" s="246"/>
      <c r="I191" s="246"/>
      <c r="J191" s="209" t="s">
        <v>1175</v>
      </c>
      <c r="K191" s="186"/>
    </row>
    <row r="192" spans="2:11" ht="5.25" customHeight="1">
      <c r="B192" s="215"/>
      <c r="C192" s="212"/>
      <c r="D192" s="212"/>
      <c r="E192" s="212"/>
      <c r="F192" s="212"/>
      <c r="G192" s="213"/>
      <c r="H192" s="212"/>
      <c r="I192" s="212"/>
      <c r="J192" s="212"/>
      <c r="K192" s="234"/>
    </row>
    <row r="193" spans="2:11" ht="15" customHeight="1">
      <c r="B193" s="215"/>
      <c r="C193" s="4" t="s">
        <v>1180</v>
      </c>
      <c r="D193" s="4"/>
      <c r="E193" s="4"/>
      <c r="F193" s="181" t="s">
        <v>1177</v>
      </c>
      <c r="G193" s="4"/>
      <c r="H193" s="4" t="s">
        <v>1231</v>
      </c>
      <c r="I193" s="4" t="s">
        <v>1179</v>
      </c>
      <c r="J193" s="4">
        <v>120</v>
      </c>
      <c r="K193" s="234"/>
    </row>
    <row r="194" spans="2:11" ht="15" customHeight="1">
      <c r="B194" s="215"/>
      <c r="C194" s="4" t="s">
        <v>1247</v>
      </c>
      <c r="D194" s="4"/>
      <c r="E194" s="4"/>
      <c r="F194" s="181" t="s">
        <v>1177</v>
      </c>
      <c r="G194" s="4"/>
      <c r="H194" s="4" t="s">
        <v>1248</v>
      </c>
      <c r="I194" s="4" t="s">
        <v>1179</v>
      </c>
      <c r="J194" s="4" t="s">
        <v>1249</v>
      </c>
      <c r="K194" s="234"/>
    </row>
    <row r="195" spans="2:11" ht="15" customHeight="1">
      <c r="B195" s="215"/>
      <c r="C195" s="4" t="s">
        <v>1114</v>
      </c>
      <c r="D195" s="4"/>
      <c r="E195" s="4"/>
      <c r="F195" s="181" t="s">
        <v>1177</v>
      </c>
      <c r="G195" s="4"/>
      <c r="H195" s="4" t="s">
        <v>1279</v>
      </c>
      <c r="I195" s="4" t="s">
        <v>1179</v>
      </c>
      <c r="J195" s="4" t="s">
        <v>1249</v>
      </c>
      <c r="K195" s="234"/>
    </row>
    <row r="196" spans="2:11" ht="15" customHeight="1">
      <c r="B196" s="215"/>
      <c r="C196" s="4" t="s">
        <v>1182</v>
      </c>
      <c r="D196" s="4"/>
      <c r="E196" s="4"/>
      <c r="F196" s="181" t="s">
        <v>1183</v>
      </c>
      <c r="G196" s="4"/>
      <c r="H196" s="4" t="s">
        <v>1279</v>
      </c>
      <c r="I196" s="4" t="s">
        <v>1179</v>
      </c>
      <c r="J196" s="4">
        <v>50</v>
      </c>
      <c r="K196" s="234"/>
    </row>
    <row r="197" spans="2:11" ht="15" customHeight="1">
      <c r="B197" s="215"/>
      <c r="C197" s="4" t="s">
        <v>1185</v>
      </c>
      <c r="D197" s="4"/>
      <c r="E197" s="4"/>
      <c r="F197" s="181" t="s">
        <v>1177</v>
      </c>
      <c r="G197" s="4"/>
      <c r="H197" s="4" t="s">
        <v>1279</v>
      </c>
      <c r="I197" s="4" t="s">
        <v>1188</v>
      </c>
      <c r="J197" s="4"/>
      <c r="K197" s="234"/>
    </row>
    <row r="198" spans="2:11" ht="15" customHeight="1">
      <c r="B198" s="215"/>
      <c r="C198" s="4" t="s">
        <v>1197</v>
      </c>
      <c r="D198" s="4"/>
      <c r="E198" s="4"/>
      <c r="F198" s="181" t="s">
        <v>1183</v>
      </c>
      <c r="G198" s="4"/>
      <c r="H198" s="4" t="s">
        <v>1279</v>
      </c>
      <c r="I198" s="4" t="s">
        <v>1179</v>
      </c>
      <c r="J198" s="4">
        <v>50</v>
      </c>
      <c r="K198" s="234"/>
    </row>
    <row r="199" spans="2:11" ht="15" customHeight="1">
      <c r="B199" s="215"/>
      <c r="C199" s="4" t="s">
        <v>1210</v>
      </c>
      <c r="D199" s="4"/>
      <c r="E199" s="4"/>
      <c r="F199" s="181" t="s">
        <v>1183</v>
      </c>
      <c r="G199" s="4"/>
      <c r="H199" s="4" t="s">
        <v>1279</v>
      </c>
      <c r="I199" s="4" t="s">
        <v>1179</v>
      </c>
      <c r="J199" s="4">
        <v>50</v>
      </c>
      <c r="K199" s="234"/>
    </row>
    <row r="200" spans="2:11" ht="15" customHeight="1">
      <c r="B200" s="215"/>
      <c r="C200" s="4" t="s">
        <v>1207</v>
      </c>
      <c r="D200" s="4"/>
      <c r="E200" s="4"/>
      <c r="F200" s="181" t="s">
        <v>1183</v>
      </c>
      <c r="G200" s="4"/>
      <c r="H200" s="4" t="s">
        <v>1279</v>
      </c>
      <c r="I200" s="4" t="s">
        <v>1179</v>
      </c>
      <c r="J200" s="4">
        <v>50</v>
      </c>
      <c r="K200" s="234"/>
    </row>
    <row r="201" spans="2:11" ht="15" customHeight="1">
      <c r="B201" s="215"/>
      <c r="C201" s="4" t="s">
        <v>127</v>
      </c>
      <c r="D201" s="4"/>
      <c r="E201" s="4"/>
      <c r="F201" s="181" t="s">
        <v>1177</v>
      </c>
      <c r="G201" s="4"/>
      <c r="H201" s="4" t="s">
        <v>1281</v>
      </c>
      <c r="I201" s="4" t="s">
        <v>1282</v>
      </c>
      <c r="J201" s="4"/>
      <c r="K201" s="234"/>
    </row>
    <row r="202" spans="2:11" ht="15" customHeight="1">
      <c r="B202" s="215"/>
      <c r="C202" s="4" t="s">
        <v>75</v>
      </c>
      <c r="D202" s="4"/>
      <c r="E202" s="4"/>
      <c r="F202" s="181" t="s">
        <v>1177</v>
      </c>
      <c r="G202" s="4"/>
      <c r="H202" s="4" t="s">
        <v>1283</v>
      </c>
      <c r="I202" s="4" t="s">
        <v>1284</v>
      </c>
      <c r="J202" s="4">
        <v>1</v>
      </c>
      <c r="K202" s="234"/>
    </row>
    <row r="203" spans="2:11" ht="15" customHeight="1">
      <c r="B203" s="215"/>
      <c r="C203" s="4" t="s">
        <v>67</v>
      </c>
      <c r="D203" s="4"/>
      <c r="E203" s="4"/>
      <c r="F203" s="181" t="s">
        <v>1177</v>
      </c>
      <c r="G203" s="4"/>
      <c r="H203" s="4" t="s">
        <v>1285</v>
      </c>
      <c r="I203" s="4" t="s">
        <v>1179</v>
      </c>
      <c r="J203" s="4">
        <v>20</v>
      </c>
      <c r="K203" s="234"/>
    </row>
    <row r="204" spans="2:11" ht="15" customHeight="1">
      <c r="B204" s="215"/>
      <c r="C204" s="4" t="s">
        <v>69</v>
      </c>
      <c r="D204" s="4"/>
      <c r="E204" s="4"/>
      <c r="F204" s="181" t="s">
        <v>1177</v>
      </c>
      <c r="G204" s="4"/>
      <c r="H204" s="4" t="s">
        <v>1287</v>
      </c>
      <c r="I204" s="4" t="s">
        <v>1179</v>
      </c>
      <c r="J204" s="4">
        <v>255</v>
      </c>
      <c r="K204" s="234"/>
    </row>
    <row r="205" spans="2:11" ht="15" customHeight="1">
      <c r="B205" s="215"/>
      <c r="C205" s="4" t="s">
        <v>128</v>
      </c>
      <c r="D205" s="4"/>
      <c r="E205" s="4"/>
      <c r="F205" s="181" t="s">
        <v>1177</v>
      </c>
      <c r="G205" s="4"/>
      <c r="H205" s="4" t="s">
        <v>1132</v>
      </c>
      <c r="I205" s="4" t="s">
        <v>1179</v>
      </c>
      <c r="J205" s="4">
        <v>10</v>
      </c>
      <c r="K205" s="234"/>
    </row>
    <row r="206" spans="2:11" ht="15" customHeight="1">
      <c r="B206" s="215"/>
      <c r="C206" s="4" t="s">
        <v>129</v>
      </c>
      <c r="D206" s="4"/>
      <c r="E206" s="4"/>
      <c r="F206" s="181" t="s">
        <v>1177</v>
      </c>
      <c r="G206" s="4"/>
      <c r="H206" s="4" t="s">
        <v>1288</v>
      </c>
      <c r="I206" s="4" t="s">
        <v>1219</v>
      </c>
      <c r="J206" s="4"/>
      <c r="K206" s="234"/>
    </row>
    <row r="207" spans="2:11" ht="15" customHeight="1">
      <c r="B207" s="215"/>
      <c r="C207" s="4" t="s">
        <v>1290</v>
      </c>
      <c r="D207" s="4"/>
      <c r="E207" s="4"/>
      <c r="F207" s="181" t="s">
        <v>1177</v>
      </c>
      <c r="G207" s="4"/>
      <c r="H207" s="4" t="s">
        <v>1293</v>
      </c>
      <c r="I207" s="4" t="s">
        <v>1219</v>
      </c>
      <c r="J207" s="4"/>
      <c r="K207" s="234"/>
    </row>
    <row r="208" spans="2:11" ht="15" customHeight="1">
      <c r="B208" s="215"/>
      <c r="C208" s="4" t="s">
        <v>1273</v>
      </c>
      <c r="D208" s="4"/>
      <c r="E208" s="4"/>
      <c r="F208" s="181" t="s">
        <v>1177</v>
      </c>
      <c r="G208" s="4"/>
      <c r="H208" s="4" t="s">
        <v>1294</v>
      </c>
      <c r="I208" s="4" t="s">
        <v>1219</v>
      </c>
      <c r="J208" s="4"/>
      <c r="K208" s="234"/>
    </row>
    <row r="209" spans="2:11" ht="15" customHeight="1">
      <c r="B209" s="215"/>
      <c r="C209" s="4" t="s">
        <v>131</v>
      </c>
      <c r="D209" s="4"/>
      <c r="E209" s="4"/>
      <c r="F209" s="181" t="s">
        <v>1183</v>
      </c>
      <c r="G209" s="4"/>
      <c r="H209" s="4" t="s">
        <v>1295</v>
      </c>
      <c r="I209" s="4" t="s">
        <v>1179</v>
      </c>
      <c r="J209" s="4">
        <v>50</v>
      </c>
      <c r="K209" s="234"/>
    </row>
    <row r="210" spans="2:11" ht="15" customHeight="1">
      <c r="B210" s="215"/>
      <c r="C210" s="4" t="s">
        <v>1296</v>
      </c>
      <c r="D210" s="4"/>
      <c r="E210" s="4"/>
      <c r="F210" s="181" t="s">
        <v>1183</v>
      </c>
      <c r="G210" s="4"/>
      <c r="H210" s="4" t="s">
        <v>1297</v>
      </c>
      <c r="I210" s="4" t="s">
        <v>1298</v>
      </c>
      <c r="J210" s="4"/>
      <c r="K210" s="234"/>
    </row>
    <row r="211" spans="2:11" ht="15" customHeight="1">
      <c r="B211" s="215"/>
      <c r="C211" s="4" t="s">
        <v>1299</v>
      </c>
      <c r="D211" s="4"/>
      <c r="E211" s="4"/>
      <c r="F211" s="181" t="s">
        <v>1183</v>
      </c>
      <c r="G211" s="4"/>
      <c r="H211" s="4" t="s">
        <v>1300</v>
      </c>
      <c r="I211" s="4" t="s">
        <v>1298</v>
      </c>
      <c r="J211" s="4"/>
      <c r="K211" s="234"/>
    </row>
    <row r="212" spans="2:11" ht="15" customHeight="1">
      <c r="B212" s="215"/>
      <c r="C212" s="4" t="s">
        <v>1301</v>
      </c>
      <c r="D212" s="4"/>
      <c r="E212" s="4"/>
      <c r="F212" s="181" t="s">
        <v>1183</v>
      </c>
      <c r="G212" s="4"/>
      <c r="H212" s="4" t="s">
        <v>1302</v>
      </c>
      <c r="I212" s="4" t="s">
        <v>1298</v>
      </c>
      <c r="J212" s="4"/>
      <c r="K212" s="234"/>
    </row>
    <row r="213" spans="2:11" ht="15" customHeight="1">
      <c r="B213" s="215"/>
      <c r="C213" s="189" t="s">
        <v>1303</v>
      </c>
      <c r="D213" s="4"/>
      <c r="E213" s="4"/>
      <c r="F213" s="181" t="s">
        <v>1183</v>
      </c>
      <c r="G213" s="4"/>
      <c r="H213" s="4" t="s">
        <v>1304</v>
      </c>
      <c r="I213" s="4" t="s">
        <v>1306</v>
      </c>
      <c r="J213" s="247" t="s">
        <v>1307</v>
      </c>
      <c r="K213" s="234"/>
    </row>
    <row r="214" spans="2:11" ht="15" customHeight="1">
      <c r="B214" s="215"/>
      <c r="C214" s="189" t="s">
        <v>1308</v>
      </c>
      <c r="D214" s="4"/>
      <c r="E214" s="4"/>
      <c r="F214" s="181" t="s">
        <v>1183</v>
      </c>
      <c r="G214" s="4"/>
      <c r="H214" s="4" t="s">
        <v>1309</v>
      </c>
      <c r="I214" s="4" t="s">
        <v>1306</v>
      </c>
      <c r="J214" s="247" t="s">
        <v>1307</v>
      </c>
      <c r="K214" s="234"/>
    </row>
    <row r="215" spans="2:11" ht="15" customHeight="1">
      <c r="B215" s="215"/>
      <c r="C215" s="189" t="s">
        <v>52</v>
      </c>
      <c r="D215" s="4"/>
      <c r="E215" s="4"/>
      <c r="F215" s="181" t="s">
        <v>1177</v>
      </c>
      <c r="G215" s="4"/>
      <c r="H215" s="195" t="s">
        <v>1310</v>
      </c>
      <c r="I215" s="4" t="s">
        <v>1311</v>
      </c>
      <c r="J215" s="4"/>
      <c r="K215" s="234"/>
    </row>
    <row r="216" spans="2:11" ht="15" customHeight="1">
      <c r="B216" s="215"/>
      <c r="C216" s="189" t="s">
        <v>1312</v>
      </c>
      <c r="D216" s="4"/>
      <c r="E216" s="4"/>
      <c r="F216" s="181" t="s">
        <v>1177</v>
      </c>
      <c r="G216" s="4"/>
      <c r="H216" s="4" t="s">
        <v>1313</v>
      </c>
      <c r="I216" s="4" t="s">
        <v>1219</v>
      </c>
      <c r="J216" s="4"/>
      <c r="K216" s="234"/>
    </row>
    <row r="217" spans="2:11" ht="15" customHeight="1">
      <c r="B217" s="215"/>
      <c r="C217" s="189" t="s">
        <v>1314</v>
      </c>
      <c r="D217" s="4"/>
      <c r="E217" s="4"/>
      <c r="F217" s="181" t="s">
        <v>1177</v>
      </c>
      <c r="G217" s="4"/>
      <c r="H217" s="4" t="s">
        <v>1315</v>
      </c>
      <c r="I217" s="4" t="s">
        <v>1219</v>
      </c>
      <c r="J217" s="4"/>
      <c r="K217" s="234"/>
    </row>
    <row r="218" spans="2:11" ht="15" customHeight="1">
      <c r="B218" s="215"/>
      <c r="C218" s="189" t="s">
        <v>1316</v>
      </c>
      <c r="D218" s="4"/>
      <c r="E218" s="4"/>
      <c r="F218" s="181" t="s">
        <v>1183</v>
      </c>
      <c r="G218" s="4"/>
      <c r="H218" s="4" t="s">
        <v>1317</v>
      </c>
      <c r="I218" s="4" t="s">
        <v>1219</v>
      </c>
      <c r="J218" s="4"/>
      <c r="K218" s="234"/>
    </row>
    <row r="219" spans="2:11" ht="15" customHeight="1">
      <c r="B219" s="240"/>
      <c r="C219" s="193"/>
      <c r="D219" s="221"/>
      <c r="E219" s="221"/>
      <c r="F219" s="221"/>
      <c r="G219" s="221"/>
      <c r="H219" s="221"/>
      <c r="I219" s="221"/>
      <c r="J219" s="221"/>
      <c r="K219" s="241"/>
    </row>
    <row r="220" spans="2:11" ht="18.75" customHeight="1">
      <c r="B220" s="223"/>
      <c r="C220" s="213"/>
      <c r="D220" s="213"/>
      <c r="E220" s="213"/>
      <c r="F220" s="242"/>
      <c r="G220" s="213"/>
      <c r="H220" s="213"/>
      <c r="I220" s="213"/>
      <c r="J220" s="213"/>
      <c r="K220" s="223"/>
    </row>
    <row r="221" spans="2:11" ht="18.75" customHeight="1">
      <c r="B221" s="223"/>
      <c r="C221" s="213"/>
      <c r="D221" s="213"/>
      <c r="E221" s="213"/>
      <c r="F221" s="242"/>
      <c r="G221" s="213"/>
      <c r="H221" s="213"/>
      <c r="I221" s="213"/>
      <c r="J221" s="213"/>
      <c r="K221" s="223"/>
    </row>
    <row r="222" spans="2:11" ht="18.75" customHeight="1"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</row>
    <row r="223" spans="2:11" ht="10.5" customHeight="1">
      <c r="B223" s="178"/>
      <c r="C223" s="179"/>
      <c r="D223" s="179"/>
      <c r="E223" s="179"/>
      <c r="F223" s="179"/>
      <c r="G223" s="179"/>
      <c r="H223" s="179"/>
      <c r="I223" s="179"/>
      <c r="J223" s="179"/>
      <c r="K223" s="180"/>
    </row>
    <row r="224" spans="2:11" ht="10.5" customHeight="1">
      <c r="B224" s="182"/>
      <c r="C224" s="266" t="s">
        <v>1319</v>
      </c>
      <c r="D224" s="264"/>
      <c r="E224" s="264"/>
      <c r="F224" s="264"/>
      <c r="G224" s="264"/>
      <c r="H224" s="264"/>
      <c r="I224" s="264"/>
      <c r="J224" s="264"/>
      <c r="K224" s="183"/>
    </row>
    <row r="225" spans="2:11" ht="25.5" customHeight="1">
      <c r="B225" s="182"/>
      <c r="C225" s="248" t="s">
        <v>1320</v>
      </c>
      <c r="D225" s="248"/>
      <c r="E225" s="248"/>
      <c r="F225" s="248" t="s">
        <v>1321</v>
      </c>
      <c r="G225" s="249"/>
      <c r="H225" s="273" t="s">
        <v>1323</v>
      </c>
      <c r="I225" s="268"/>
      <c r="J225" s="268"/>
      <c r="K225" s="183"/>
    </row>
    <row r="226" spans="2:11" ht="5.25" customHeight="1">
      <c r="B226" s="215"/>
      <c r="C226" s="212"/>
      <c r="D226" s="212"/>
      <c r="E226" s="212"/>
      <c r="F226" s="212"/>
      <c r="G226" s="213"/>
      <c r="H226" s="212"/>
      <c r="I226" s="212"/>
      <c r="J226" s="212"/>
      <c r="K226" s="234"/>
    </row>
    <row r="227" spans="2:11" ht="15" customHeight="1">
      <c r="B227" s="215"/>
      <c r="C227" s="4" t="s">
        <v>1311</v>
      </c>
      <c r="D227" s="4"/>
      <c r="E227" s="4"/>
      <c r="F227" s="181" t="s">
        <v>53</v>
      </c>
      <c r="G227" s="4"/>
      <c r="H227" s="271" t="s">
        <v>1327</v>
      </c>
      <c r="I227" s="264"/>
      <c r="J227" s="264"/>
      <c r="K227" s="234"/>
    </row>
    <row r="228" spans="2:11" ht="15" customHeight="1">
      <c r="B228" s="215"/>
      <c r="C228" s="4"/>
      <c r="D228" s="4"/>
      <c r="E228" s="4"/>
      <c r="F228" s="181" t="s">
        <v>54</v>
      </c>
      <c r="G228" s="4"/>
      <c r="H228" s="271" t="s">
        <v>1328</v>
      </c>
      <c r="I228" s="264"/>
      <c r="J228" s="264"/>
      <c r="K228" s="234"/>
    </row>
    <row r="229" spans="2:11" ht="15" customHeight="1">
      <c r="B229" s="215"/>
      <c r="C229" s="4"/>
      <c r="D229" s="4"/>
      <c r="E229" s="4"/>
      <c r="F229" s="181" t="s">
        <v>57</v>
      </c>
      <c r="G229" s="4"/>
      <c r="H229" s="271" t="s">
        <v>1331</v>
      </c>
      <c r="I229" s="264"/>
      <c r="J229" s="264"/>
      <c r="K229" s="234"/>
    </row>
    <row r="230" spans="2:11" ht="15" customHeight="1">
      <c r="B230" s="215"/>
      <c r="C230" s="4"/>
      <c r="D230" s="4"/>
      <c r="E230" s="4"/>
      <c r="F230" s="181" t="s">
        <v>55</v>
      </c>
      <c r="G230" s="4"/>
      <c r="H230" s="271" t="s">
        <v>1332</v>
      </c>
      <c r="I230" s="264"/>
      <c r="J230" s="264"/>
      <c r="K230" s="234"/>
    </row>
    <row r="231" spans="2:11" ht="15" customHeight="1">
      <c r="B231" s="215"/>
      <c r="C231" s="4"/>
      <c r="D231" s="4"/>
      <c r="E231" s="4"/>
      <c r="F231" s="181" t="s">
        <v>56</v>
      </c>
      <c r="G231" s="4"/>
      <c r="H231" s="271" t="s">
        <v>1333</v>
      </c>
      <c r="I231" s="264"/>
      <c r="J231" s="264"/>
      <c r="K231" s="234"/>
    </row>
    <row r="232" spans="2:11" ht="15" customHeight="1">
      <c r="B232" s="215"/>
      <c r="C232" s="4"/>
      <c r="D232" s="4"/>
      <c r="E232" s="4"/>
      <c r="F232" s="181"/>
      <c r="G232" s="4"/>
      <c r="H232" s="4"/>
      <c r="I232" s="4"/>
      <c r="J232" s="4"/>
      <c r="K232" s="234"/>
    </row>
    <row r="233" spans="2:11" ht="15" customHeight="1">
      <c r="B233" s="215"/>
      <c r="C233" s="4" t="s">
        <v>1241</v>
      </c>
      <c r="D233" s="4"/>
      <c r="E233" s="4"/>
      <c r="F233" s="181" t="s">
        <v>119</v>
      </c>
      <c r="G233" s="4"/>
      <c r="H233" s="271" t="s">
        <v>1334</v>
      </c>
      <c r="I233" s="264"/>
      <c r="J233" s="264"/>
      <c r="K233" s="234"/>
    </row>
    <row r="234" spans="2:11" ht="15" customHeight="1">
      <c r="B234" s="215"/>
      <c r="C234" s="4"/>
      <c r="D234" s="4"/>
      <c r="E234" s="4"/>
      <c r="F234" s="181" t="s">
        <v>1109</v>
      </c>
      <c r="G234" s="4"/>
      <c r="H234" s="271" t="s">
        <v>1110</v>
      </c>
      <c r="I234" s="264"/>
      <c r="J234" s="264"/>
      <c r="K234" s="234"/>
    </row>
    <row r="235" spans="2:11" ht="15" customHeight="1">
      <c r="B235" s="215"/>
      <c r="C235" s="4"/>
      <c r="D235" s="4"/>
      <c r="E235" s="4"/>
      <c r="F235" s="181" t="s">
        <v>1107</v>
      </c>
      <c r="G235" s="4"/>
      <c r="H235" s="271" t="s">
        <v>1335</v>
      </c>
      <c r="I235" s="264"/>
      <c r="J235" s="264"/>
      <c r="K235" s="234"/>
    </row>
    <row r="236" spans="2:11" ht="15" customHeight="1">
      <c r="B236" s="250"/>
      <c r="C236" s="4"/>
      <c r="D236" s="4"/>
      <c r="E236" s="4"/>
      <c r="F236" s="181" t="s">
        <v>1111</v>
      </c>
      <c r="G236" s="189"/>
      <c r="H236" s="270" t="s">
        <v>1112</v>
      </c>
      <c r="I236" s="264"/>
      <c r="J236" s="264"/>
      <c r="K236" s="251"/>
    </row>
    <row r="237" spans="2:11" ht="15" customHeight="1">
      <c r="B237" s="250"/>
      <c r="C237" s="4"/>
      <c r="D237" s="4"/>
      <c r="E237" s="4"/>
      <c r="F237" s="181" t="s">
        <v>1113</v>
      </c>
      <c r="G237" s="189"/>
      <c r="H237" s="270" t="s">
        <v>1336</v>
      </c>
      <c r="I237" s="264"/>
      <c r="J237" s="264"/>
      <c r="K237" s="251"/>
    </row>
    <row r="238" spans="2:11" ht="15" customHeight="1">
      <c r="B238" s="250"/>
      <c r="C238" s="4"/>
      <c r="D238" s="4"/>
      <c r="E238" s="4"/>
      <c r="F238" s="181"/>
      <c r="G238" s="189"/>
      <c r="H238" s="238"/>
      <c r="I238" s="238"/>
      <c r="J238" s="238"/>
      <c r="K238" s="251"/>
    </row>
    <row r="239" spans="2:11" ht="15" customHeight="1">
      <c r="B239" s="250"/>
      <c r="C239" s="4" t="s">
        <v>1284</v>
      </c>
      <c r="D239" s="4"/>
      <c r="E239" s="4"/>
      <c r="F239" s="181">
        <v>1</v>
      </c>
      <c r="G239" s="189"/>
      <c r="H239" s="270" t="s">
        <v>1337</v>
      </c>
      <c r="I239" s="264"/>
      <c r="J239" s="264"/>
      <c r="K239" s="251"/>
    </row>
    <row r="240" spans="2:11" ht="15" customHeight="1">
      <c r="B240" s="250"/>
      <c r="C240" s="4"/>
      <c r="D240" s="4"/>
      <c r="E240" s="4"/>
      <c r="F240" s="181">
        <v>2</v>
      </c>
      <c r="G240" s="189"/>
      <c r="H240" s="270" t="s">
        <v>1339</v>
      </c>
      <c r="I240" s="264"/>
      <c r="J240" s="264"/>
      <c r="K240" s="251"/>
    </row>
    <row r="241" spans="1:11" ht="15" customHeight="1">
      <c r="B241" s="250"/>
      <c r="C241" s="4"/>
      <c r="D241" s="4"/>
      <c r="E241" s="4"/>
      <c r="F241" s="181">
        <v>3</v>
      </c>
      <c r="G241" s="189"/>
      <c r="H241" s="270" t="s">
        <v>1341</v>
      </c>
      <c r="I241" s="264"/>
      <c r="J241" s="264"/>
      <c r="K241" s="251"/>
    </row>
    <row r="242" spans="1:11" ht="15" customHeight="1">
      <c r="B242" s="250"/>
      <c r="C242" s="4"/>
      <c r="D242" s="4"/>
      <c r="E242" s="4"/>
      <c r="F242" s="181">
        <v>4</v>
      </c>
      <c r="G242" s="189"/>
      <c r="H242" s="270" t="s">
        <v>1342</v>
      </c>
      <c r="I242" s="264"/>
      <c r="J242" s="264"/>
      <c r="K242" s="251"/>
    </row>
    <row r="243" spans="1:11" ht="12.75" customHeight="1">
      <c r="B243" s="252"/>
      <c r="C243" s="253"/>
      <c r="D243" s="253"/>
      <c r="E243" s="253"/>
      <c r="F243" s="253"/>
      <c r="G243" s="253"/>
      <c r="H243" s="253"/>
      <c r="I243" s="253"/>
      <c r="J243" s="253"/>
      <c r="K243" s="254"/>
    </row>
    <row r="244" spans="1:11" ht="10.5" customHeight="1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  <c r="K244" s="189"/>
    </row>
    <row r="245" spans="1:11" ht="10.5" customHeight="1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  <c r="K245" s="189"/>
    </row>
    <row r="246" spans="1:11" ht="10.5" customHeight="1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  <c r="K246" s="189"/>
    </row>
    <row r="247" spans="1:11" ht="10.5" customHeight="1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  <c r="K247" s="189"/>
    </row>
    <row r="248" spans="1:11" ht="10.5" customHeight="1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</row>
    <row r="249" spans="1:11" ht="10.5" customHeight="1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</row>
    <row r="250" spans="1:11" ht="10.5" customHeight="1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  <c r="K250" s="189"/>
    </row>
    <row r="251" spans="1:11" ht="10.5" customHeight="1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</row>
    <row r="252" spans="1:11" ht="10.5" customHeight="1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</row>
    <row r="253" spans="1:11" ht="10.5" customHeight="1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  <c r="K253" s="189"/>
    </row>
    <row r="254" spans="1:11" ht="10.5" customHeight="1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  <c r="K254" s="189"/>
    </row>
    <row r="255" spans="1:11" ht="10.5" customHeight="1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</row>
    <row r="256" spans="1:11" ht="10.5" customHeight="1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</row>
    <row r="257" spans="1:11" ht="10.5" customHeight="1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  <c r="K257" s="189"/>
    </row>
    <row r="258" spans="1:11" ht="10.5" customHeight="1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  <c r="K258" s="189"/>
    </row>
    <row r="259" spans="1:11" ht="10.5" customHeight="1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  <c r="K259" s="189"/>
    </row>
    <row r="260" spans="1:11" ht="10.5" customHeight="1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</row>
    <row r="261" spans="1:11" ht="10.5" customHeight="1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  <c r="K261" s="189"/>
    </row>
    <row r="262" spans="1:11" ht="10.5" customHeight="1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  <c r="K262" s="189"/>
    </row>
    <row r="263" spans="1:11" ht="10.5" customHeight="1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  <c r="K263" s="189"/>
    </row>
    <row r="264" spans="1:11" ht="10.5" customHeight="1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</row>
    <row r="265" spans="1:11" ht="10.5" customHeight="1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</row>
    <row r="266" spans="1:11" ht="10.5" customHeight="1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</row>
    <row r="267" spans="1:11" ht="10.5" customHeight="1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  <c r="K267" s="189"/>
    </row>
    <row r="268" spans="1:11" ht="10.5" customHeight="1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</row>
    <row r="269" spans="1:11" ht="10.5" customHeight="1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</row>
    <row r="270" spans="1:11" ht="10.5" customHeight="1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</row>
    <row r="271" spans="1:11" ht="10.5" customHeight="1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</row>
    <row r="272" spans="1:11" ht="10.5" customHeight="1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  <c r="K272" s="189"/>
    </row>
    <row r="273" spans="1:11" ht="10.5" customHeight="1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</row>
    <row r="274" spans="1:11" ht="10.5" customHeight="1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</row>
    <row r="275" spans="1:11" ht="10.5" customHeight="1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</row>
    <row r="276" spans="1:11" ht="10.5" customHeight="1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</row>
    <row r="277" spans="1:11" ht="10.5" customHeight="1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</row>
    <row r="278" spans="1:11" ht="10.5" customHeight="1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</row>
    <row r="279" spans="1:11" ht="10.5" customHeight="1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</row>
    <row r="280" spans="1:11" ht="10.5" customHeight="1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</row>
    <row r="281" spans="1:11" ht="10.5" customHeight="1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</row>
    <row r="282" spans="1:11" ht="10.5" customHeight="1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</row>
    <row r="283" spans="1:11" ht="10.5" customHeight="1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</row>
    <row r="284" spans="1:11" ht="10.5" customHeight="1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</row>
    <row r="285" spans="1:11" ht="10.5" customHeight="1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</row>
    <row r="286" spans="1:11" ht="10.5" customHeight="1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</row>
    <row r="287" spans="1:11" ht="10.5" customHeight="1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</row>
    <row r="288" spans="1:11" ht="10.5" customHeight="1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</row>
    <row r="289" spans="1:11" ht="10.5" customHeight="1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</row>
    <row r="290" spans="1:11" ht="10.5" customHeight="1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  <c r="K290" s="189"/>
    </row>
    <row r="291" spans="1:11" ht="10.5" customHeight="1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</row>
    <row r="292" spans="1:11" ht="10.5" customHeight="1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</row>
    <row r="293" spans="1:11" ht="10.5" customHeight="1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</row>
    <row r="294" spans="1:11" ht="10.5" customHeight="1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</row>
    <row r="295" spans="1:11" ht="10.5" customHeight="1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  <c r="K295" s="189"/>
    </row>
    <row r="296" spans="1:11" ht="10.5" customHeight="1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</row>
    <row r="297" spans="1:11" ht="10.5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</row>
    <row r="298" spans="1:11" ht="10.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</row>
    <row r="299" spans="1:11" ht="10.5" customHeight="1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  <c r="K299" s="189"/>
    </row>
    <row r="300" spans="1:11" ht="10.5" customHeight="1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  <c r="K300" s="189"/>
    </row>
    <row r="301" spans="1:11" ht="10.5" customHeight="1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  <c r="K301" s="189"/>
    </row>
    <row r="302" spans="1:11" ht="10.5" customHeight="1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  <c r="K302" s="189"/>
    </row>
    <row r="303" spans="1:11" ht="10.5" customHeight="1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</row>
    <row r="304" spans="1:11" ht="10.5" customHeight="1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  <c r="K304" s="189"/>
    </row>
    <row r="305" spans="1:11" ht="10.5" customHeight="1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  <c r="K305" s="189"/>
    </row>
    <row r="306" spans="1:11" ht="10.5" customHeight="1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  <c r="K306" s="189"/>
    </row>
    <row r="307" spans="1:11" ht="10.5" customHeight="1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</row>
    <row r="308" spans="1:11" ht="10.5" customHeight="1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</row>
    <row r="309" spans="1:11" ht="10.5" customHeight="1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</row>
    <row r="310" spans="1:11" ht="10.5" customHeight="1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</row>
    <row r="311" spans="1:11" ht="10.5" customHeight="1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  <c r="K311" s="189"/>
    </row>
    <row r="312" spans="1:11" ht="10.5" customHeight="1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  <c r="K312" s="189"/>
    </row>
    <row r="313" spans="1:11" ht="10.5" customHeight="1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  <c r="K313" s="189"/>
    </row>
    <row r="314" spans="1:11" ht="10.5" customHeight="1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  <c r="K314" s="189"/>
    </row>
    <row r="315" spans="1:11" ht="10.5" customHeight="1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  <c r="K315" s="189"/>
    </row>
    <row r="316" spans="1:11" ht="10.5" customHeight="1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  <c r="K316" s="189"/>
    </row>
    <row r="317" spans="1:11" ht="10.5" customHeight="1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  <c r="K317" s="189"/>
    </row>
    <row r="318" spans="1:11" ht="10.5" customHeight="1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  <c r="K318" s="189"/>
    </row>
    <row r="319" spans="1:11" ht="10.5" customHeight="1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  <c r="K319" s="189"/>
    </row>
    <row r="320" spans="1:11" ht="10.5" customHeight="1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  <c r="K320" s="189"/>
    </row>
    <row r="321" spans="1:11" ht="10.5" customHeight="1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  <c r="K321" s="189"/>
    </row>
    <row r="322" spans="1:11" ht="10.5" customHeight="1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</row>
    <row r="323" spans="1:11" ht="10.5" customHeight="1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</row>
    <row r="324" spans="1:11" ht="10.5" customHeight="1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  <c r="K324" s="189"/>
    </row>
    <row r="325" spans="1:11" ht="10.5" customHeight="1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  <c r="K325" s="189"/>
    </row>
    <row r="326" spans="1:11" ht="10.5" customHeight="1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</row>
    <row r="327" spans="1:11" ht="10.5" customHeight="1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  <c r="K327" s="189"/>
    </row>
    <row r="328" spans="1:11" ht="10.5" customHeight="1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  <c r="K328" s="189"/>
    </row>
    <row r="329" spans="1:11" ht="10.5" customHeight="1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</row>
    <row r="330" spans="1:11" ht="10.5" customHeight="1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  <c r="K330" s="189"/>
    </row>
    <row r="331" spans="1:11" ht="10.5" customHeight="1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  <c r="K331" s="189"/>
    </row>
    <row r="332" spans="1:11" ht="10.5" customHeight="1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  <c r="K332" s="189"/>
    </row>
    <row r="333" spans="1:11" ht="10.5" customHeight="1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  <c r="K333" s="189"/>
    </row>
    <row r="334" spans="1:11" ht="10.5" customHeight="1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  <c r="K334" s="189"/>
    </row>
    <row r="335" spans="1:11" ht="10.5" customHeight="1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  <c r="K335" s="189"/>
    </row>
    <row r="336" spans="1:11" ht="10.5" customHeight="1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  <c r="K336" s="189"/>
    </row>
    <row r="337" spans="1:11" ht="10.5" customHeight="1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  <c r="K337" s="189"/>
    </row>
    <row r="338" spans="1:11" ht="10.5" customHeight="1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</row>
    <row r="339" spans="1:11" ht="10.5" customHeight="1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</row>
    <row r="340" spans="1:11" ht="10.5" customHeight="1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  <c r="K340" s="189"/>
    </row>
    <row r="341" spans="1:11" ht="10.5" customHeight="1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  <c r="K341" s="189"/>
    </row>
    <row r="342" spans="1:11" ht="10.5" customHeight="1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  <c r="K342" s="189"/>
    </row>
    <row r="343" spans="1:11" ht="10.5" customHeight="1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  <c r="K343" s="189"/>
    </row>
    <row r="344" spans="1:11" ht="10.5" customHeight="1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  <c r="K344" s="189"/>
    </row>
    <row r="345" spans="1:11" ht="10.5" customHeight="1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  <c r="K345" s="189"/>
    </row>
    <row r="346" spans="1:11" ht="10.5" customHeight="1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  <c r="K346" s="189"/>
    </row>
    <row r="347" spans="1:11" ht="10.5" customHeight="1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</row>
    <row r="348" spans="1:11" ht="10.5" customHeight="1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  <c r="K348" s="189"/>
    </row>
    <row r="349" spans="1:11" ht="10.5" customHeight="1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</row>
    <row r="350" spans="1:11" ht="10.5" customHeight="1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  <c r="K350" s="189"/>
    </row>
    <row r="351" spans="1:11" ht="10.5" customHeight="1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  <c r="K351" s="189"/>
    </row>
    <row r="352" spans="1:11" ht="10.5" customHeight="1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  <c r="K352" s="189"/>
    </row>
    <row r="353" spans="1:11" ht="10.5" customHeight="1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  <c r="K353" s="189"/>
    </row>
    <row r="354" spans="1:11" ht="10.5" customHeight="1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  <c r="K354" s="189"/>
    </row>
    <row r="355" spans="1:11" ht="10.5" customHeight="1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  <c r="K355" s="189"/>
    </row>
    <row r="356" spans="1:11" ht="10.5" customHeight="1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  <c r="K356" s="189"/>
    </row>
    <row r="357" spans="1:11" ht="10.5" customHeight="1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  <c r="K357" s="189"/>
    </row>
    <row r="358" spans="1:11" ht="10.5" customHeight="1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  <c r="K358" s="189"/>
    </row>
    <row r="359" spans="1:11" ht="10.5" customHeight="1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  <c r="K359" s="189"/>
    </row>
    <row r="360" spans="1:11" ht="10.5" customHeight="1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  <c r="K360" s="189"/>
    </row>
    <row r="361" spans="1:11" ht="10.5" customHeight="1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  <c r="K361" s="189"/>
    </row>
    <row r="362" spans="1:11" ht="10.5" customHeight="1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  <c r="K362" s="189"/>
    </row>
    <row r="363" spans="1:11" ht="10.5" customHeight="1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  <c r="K363" s="189"/>
    </row>
    <row r="364" spans="1:11" ht="10.5" customHeight="1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  <c r="K364" s="189"/>
    </row>
    <row r="365" spans="1:11" ht="10.5" customHeight="1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  <c r="K365" s="189"/>
    </row>
    <row r="366" spans="1:11" ht="10.5" customHeight="1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  <c r="K366" s="189"/>
    </row>
    <row r="367" spans="1:11" ht="10.5" customHeight="1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  <c r="K367" s="189"/>
    </row>
    <row r="368" spans="1:11" ht="10.5" customHeight="1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  <c r="K368" s="189"/>
    </row>
    <row r="369" spans="1:11" ht="10.5" customHeight="1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  <c r="K369" s="189"/>
    </row>
    <row r="370" spans="1:11" ht="10.5" customHeight="1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  <c r="K370" s="189"/>
    </row>
    <row r="371" spans="1:11" ht="10.5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</row>
    <row r="372" spans="1:11" ht="10.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</row>
    <row r="373" spans="1:11" ht="10.5" customHeight="1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  <c r="K373" s="189"/>
    </row>
    <row r="374" spans="1:11" ht="10.5" customHeight="1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  <c r="K374" s="189"/>
    </row>
    <row r="375" spans="1:11" ht="10.5" customHeight="1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  <c r="K375" s="189"/>
    </row>
    <row r="376" spans="1:11" ht="10.5" customHeight="1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  <c r="K376" s="189"/>
    </row>
    <row r="377" spans="1:11" ht="10.5" customHeight="1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</row>
    <row r="378" spans="1:11" ht="10.5" customHeight="1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  <c r="K378" s="189"/>
    </row>
    <row r="379" spans="1:11" ht="10.5" customHeight="1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  <c r="K379" s="189"/>
    </row>
    <row r="380" spans="1:11" ht="10.5" customHeight="1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  <c r="K380" s="189"/>
    </row>
    <row r="381" spans="1:11" ht="10.5" customHeight="1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  <c r="K381" s="189"/>
    </row>
    <row r="382" spans="1:11" ht="10.5" customHeight="1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  <c r="K382" s="189"/>
    </row>
    <row r="383" spans="1:11" ht="10.5" customHeight="1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  <c r="K383" s="189"/>
    </row>
    <row r="384" spans="1:11" ht="10.5" customHeight="1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  <c r="K384" s="189"/>
    </row>
    <row r="385" spans="1:11" ht="10.5" customHeight="1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  <c r="K385" s="189"/>
    </row>
    <row r="386" spans="1:11" ht="10.5" customHeight="1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  <c r="K386" s="189"/>
    </row>
    <row r="387" spans="1:11" ht="10.5" customHeight="1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  <c r="K387" s="189"/>
    </row>
    <row r="388" spans="1:11" ht="10.5" customHeight="1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  <c r="K388" s="189"/>
    </row>
    <row r="389" spans="1:11" ht="10.5" customHeight="1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</row>
    <row r="390" spans="1:11" ht="10.5" customHeight="1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  <c r="K390" s="189"/>
    </row>
    <row r="391" spans="1:11" ht="10.5" customHeight="1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  <c r="K391" s="189"/>
    </row>
    <row r="392" spans="1:11" ht="10.5" customHeight="1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  <c r="K392" s="189"/>
    </row>
    <row r="393" spans="1:11" ht="10.5" customHeight="1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  <c r="K393" s="189"/>
    </row>
    <row r="394" spans="1:11" ht="10.5" customHeight="1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  <c r="K394" s="189"/>
    </row>
    <row r="395" spans="1:11" ht="10.5" customHeight="1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  <c r="K395" s="189"/>
    </row>
    <row r="396" spans="1:11" ht="10.5" customHeight="1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  <c r="K396" s="189"/>
    </row>
    <row r="397" spans="1:11" ht="10.5" customHeight="1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  <c r="K397" s="189"/>
    </row>
    <row r="398" spans="1:11" ht="10.5" customHeight="1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  <c r="K398" s="189"/>
    </row>
    <row r="399" spans="1:11" ht="10.5" customHeight="1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  <c r="K399" s="189"/>
    </row>
    <row r="400" spans="1:11" ht="10.5" customHeight="1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  <c r="K400" s="189"/>
    </row>
    <row r="401" spans="1:11" ht="10.5" customHeight="1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  <c r="K401" s="189"/>
    </row>
    <row r="402" spans="1:11" ht="10.5" customHeight="1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  <c r="K402" s="189"/>
    </row>
    <row r="403" spans="1:11" ht="10.5" customHeight="1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  <c r="K403" s="189"/>
    </row>
    <row r="404" spans="1:11" ht="10.5" customHeight="1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  <c r="K404" s="189"/>
    </row>
    <row r="405" spans="1:11" ht="10.5" customHeight="1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  <c r="K405" s="189"/>
    </row>
    <row r="406" spans="1:11" ht="10.5" customHeight="1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  <c r="K406" s="189"/>
    </row>
    <row r="407" spans="1:11" ht="10.5" customHeight="1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  <c r="K407" s="189"/>
    </row>
    <row r="408" spans="1:11" ht="10.5" customHeight="1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  <c r="K408" s="189"/>
    </row>
    <row r="409" spans="1:11" ht="10.5" customHeight="1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  <c r="K409" s="189"/>
    </row>
    <row r="410" spans="1:11" ht="10.5" customHeight="1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  <c r="K410" s="189"/>
    </row>
    <row r="411" spans="1:11" ht="10.5" customHeight="1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  <c r="K411" s="189"/>
    </row>
    <row r="412" spans="1:11" ht="10.5" customHeight="1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  <c r="K412" s="189"/>
    </row>
    <row r="413" spans="1:11" ht="10.5" customHeight="1">
      <c r="A413" s="189"/>
      <c r="B413" s="189"/>
      <c r="C413" s="189"/>
      <c r="D413" s="189"/>
      <c r="E413" s="189"/>
      <c r="F413" s="189"/>
      <c r="G413" s="189"/>
      <c r="H413" s="189"/>
      <c r="I413" s="189"/>
      <c r="J413" s="189"/>
      <c r="K413" s="189"/>
    </row>
    <row r="414" spans="1:11" ht="10.5" customHeight="1">
      <c r="A414" s="189"/>
      <c r="B414" s="189"/>
      <c r="C414" s="189"/>
      <c r="D414" s="189"/>
      <c r="E414" s="189"/>
      <c r="F414" s="189"/>
      <c r="G414" s="189"/>
      <c r="H414" s="189"/>
      <c r="I414" s="189"/>
      <c r="J414" s="189"/>
      <c r="K414" s="189"/>
    </row>
    <row r="415" spans="1:11" ht="10.5" customHeight="1">
      <c r="A415" s="189"/>
      <c r="B415" s="189"/>
      <c r="C415" s="189"/>
      <c r="D415" s="189"/>
      <c r="E415" s="189"/>
      <c r="F415" s="189"/>
      <c r="G415" s="189"/>
      <c r="H415" s="189"/>
      <c r="I415" s="189"/>
      <c r="J415" s="189"/>
      <c r="K415" s="189"/>
    </row>
    <row r="416" spans="1:11" ht="10.5" customHeight="1">
      <c r="A416" s="189"/>
      <c r="B416" s="189"/>
      <c r="C416" s="189"/>
      <c r="D416" s="189"/>
      <c r="E416" s="189"/>
      <c r="F416" s="189"/>
      <c r="G416" s="189"/>
      <c r="H416" s="189"/>
      <c r="I416" s="189"/>
      <c r="J416" s="189"/>
      <c r="K416" s="189"/>
    </row>
    <row r="417" spans="1:11" ht="10.5" customHeight="1">
      <c r="A417" s="189"/>
      <c r="B417" s="189"/>
      <c r="C417" s="189"/>
      <c r="D417" s="189"/>
      <c r="E417" s="189"/>
      <c r="F417" s="189"/>
      <c r="G417" s="189"/>
      <c r="H417" s="189"/>
      <c r="I417" s="189"/>
      <c r="J417" s="189"/>
      <c r="K417" s="189"/>
    </row>
    <row r="418" spans="1:11" ht="10.5" customHeight="1">
      <c r="A418" s="189"/>
      <c r="B418" s="189"/>
      <c r="C418" s="189"/>
      <c r="D418" s="189"/>
      <c r="E418" s="189"/>
      <c r="F418" s="189"/>
      <c r="G418" s="189"/>
      <c r="H418" s="189"/>
      <c r="I418" s="189"/>
      <c r="J418" s="189"/>
      <c r="K418" s="189"/>
    </row>
    <row r="419" spans="1:11" ht="10.5" customHeight="1">
      <c r="A419" s="189"/>
      <c r="B419" s="189"/>
      <c r="C419" s="189"/>
      <c r="D419" s="189"/>
      <c r="E419" s="189"/>
      <c r="F419" s="189"/>
      <c r="G419" s="189"/>
      <c r="H419" s="189"/>
      <c r="I419" s="189"/>
      <c r="J419" s="189"/>
      <c r="K419" s="189"/>
    </row>
    <row r="420" spans="1:11" ht="10.5" customHeight="1">
      <c r="A420" s="189"/>
      <c r="B420" s="189"/>
      <c r="C420" s="189"/>
      <c r="D420" s="189"/>
      <c r="E420" s="189"/>
      <c r="F420" s="189"/>
      <c r="G420" s="189"/>
      <c r="H420" s="189"/>
      <c r="I420" s="189"/>
      <c r="J420" s="189"/>
      <c r="K420" s="189"/>
    </row>
    <row r="421" spans="1:11" ht="10.5" customHeight="1">
      <c r="A421" s="189"/>
      <c r="B421" s="189"/>
      <c r="C421" s="189"/>
      <c r="D421" s="189"/>
      <c r="E421" s="189"/>
      <c r="F421" s="189"/>
      <c r="G421" s="189"/>
      <c r="H421" s="189"/>
      <c r="I421" s="189"/>
      <c r="J421" s="189"/>
      <c r="K421" s="189"/>
    </row>
    <row r="422" spans="1:11" ht="10.5" customHeight="1">
      <c r="A422" s="189"/>
      <c r="B422" s="189"/>
      <c r="C422" s="189"/>
      <c r="D422" s="189"/>
      <c r="E422" s="189"/>
      <c r="F422" s="189"/>
      <c r="G422" s="189"/>
      <c r="H422" s="189"/>
      <c r="I422" s="189"/>
      <c r="J422" s="189"/>
      <c r="K422" s="189"/>
    </row>
    <row r="423" spans="1:11" ht="10.5" customHeight="1">
      <c r="A423" s="189"/>
      <c r="B423" s="189"/>
      <c r="C423" s="189"/>
      <c r="D423" s="189"/>
      <c r="E423" s="189"/>
      <c r="F423" s="189"/>
      <c r="G423" s="189"/>
      <c r="H423" s="189"/>
      <c r="I423" s="189"/>
      <c r="J423" s="189"/>
      <c r="K423" s="189"/>
    </row>
    <row r="424" spans="1:11" ht="10.5" customHeight="1">
      <c r="A424" s="189"/>
      <c r="B424" s="189"/>
      <c r="C424" s="189"/>
      <c r="D424" s="189"/>
      <c r="E424" s="189"/>
      <c r="F424" s="189"/>
      <c r="G424" s="189"/>
      <c r="H424" s="189"/>
      <c r="I424" s="189"/>
      <c r="J424" s="189"/>
      <c r="K424" s="189"/>
    </row>
    <row r="425" spans="1:11" ht="10.5" customHeight="1">
      <c r="A425" s="189"/>
      <c r="B425" s="189"/>
      <c r="C425" s="189"/>
      <c r="D425" s="189"/>
      <c r="E425" s="189"/>
      <c r="F425" s="189"/>
      <c r="G425" s="189"/>
      <c r="H425" s="189"/>
      <c r="I425" s="189"/>
      <c r="J425" s="189"/>
      <c r="K425" s="189"/>
    </row>
    <row r="426" spans="1:11" ht="10.5" customHeight="1">
      <c r="A426" s="189"/>
      <c r="B426" s="189"/>
      <c r="C426" s="189"/>
      <c r="D426" s="189"/>
      <c r="E426" s="189"/>
      <c r="F426" s="189"/>
      <c r="G426" s="189"/>
      <c r="H426" s="189"/>
      <c r="I426" s="189"/>
      <c r="J426" s="189"/>
      <c r="K426" s="189"/>
    </row>
    <row r="427" spans="1:11" ht="10.5" customHeight="1">
      <c r="A427" s="189"/>
      <c r="B427" s="189"/>
      <c r="C427" s="189"/>
      <c r="D427" s="189"/>
      <c r="E427" s="189"/>
      <c r="F427" s="189"/>
      <c r="G427" s="189"/>
      <c r="H427" s="189"/>
      <c r="I427" s="189"/>
      <c r="J427" s="189"/>
      <c r="K427" s="189"/>
    </row>
    <row r="428" spans="1:11" ht="10.5" customHeight="1">
      <c r="A428" s="189"/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</row>
    <row r="429" spans="1:11" ht="10.5" customHeight="1">
      <c r="A429" s="189"/>
      <c r="B429" s="189"/>
      <c r="C429" s="189"/>
      <c r="D429" s="189"/>
      <c r="E429" s="189"/>
      <c r="F429" s="189"/>
      <c r="G429" s="189"/>
      <c r="H429" s="189"/>
      <c r="I429" s="189"/>
      <c r="J429" s="189"/>
      <c r="K429" s="189"/>
    </row>
    <row r="430" spans="1:11" ht="10.5" customHeight="1">
      <c r="A430" s="189"/>
      <c r="B430" s="189"/>
      <c r="C430" s="189"/>
      <c r="D430" s="189"/>
      <c r="E430" s="189"/>
      <c r="F430" s="189"/>
      <c r="G430" s="189"/>
      <c r="H430" s="189"/>
      <c r="I430" s="189"/>
      <c r="J430" s="189"/>
      <c r="K430" s="189"/>
    </row>
    <row r="431" spans="1:11" ht="10.5" customHeight="1">
      <c r="A431" s="189"/>
      <c r="B431" s="189"/>
      <c r="C431" s="189"/>
      <c r="D431" s="189"/>
      <c r="E431" s="189"/>
      <c r="F431" s="189"/>
      <c r="G431" s="189"/>
      <c r="H431" s="189"/>
      <c r="I431" s="189"/>
      <c r="J431" s="189"/>
      <c r="K431" s="189"/>
    </row>
    <row r="432" spans="1:11" ht="10.5" customHeight="1">
      <c r="A432" s="189"/>
      <c r="B432" s="189"/>
      <c r="C432" s="189"/>
      <c r="D432" s="189"/>
      <c r="E432" s="189"/>
      <c r="F432" s="189"/>
      <c r="G432" s="189"/>
      <c r="H432" s="189"/>
      <c r="I432" s="189"/>
      <c r="J432" s="189"/>
      <c r="K432" s="189"/>
    </row>
    <row r="433" spans="1:11" ht="10.5" customHeight="1">
      <c r="A433" s="189"/>
      <c r="B433" s="189"/>
      <c r="C433" s="189"/>
      <c r="D433" s="189"/>
      <c r="E433" s="189"/>
      <c r="F433" s="189"/>
      <c r="G433" s="189"/>
      <c r="H433" s="189"/>
      <c r="I433" s="189"/>
      <c r="J433" s="189"/>
      <c r="K433" s="189"/>
    </row>
    <row r="434" spans="1:11" ht="10.5" customHeight="1">
      <c r="A434" s="189"/>
      <c r="B434" s="189"/>
      <c r="C434" s="189"/>
      <c r="D434" s="189"/>
      <c r="E434" s="189"/>
      <c r="F434" s="189"/>
      <c r="G434" s="189"/>
      <c r="H434" s="189"/>
      <c r="I434" s="189"/>
      <c r="J434" s="189"/>
      <c r="K434" s="189"/>
    </row>
    <row r="435" spans="1:11" ht="10.5" customHeight="1">
      <c r="A435" s="189"/>
      <c r="B435" s="189"/>
      <c r="C435" s="189"/>
      <c r="D435" s="189"/>
      <c r="E435" s="189"/>
      <c r="F435" s="189"/>
      <c r="G435" s="189"/>
      <c r="H435" s="189"/>
      <c r="I435" s="189"/>
      <c r="J435" s="189"/>
      <c r="K435" s="189"/>
    </row>
    <row r="436" spans="1:11" ht="10.5" customHeight="1">
      <c r="A436" s="189"/>
      <c r="B436" s="189"/>
      <c r="C436" s="189"/>
      <c r="D436" s="189"/>
      <c r="E436" s="189"/>
      <c r="F436" s="189"/>
      <c r="G436" s="189"/>
      <c r="H436" s="189"/>
      <c r="I436" s="189"/>
      <c r="J436" s="189"/>
      <c r="K436" s="189"/>
    </row>
    <row r="437" spans="1:11" ht="10.5" customHeight="1">
      <c r="A437" s="189"/>
      <c r="B437" s="189"/>
      <c r="C437" s="189"/>
      <c r="D437" s="189"/>
      <c r="E437" s="189"/>
      <c r="F437" s="189"/>
      <c r="G437" s="189"/>
      <c r="H437" s="189"/>
      <c r="I437" s="189"/>
      <c r="J437" s="189"/>
      <c r="K437" s="189"/>
    </row>
    <row r="438" spans="1:11" ht="10.5" customHeight="1">
      <c r="A438" s="189"/>
      <c r="B438" s="189"/>
      <c r="C438" s="189"/>
      <c r="D438" s="189"/>
      <c r="E438" s="189"/>
      <c r="F438" s="189"/>
      <c r="G438" s="189"/>
      <c r="H438" s="189"/>
      <c r="I438" s="189"/>
      <c r="J438" s="189"/>
      <c r="K438" s="189"/>
    </row>
    <row r="439" spans="1:11" ht="10.5" customHeight="1">
      <c r="A439" s="189"/>
      <c r="B439" s="189"/>
      <c r="C439" s="189"/>
      <c r="D439" s="189"/>
      <c r="E439" s="189"/>
      <c r="F439" s="189"/>
      <c r="G439" s="189"/>
      <c r="H439" s="189"/>
      <c r="I439" s="189"/>
      <c r="J439" s="189"/>
      <c r="K439" s="189"/>
    </row>
    <row r="440" spans="1:11" ht="10.5" customHeight="1">
      <c r="A440" s="189"/>
      <c r="B440" s="189"/>
      <c r="C440" s="189"/>
      <c r="D440" s="189"/>
      <c r="E440" s="189"/>
      <c r="F440" s="189"/>
      <c r="G440" s="189"/>
      <c r="H440" s="189"/>
      <c r="I440" s="189"/>
      <c r="J440" s="189"/>
      <c r="K440" s="189"/>
    </row>
    <row r="441" spans="1:11" ht="10.5" customHeight="1">
      <c r="A441" s="189"/>
      <c r="B441" s="189"/>
      <c r="C441" s="189"/>
      <c r="D441" s="189"/>
      <c r="E441" s="189"/>
      <c r="F441" s="189"/>
      <c r="G441" s="189"/>
      <c r="H441" s="189"/>
      <c r="I441" s="189"/>
      <c r="J441" s="189"/>
      <c r="K441" s="189"/>
    </row>
    <row r="442" spans="1:11" ht="10.5" customHeight="1">
      <c r="A442" s="189"/>
      <c r="B442" s="189"/>
      <c r="C442" s="189"/>
      <c r="D442" s="189"/>
      <c r="E442" s="189"/>
      <c r="F442" s="189"/>
      <c r="G442" s="189"/>
      <c r="H442" s="189"/>
      <c r="I442" s="189"/>
      <c r="J442" s="189"/>
      <c r="K442" s="189"/>
    </row>
    <row r="443" spans="1:11" ht="10.5" customHeight="1">
      <c r="A443" s="189"/>
      <c r="B443" s="189"/>
      <c r="C443" s="189"/>
      <c r="D443" s="189"/>
      <c r="E443" s="189"/>
      <c r="F443" s="189"/>
      <c r="G443" s="189"/>
      <c r="H443" s="189"/>
      <c r="I443" s="189"/>
      <c r="J443" s="189"/>
      <c r="K443" s="189"/>
    </row>
    <row r="444" spans="1:11" ht="10.5" customHeight="1">
      <c r="A444" s="189"/>
      <c r="B444" s="189"/>
      <c r="C444" s="189"/>
      <c r="D444" s="189"/>
      <c r="E444" s="189"/>
      <c r="F444" s="189"/>
      <c r="G444" s="189"/>
      <c r="H444" s="189"/>
      <c r="I444" s="189"/>
      <c r="J444" s="189"/>
      <c r="K444" s="189"/>
    </row>
    <row r="445" spans="1:11" ht="10.5" customHeight="1">
      <c r="A445" s="189"/>
      <c r="B445" s="189"/>
      <c r="C445" s="189"/>
      <c r="D445" s="189"/>
      <c r="E445" s="189"/>
      <c r="F445" s="189"/>
      <c r="G445" s="189"/>
      <c r="H445" s="189"/>
      <c r="I445" s="189"/>
      <c r="J445" s="189"/>
      <c r="K445" s="189"/>
    </row>
    <row r="446" spans="1:11" ht="10.5" customHeight="1">
      <c r="A446" s="189"/>
      <c r="B446" s="189"/>
      <c r="C446" s="189"/>
      <c r="D446" s="189"/>
      <c r="E446" s="189"/>
      <c r="F446" s="189"/>
      <c r="G446" s="189"/>
      <c r="H446" s="189"/>
      <c r="I446" s="189"/>
      <c r="J446" s="189"/>
      <c r="K446" s="189"/>
    </row>
    <row r="447" spans="1:11" ht="10.5" customHeight="1">
      <c r="A447" s="189"/>
      <c r="B447" s="189"/>
      <c r="C447" s="189"/>
      <c r="D447" s="189"/>
      <c r="E447" s="189"/>
      <c r="F447" s="189"/>
      <c r="G447" s="189"/>
      <c r="H447" s="189"/>
      <c r="I447" s="189"/>
      <c r="J447" s="189"/>
      <c r="K447" s="189"/>
    </row>
    <row r="448" spans="1:11" ht="10.5" customHeight="1">
      <c r="A448" s="189"/>
      <c r="B448" s="189"/>
      <c r="C448" s="189"/>
      <c r="D448" s="189"/>
      <c r="E448" s="189"/>
      <c r="F448" s="189"/>
      <c r="G448" s="189"/>
      <c r="H448" s="189"/>
      <c r="I448" s="189"/>
      <c r="J448" s="189"/>
      <c r="K448" s="189"/>
    </row>
    <row r="449" spans="1:11" ht="10.5" customHeight="1">
      <c r="A449" s="189"/>
      <c r="B449" s="189"/>
      <c r="C449" s="189"/>
      <c r="D449" s="189"/>
      <c r="E449" s="189"/>
      <c r="F449" s="189"/>
      <c r="G449" s="189"/>
      <c r="H449" s="189"/>
      <c r="I449" s="189"/>
      <c r="J449" s="189"/>
      <c r="K449" s="189"/>
    </row>
    <row r="450" spans="1:11" ht="10.5" customHeight="1">
      <c r="A450" s="189"/>
      <c r="B450" s="189"/>
      <c r="C450" s="189"/>
      <c r="D450" s="189"/>
      <c r="E450" s="189"/>
      <c r="F450" s="189"/>
      <c r="G450" s="189"/>
      <c r="H450" s="189"/>
      <c r="I450" s="189"/>
      <c r="J450" s="189"/>
      <c r="K450" s="189"/>
    </row>
    <row r="451" spans="1:11" ht="10.5" customHeight="1">
      <c r="A451" s="189"/>
      <c r="B451" s="189"/>
      <c r="C451" s="189"/>
      <c r="D451" s="189"/>
      <c r="E451" s="189"/>
      <c r="F451" s="189"/>
      <c r="G451" s="189"/>
      <c r="H451" s="189"/>
      <c r="I451" s="189"/>
      <c r="J451" s="189"/>
      <c r="K451" s="189"/>
    </row>
    <row r="452" spans="1:11" ht="10.5" customHeight="1">
      <c r="A452" s="189"/>
      <c r="B452" s="189"/>
      <c r="C452" s="189"/>
      <c r="D452" s="189"/>
      <c r="E452" s="189"/>
      <c r="F452" s="189"/>
      <c r="G452" s="189"/>
      <c r="H452" s="189"/>
      <c r="I452" s="189"/>
      <c r="J452" s="189"/>
      <c r="K452" s="189"/>
    </row>
    <row r="453" spans="1:11" ht="10.5" customHeight="1">
      <c r="A453" s="189"/>
      <c r="B453" s="189"/>
      <c r="C453" s="189"/>
      <c r="D453" s="189"/>
      <c r="E453" s="189"/>
      <c r="F453" s="189"/>
      <c r="G453" s="189"/>
      <c r="H453" s="189"/>
      <c r="I453" s="189"/>
      <c r="J453" s="189"/>
      <c r="K453" s="189"/>
    </row>
    <row r="454" spans="1:11" ht="10.5" customHeight="1">
      <c r="A454" s="189"/>
      <c r="B454" s="189"/>
      <c r="C454" s="189"/>
      <c r="D454" s="189"/>
      <c r="E454" s="189"/>
      <c r="F454" s="189"/>
      <c r="G454" s="189"/>
      <c r="H454" s="189"/>
      <c r="I454" s="189"/>
      <c r="J454" s="189"/>
      <c r="K454" s="189"/>
    </row>
    <row r="455" spans="1:11" ht="10.5" customHeight="1">
      <c r="A455" s="189"/>
      <c r="B455" s="189"/>
      <c r="C455" s="189"/>
      <c r="D455" s="189"/>
      <c r="E455" s="189"/>
      <c r="F455" s="189"/>
      <c r="G455" s="189"/>
      <c r="H455" s="189"/>
      <c r="I455" s="189"/>
      <c r="J455" s="189"/>
      <c r="K455" s="189"/>
    </row>
    <row r="456" spans="1:11" ht="10.5" customHeight="1">
      <c r="A456" s="189"/>
      <c r="B456" s="189"/>
      <c r="C456" s="189"/>
      <c r="D456" s="189"/>
      <c r="E456" s="189"/>
      <c r="F456" s="189"/>
      <c r="G456" s="189"/>
      <c r="H456" s="189"/>
      <c r="I456" s="189"/>
      <c r="J456" s="189"/>
      <c r="K456" s="189"/>
    </row>
    <row r="457" spans="1:11" ht="10.5" customHeight="1">
      <c r="A457" s="189"/>
      <c r="B457" s="189"/>
      <c r="C457" s="189"/>
      <c r="D457" s="189"/>
      <c r="E457" s="189"/>
      <c r="F457" s="189"/>
      <c r="G457" s="189"/>
      <c r="H457" s="189"/>
      <c r="I457" s="189"/>
      <c r="J457" s="189"/>
      <c r="K457" s="189"/>
    </row>
    <row r="458" spans="1:11" ht="10.5" customHeight="1">
      <c r="A458" s="189"/>
      <c r="B458" s="189"/>
      <c r="C458" s="189"/>
      <c r="D458" s="189"/>
      <c r="E458" s="189"/>
      <c r="F458" s="189"/>
      <c r="G458" s="189"/>
      <c r="H458" s="189"/>
      <c r="I458" s="189"/>
      <c r="J458" s="189"/>
      <c r="K458" s="189"/>
    </row>
    <row r="459" spans="1:11" ht="10.5" customHeight="1">
      <c r="A459" s="189"/>
      <c r="B459" s="189"/>
      <c r="C459" s="189"/>
      <c r="D459" s="189"/>
      <c r="E459" s="189"/>
      <c r="F459" s="189"/>
      <c r="G459" s="189"/>
      <c r="H459" s="189"/>
      <c r="I459" s="189"/>
      <c r="J459" s="189"/>
      <c r="K459" s="189"/>
    </row>
    <row r="460" spans="1:11" ht="10.5" customHeight="1">
      <c r="A460" s="189"/>
      <c r="B460" s="189"/>
      <c r="C460" s="189"/>
      <c r="D460" s="189"/>
      <c r="E460" s="189"/>
      <c r="F460" s="189"/>
      <c r="G460" s="189"/>
      <c r="H460" s="189"/>
      <c r="I460" s="189"/>
      <c r="J460" s="189"/>
      <c r="K460" s="189"/>
    </row>
    <row r="461" spans="1:11" ht="10.5" customHeight="1">
      <c r="A461" s="189"/>
      <c r="B461" s="189"/>
      <c r="C461" s="189"/>
      <c r="D461" s="189"/>
      <c r="E461" s="189"/>
      <c r="F461" s="189"/>
      <c r="G461" s="189"/>
      <c r="H461" s="189"/>
      <c r="I461" s="189"/>
      <c r="J461" s="189"/>
      <c r="K461" s="189"/>
    </row>
    <row r="462" spans="1:11" ht="10.5" customHeight="1">
      <c r="A462" s="189"/>
      <c r="B462" s="189"/>
      <c r="C462" s="189"/>
      <c r="D462" s="189"/>
      <c r="E462" s="189"/>
      <c r="F462" s="189"/>
      <c r="G462" s="189"/>
      <c r="H462" s="189"/>
      <c r="I462" s="189"/>
      <c r="J462" s="189"/>
      <c r="K462" s="189"/>
    </row>
    <row r="463" spans="1:11" ht="10.5" customHeight="1">
      <c r="A463" s="189"/>
      <c r="B463" s="189"/>
      <c r="C463" s="189"/>
      <c r="D463" s="189"/>
      <c r="E463" s="189"/>
      <c r="F463" s="189"/>
      <c r="G463" s="189"/>
      <c r="H463" s="189"/>
      <c r="I463" s="189"/>
      <c r="J463" s="189"/>
      <c r="K463" s="189"/>
    </row>
    <row r="464" spans="1:11" ht="10.5" customHeight="1">
      <c r="A464" s="189"/>
      <c r="B464" s="189"/>
      <c r="C464" s="189"/>
      <c r="D464" s="189"/>
      <c r="E464" s="189"/>
      <c r="F464" s="189"/>
      <c r="G464" s="189"/>
      <c r="H464" s="189"/>
      <c r="I464" s="189"/>
      <c r="J464" s="189"/>
      <c r="K464" s="189"/>
    </row>
    <row r="465" spans="1:11" ht="10.5" customHeight="1">
      <c r="A465" s="189"/>
      <c r="B465" s="189"/>
      <c r="C465" s="189"/>
      <c r="D465" s="189"/>
      <c r="E465" s="189"/>
      <c r="F465" s="189"/>
      <c r="G465" s="189"/>
      <c r="H465" s="189"/>
      <c r="I465" s="189"/>
      <c r="J465" s="189"/>
      <c r="K465" s="189"/>
    </row>
    <row r="466" spans="1:11" ht="10.5" customHeight="1">
      <c r="A466" s="189"/>
      <c r="B466" s="189"/>
      <c r="C466" s="189"/>
      <c r="D466" s="189"/>
      <c r="E466" s="189"/>
      <c r="F466" s="189"/>
      <c r="G466" s="189"/>
      <c r="H466" s="189"/>
      <c r="I466" s="189"/>
      <c r="J466" s="189"/>
      <c r="K466" s="189"/>
    </row>
    <row r="467" spans="1:11" ht="10.5" customHeight="1">
      <c r="A467" s="189"/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</row>
    <row r="468" spans="1:11" ht="10.5" customHeight="1">
      <c r="A468" s="189"/>
      <c r="B468" s="189"/>
      <c r="C468" s="189"/>
      <c r="D468" s="189"/>
      <c r="E468" s="189"/>
      <c r="F468" s="189"/>
      <c r="G468" s="189"/>
      <c r="H468" s="189"/>
      <c r="I468" s="189"/>
      <c r="J468" s="189"/>
      <c r="K468" s="189"/>
    </row>
    <row r="469" spans="1:11" ht="10.5" customHeight="1">
      <c r="A469" s="189"/>
      <c r="B469" s="189"/>
      <c r="C469" s="189"/>
      <c r="D469" s="189"/>
      <c r="E469" s="189"/>
      <c r="F469" s="189"/>
      <c r="G469" s="189"/>
      <c r="H469" s="189"/>
      <c r="I469" s="189"/>
      <c r="J469" s="189"/>
      <c r="K469" s="189"/>
    </row>
    <row r="470" spans="1:11" ht="10.5" customHeight="1">
      <c r="A470" s="189"/>
      <c r="B470" s="189"/>
      <c r="C470" s="189"/>
      <c r="D470" s="189"/>
      <c r="E470" s="189"/>
      <c r="F470" s="189"/>
      <c r="G470" s="189"/>
      <c r="H470" s="189"/>
      <c r="I470" s="189"/>
      <c r="J470" s="189"/>
      <c r="K470" s="189"/>
    </row>
    <row r="471" spans="1:11" ht="10.5" customHeight="1">
      <c r="A471" s="189"/>
      <c r="B471" s="189"/>
      <c r="C471" s="189"/>
      <c r="D471" s="189"/>
      <c r="E471" s="189"/>
      <c r="F471" s="189"/>
      <c r="G471" s="189"/>
      <c r="H471" s="189"/>
      <c r="I471" s="189"/>
      <c r="J471" s="189"/>
      <c r="K471" s="189"/>
    </row>
    <row r="472" spans="1:11" ht="10.5" customHeight="1">
      <c r="A472" s="189"/>
      <c r="B472" s="189"/>
      <c r="C472" s="189"/>
      <c r="D472" s="189"/>
      <c r="E472" s="189"/>
      <c r="F472" s="189"/>
      <c r="G472" s="189"/>
      <c r="H472" s="189"/>
      <c r="I472" s="189"/>
      <c r="J472" s="189"/>
      <c r="K472" s="189"/>
    </row>
    <row r="473" spans="1:11" ht="10.5" customHeight="1">
      <c r="A473" s="189"/>
      <c r="B473" s="189"/>
      <c r="C473" s="189"/>
      <c r="D473" s="189"/>
      <c r="E473" s="189"/>
      <c r="F473" s="189"/>
      <c r="G473" s="189"/>
      <c r="H473" s="189"/>
      <c r="I473" s="189"/>
      <c r="J473" s="189"/>
      <c r="K473" s="189"/>
    </row>
    <row r="474" spans="1:11" ht="10.5" customHeight="1">
      <c r="A474" s="189"/>
      <c r="B474" s="189"/>
      <c r="C474" s="189"/>
      <c r="D474" s="189"/>
      <c r="E474" s="189"/>
      <c r="F474" s="189"/>
      <c r="G474" s="189"/>
      <c r="H474" s="189"/>
      <c r="I474" s="189"/>
      <c r="J474" s="189"/>
      <c r="K474" s="189"/>
    </row>
    <row r="475" spans="1:11" ht="10.5" customHeight="1">
      <c r="A475" s="189"/>
      <c r="B475" s="189"/>
      <c r="C475" s="189"/>
      <c r="D475" s="189"/>
      <c r="E475" s="189"/>
      <c r="F475" s="189"/>
      <c r="G475" s="189"/>
      <c r="H475" s="189"/>
      <c r="I475" s="189"/>
      <c r="J475" s="189"/>
      <c r="K475" s="189"/>
    </row>
    <row r="476" spans="1:11" ht="10.5" customHeight="1">
      <c r="A476" s="189"/>
      <c r="B476" s="189"/>
      <c r="C476" s="189"/>
      <c r="D476" s="189"/>
      <c r="E476" s="189"/>
      <c r="F476" s="189"/>
      <c r="G476" s="189"/>
      <c r="H476" s="189"/>
      <c r="I476" s="189"/>
      <c r="J476" s="189"/>
      <c r="K476" s="189"/>
    </row>
    <row r="477" spans="1:11" ht="10.5" customHeight="1">
      <c r="A477" s="189"/>
      <c r="B477" s="189"/>
      <c r="C477" s="189"/>
      <c r="D477" s="189"/>
      <c r="E477" s="189"/>
      <c r="F477" s="189"/>
      <c r="G477" s="189"/>
      <c r="H477" s="189"/>
      <c r="I477" s="189"/>
      <c r="J477" s="189"/>
      <c r="K477" s="189"/>
    </row>
    <row r="478" spans="1:11" ht="10.5" customHeight="1">
      <c r="A478" s="189"/>
      <c r="B478" s="189"/>
      <c r="C478" s="189"/>
      <c r="D478" s="189"/>
      <c r="E478" s="189"/>
      <c r="F478" s="189"/>
      <c r="G478" s="189"/>
      <c r="H478" s="189"/>
      <c r="I478" s="189"/>
      <c r="J478" s="189"/>
      <c r="K478" s="189"/>
    </row>
    <row r="479" spans="1:11" ht="10.5" customHeight="1">
      <c r="A479" s="189"/>
      <c r="B479" s="189"/>
      <c r="C479" s="189"/>
      <c r="D479" s="189"/>
      <c r="E479" s="189"/>
      <c r="F479" s="189"/>
      <c r="G479" s="189"/>
      <c r="H479" s="189"/>
      <c r="I479" s="189"/>
      <c r="J479" s="189"/>
      <c r="K479" s="189"/>
    </row>
    <row r="480" spans="1:11" ht="10.5" customHeight="1">
      <c r="A480" s="189"/>
      <c r="B480" s="189"/>
      <c r="C480" s="189"/>
      <c r="D480" s="189"/>
      <c r="E480" s="189"/>
      <c r="F480" s="189"/>
      <c r="G480" s="189"/>
      <c r="H480" s="189"/>
      <c r="I480" s="189"/>
      <c r="J480" s="189"/>
      <c r="K480" s="189"/>
    </row>
    <row r="481" spans="1:11" ht="10.5" customHeight="1">
      <c r="A481" s="189"/>
      <c r="B481" s="189"/>
      <c r="C481" s="189"/>
      <c r="D481" s="189"/>
      <c r="E481" s="189"/>
      <c r="F481" s="189"/>
      <c r="G481" s="189"/>
      <c r="H481" s="189"/>
      <c r="I481" s="189"/>
      <c r="J481" s="189"/>
      <c r="K481" s="189"/>
    </row>
    <row r="482" spans="1:11" ht="10.5" customHeight="1">
      <c r="A482" s="189"/>
      <c r="B482" s="189"/>
      <c r="C482" s="189"/>
      <c r="D482" s="189"/>
      <c r="E482" s="189"/>
      <c r="F482" s="189"/>
      <c r="G482" s="189"/>
      <c r="H482" s="189"/>
      <c r="I482" s="189"/>
      <c r="J482" s="189"/>
      <c r="K482" s="189"/>
    </row>
    <row r="483" spans="1:11" ht="10.5" customHeight="1">
      <c r="A483" s="189"/>
      <c r="B483" s="189"/>
      <c r="C483" s="189"/>
      <c r="D483" s="189"/>
      <c r="E483" s="189"/>
      <c r="F483" s="189"/>
      <c r="G483" s="189"/>
      <c r="H483" s="189"/>
      <c r="I483" s="189"/>
      <c r="J483" s="189"/>
      <c r="K483" s="189"/>
    </row>
    <row r="484" spans="1:11" ht="10.5" customHeight="1">
      <c r="A484" s="189"/>
      <c r="B484" s="189"/>
      <c r="C484" s="189"/>
      <c r="D484" s="189"/>
      <c r="E484" s="189"/>
      <c r="F484" s="189"/>
      <c r="G484" s="189"/>
      <c r="H484" s="189"/>
      <c r="I484" s="189"/>
      <c r="J484" s="189"/>
      <c r="K484" s="189"/>
    </row>
    <row r="485" spans="1:11" ht="10.5" customHeight="1">
      <c r="A485" s="189"/>
      <c r="B485" s="189"/>
      <c r="C485" s="189"/>
      <c r="D485" s="189"/>
      <c r="E485" s="189"/>
      <c r="F485" s="189"/>
      <c r="G485" s="189"/>
      <c r="H485" s="189"/>
      <c r="I485" s="189"/>
      <c r="J485" s="189"/>
      <c r="K485" s="189"/>
    </row>
    <row r="486" spans="1:11" ht="10.5" customHeight="1">
      <c r="A486" s="189"/>
      <c r="B486" s="189"/>
      <c r="C486" s="189"/>
      <c r="D486" s="189"/>
      <c r="E486" s="189"/>
      <c r="F486" s="189"/>
      <c r="G486" s="189"/>
      <c r="H486" s="189"/>
      <c r="I486" s="189"/>
      <c r="J486" s="189"/>
      <c r="K486" s="189"/>
    </row>
    <row r="487" spans="1:11" ht="10.5" customHeight="1">
      <c r="A487" s="189"/>
      <c r="B487" s="189"/>
      <c r="C487" s="189"/>
      <c r="D487" s="189"/>
      <c r="E487" s="189"/>
      <c r="F487" s="189"/>
      <c r="G487" s="189"/>
      <c r="H487" s="189"/>
      <c r="I487" s="189"/>
      <c r="J487" s="189"/>
      <c r="K487" s="189"/>
    </row>
    <row r="488" spans="1:11" ht="10.5" customHeight="1">
      <c r="A488" s="189"/>
      <c r="B488" s="189"/>
      <c r="C488" s="189"/>
      <c r="D488" s="189"/>
      <c r="E488" s="189"/>
      <c r="F488" s="189"/>
      <c r="G488" s="189"/>
      <c r="H488" s="189"/>
      <c r="I488" s="189"/>
      <c r="J488" s="189"/>
      <c r="K488" s="189"/>
    </row>
    <row r="489" spans="1:11" ht="10.5" customHeight="1">
      <c r="A489" s="189"/>
      <c r="B489" s="189"/>
      <c r="C489" s="189"/>
      <c r="D489" s="189"/>
      <c r="E489" s="189"/>
      <c r="F489" s="189"/>
      <c r="G489" s="189"/>
      <c r="H489" s="189"/>
      <c r="I489" s="189"/>
      <c r="J489" s="189"/>
      <c r="K489" s="189"/>
    </row>
    <row r="490" spans="1:11" ht="10.5" customHeight="1">
      <c r="A490" s="189"/>
      <c r="B490" s="189"/>
      <c r="C490" s="189"/>
      <c r="D490" s="189"/>
      <c r="E490" s="189"/>
      <c r="F490" s="189"/>
      <c r="G490" s="189"/>
      <c r="H490" s="189"/>
      <c r="I490" s="189"/>
      <c r="J490" s="189"/>
      <c r="K490" s="189"/>
    </row>
    <row r="491" spans="1:11" ht="10.5" customHeight="1">
      <c r="A491" s="189"/>
      <c r="B491" s="189"/>
      <c r="C491" s="189"/>
      <c r="D491" s="189"/>
      <c r="E491" s="189"/>
      <c r="F491" s="189"/>
      <c r="G491" s="189"/>
      <c r="H491" s="189"/>
      <c r="I491" s="189"/>
      <c r="J491" s="189"/>
      <c r="K491" s="189"/>
    </row>
    <row r="492" spans="1:11" ht="10.5" customHeight="1">
      <c r="A492" s="189"/>
      <c r="B492" s="189"/>
      <c r="C492" s="189"/>
      <c r="D492" s="189"/>
      <c r="E492" s="189"/>
      <c r="F492" s="189"/>
      <c r="G492" s="189"/>
      <c r="H492" s="189"/>
      <c r="I492" s="189"/>
      <c r="J492" s="189"/>
      <c r="K492" s="189"/>
    </row>
    <row r="493" spans="1:11" ht="10.5" customHeight="1">
      <c r="A493" s="189"/>
      <c r="B493" s="189"/>
      <c r="C493" s="189"/>
      <c r="D493" s="189"/>
      <c r="E493" s="189"/>
      <c r="F493" s="189"/>
      <c r="G493" s="189"/>
      <c r="H493" s="189"/>
      <c r="I493" s="189"/>
      <c r="J493" s="189"/>
      <c r="K493" s="189"/>
    </row>
    <row r="494" spans="1:11" ht="10.5" customHeight="1">
      <c r="A494" s="189"/>
      <c r="B494" s="189"/>
      <c r="C494" s="189"/>
      <c r="D494" s="189"/>
      <c r="E494" s="189"/>
      <c r="F494" s="189"/>
      <c r="G494" s="189"/>
      <c r="H494" s="189"/>
      <c r="I494" s="189"/>
      <c r="J494" s="189"/>
      <c r="K494" s="189"/>
    </row>
    <row r="495" spans="1:11" ht="10.5" customHeight="1">
      <c r="A495" s="189"/>
      <c r="B495" s="189"/>
      <c r="C495" s="189"/>
      <c r="D495" s="189"/>
      <c r="E495" s="189"/>
      <c r="F495" s="189"/>
      <c r="G495" s="189"/>
      <c r="H495" s="189"/>
      <c r="I495" s="189"/>
      <c r="J495" s="189"/>
      <c r="K495" s="189"/>
    </row>
    <row r="496" spans="1:11" ht="10.5" customHeight="1">
      <c r="A496" s="189"/>
      <c r="B496" s="189"/>
      <c r="C496" s="189"/>
      <c r="D496" s="189"/>
      <c r="E496" s="189"/>
      <c r="F496" s="189"/>
      <c r="G496" s="189"/>
      <c r="H496" s="189"/>
      <c r="I496" s="189"/>
      <c r="J496" s="189"/>
      <c r="K496" s="189"/>
    </row>
    <row r="497" spans="1:11" ht="10.5" customHeight="1">
      <c r="A497" s="189"/>
      <c r="B497" s="189"/>
      <c r="C497" s="189"/>
      <c r="D497" s="189"/>
      <c r="E497" s="189"/>
      <c r="F497" s="189"/>
      <c r="G497" s="189"/>
      <c r="H497" s="189"/>
      <c r="I497" s="189"/>
      <c r="J497" s="189"/>
      <c r="K497" s="189"/>
    </row>
    <row r="498" spans="1:11" ht="10.5" customHeight="1">
      <c r="A498" s="189"/>
      <c r="B498" s="189"/>
      <c r="C498" s="189"/>
      <c r="D498" s="189"/>
      <c r="E498" s="189"/>
      <c r="F498" s="189"/>
      <c r="G498" s="189"/>
      <c r="H498" s="189"/>
      <c r="I498" s="189"/>
      <c r="J498" s="189"/>
      <c r="K498" s="189"/>
    </row>
    <row r="499" spans="1:11" ht="10.5" customHeight="1">
      <c r="A499" s="189"/>
      <c r="B499" s="189"/>
      <c r="C499" s="189"/>
      <c r="D499" s="189"/>
      <c r="E499" s="189"/>
      <c r="F499" s="189"/>
      <c r="G499" s="189"/>
      <c r="H499" s="189"/>
      <c r="I499" s="189"/>
      <c r="J499" s="189"/>
      <c r="K499" s="189"/>
    </row>
    <row r="500" spans="1:11" ht="10.5" customHeight="1">
      <c r="A500" s="189"/>
      <c r="B500" s="189"/>
      <c r="C500" s="189"/>
      <c r="D500" s="189"/>
      <c r="E500" s="189"/>
      <c r="F500" s="189"/>
      <c r="G500" s="189"/>
      <c r="H500" s="189"/>
      <c r="I500" s="189"/>
      <c r="J500" s="189"/>
      <c r="K500" s="189"/>
    </row>
    <row r="501" spans="1:11" ht="10.5" customHeight="1">
      <c r="A501" s="189"/>
      <c r="B501" s="189"/>
      <c r="C501" s="189"/>
      <c r="D501" s="189"/>
      <c r="E501" s="189"/>
      <c r="F501" s="189"/>
      <c r="G501" s="189"/>
      <c r="H501" s="189"/>
      <c r="I501" s="189"/>
      <c r="J501" s="189"/>
      <c r="K501" s="189"/>
    </row>
    <row r="502" spans="1:11" ht="10.5" customHeight="1">
      <c r="A502" s="189"/>
      <c r="B502" s="189"/>
      <c r="C502" s="189"/>
      <c r="D502" s="189"/>
      <c r="E502" s="189"/>
      <c r="F502" s="189"/>
      <c r="G502" s="189"/>
      <c r="H502" s="189"/>
      <c r="I502" s="189"/>
      <c r="J502" s="189"/>
      <c r="K502" s="189"/>
    </row>
    <row r="503" spans="1:11" ht="10.5" customHeight="1">
      <c r="A503" s="189"/>
      <c r="B503" s="189"/>
      <c r="C503" s="189"/>
      <c r="D503" s="189"/>
      <c r="E503" s="189"/>
      <c r="F503" s="189"/>
      <c r="G503" s="189"/>
      <c r="H503" s="189"/>
      <c r="I503" s="189"/>
      <c r="J503" s="189"/>
      <c r="K503" s="189"/>
    </row>
    <row r="504" spans="1:11" ht="10.5" customHeight="1">
      <c r="A504" s="189"/>
      <c r="B504" s="189"/>
      <c r="C504" s="189"/>
      <c r="D504" s="189"/>
      <c r="E504" s="189"/>
      <c r="F504" s="189"/>
      <c r="G504" s="189"/>
      <c r="H504" s="189"/>
      <c r="I504" s="189"/>
      <c r="J504" s="189"/>
      <c r="K504" s="189"/>
    </row>
    <row r="505" spans="1:11" ht="10.5" customHeight="1">
      <c r="A505" s="189"/>
      <c r="B505" s="189"/>
      <c r="C505" s="189"/>
      <c r="D505" s="189"/>
      <c r="E505" s="189"/>
      <c r="F505" s="189"/>
      <c r="G505" s="189"/>
      <c r="H505" s="189"/>
      <c r="I505" s="189"/>
      <c r="J505" s="189"/>
      <c r="K505" s="189"/>
    </row>
    <row r="506" spans="1:11" ht="10.5" customHeight="1">
      <c r="A506" s="189"/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</row>
    <row r="507" spans="1:11" ht="10.5" customHeight="1">
      <c r="A507" s="189"/>
      <c r="B507" s="189"/>
      <c r="C507" s="189"/>
      <c r="D507" s="189"/>
      <c r="E507" s="189"/>
      <c r="F507" s="189"/>
      <c r="G507" s="189"/>
      <c r="H507" s="189"/>
      <c r="I507" s="189"/>
      <c r="J507" s="189"/>
      <c r="K507" s="189"/>
    </row>
    <row r="508" spans="1:11" ht="10.5" customHeight="1">
      <c r="A508" s="189"/>
      <c r="B508" s="189"/>
      <c r="C508" s="189"/>
      <c r="D508" s="189"/>
      <c r="E508" s="189"/>
      <c r="F508" s="189"/>
      <c r="G508" s="189"/>
      <c r="H508" s="189"/>
      <c r="I508" s="189"/>
      <c r="J508" s="189"/>
      <c r="K508" s="189"/>
    </row>
    <row r="509" spans="1:11" ht="10.5" customHeight="1">
      <c r="A509" s="189"/>
      <c r="B509" s="189"/>
      <c r="C509" s="189"/>
      <c r="D509" s="189"/>
      <c r="E509" s="189"/>
      <c r="F509" s="189"/>
      <c r="G509" s="189"/>
      <c r="H509" s="189"/>
      <c r="I509" s="189"/>
      <c r="J509" s="189"/>
      <c r="K509" s="189"/>
    </row>
    <row r="510" spans="1:11" ht="10.5" customHeight="1">
      <c r="A510" s="189"/>
      <c r="B510" s="189"/>
      <c r="C510" s="189"/>
      <c r="D510" s="189"/>
      <c r="E510" s="189"/>
      <c r="F510" s="189"/>
      <c r="G510" s="189"/>
      <c r="H510" s="189"/>
      <c r="I510" s="189"/>
      <c r="J510" s="189"/>
      <c r="K510" s="189"/>
    </row>
    <row r="511" spans="1:11" ht="10.5" customHeight="1">
      <c r="A511" s="189"/>
      <c r="B511" s="189"/>
      <c r="C511" s="189"/>
      <c r="D511" s="189"/>
      <c r="E511" s="189"/>
      <c r="F511" s="189"/>
      <c r="G511" s="189"/>
      <c r="H511" s="189"/>
      <c r="I511" s="189"/>
      <c r="J511" s="189"/>
      <c r="K511" s="189"/>
    </row>
    <row r="512" spans="1:11" ht="10.5" customHeight="1">
      <c r="A512" s="189"/>
      <c r="B512" s="189"/>
      <c r="C512" s="189"/>
      <c r="D512" s="189"/>
      <c r="E512" s="189"/>
      <c r="F512" s="189"/>
      <c r="G512" s="189"/>
      <c r="H512" s="189"/>
      <c r="I512" s="189"/>
      <c r="J512" s="189"/>
      <c r="K512" s="189"/>
    </row>
    <row r="513" spans="1:11" ht="10.5" customHeight="1">
      <c r="A513" s="189"/>
      <c r="B513" s="189"/>
      <c r="C513" s="189"/>
      <c r="D513" s="189"/>
      <c r="E513" s="189"/>
      <c r="F513" s="189"/>
      <c r="G513" s="189"/>
      <c r="H513" s="189"/>
      <c r="I513" s="189"/>
      <c r="J513" s="189"/>
      <c r="K513" s="189"/>
    </row>
    <row r="514" spans="1:11" ht="10.5" customHeight="1">
      <c r="A514" s="189"/>
      <c r="B514" s="189"/>
      <c r="C514" s="189"/>
      <c r="D514" s="189"/>
      <c r="E514" s="189"/>
      <c r="F514" s="189"/>
      <c r="G514" s="189"/>
      <c r="H514" s="189"/>
      <c r="I514" s="189"/>
      <c r="J514" s="189"/>
      <c r="K514" s="189"/>
    </row>
    <row r="515" spans="1:11" ht="10.5" customHeight="1">
      <c r="A515" s="189"/>
      <c r="B515" s="189"/>
      <c r="C515" s="189"/>
      <c r="D515" s="189"/>
      <c r="E515" s="189"/>
      <c r="F515" s="189"/>
      <c r="G515" s="189"/>
      <c r="H515" s="189"/>
      <c r="I515" s="189"/>
      <c r="J515" s="189"/>
      <c r="K515" s="189"/>
    </row>
    <row r="516" spans="1:11" ht="10.5" customHeight="1">
      <c r="A516" s="189"/>
      <c r="B516" s="189"/>
      <c r="C516" s="189"/>
      <c r="D516" s="189"/>
      <c r="E516" s="189"/>
      <c r="F516" s="189"/>
      <c r="G516" s="189"/>
      <c r="H516" s="189"/>
      <c r="I516" s="189"/>
      <c r="J516" s="189"/>
      <c r="K516" s="189"/>
    </row>
    <row r="517" spans="1:11" ht="10.5" customHeight="1">
      <c r="A517" s="189"/>
      <c r="B517" s="189"/>
      <c r="C517" s="189"/>
      <c r="D517" s="189"/>
      <c r="E517" s="189"/>
      <c r="F517" s="189"/>
      <c r="G517" s="189"/>
      <c r="H517" s="189"/>
      <c r="I517" s="189"/>
      <c r="J517" s="189"/>
      <c r="K517" s="189"/>
    </row>
    <row r="518" spans="1:11" ht="10.5" customHeight="1">
      <c r="A518" s="189"/>
      <c r="B518" s="189"/>
      <c r="C518" s="189"/>
      <c r="D518" s="189"/>
      <c r="E518" s="189"/>
      <c r="F518" s="189"/>
      <c r="G518" s="189"/>
      <c r="H518" s="189"/>
      <c r="I518" s="189"/>
      <c r="J518" s="189"/>
      <c r="K518" s="189"/>
    </row>
    <row r="519" spans="1:11" ht="10.5" customHeight="1">
      <c r="A519" s="189"/>
      <c r="B519" s="189"/>
      <c r="C519" s="189"/>
      <c r="D519" s="189"/>
      <c r="E519" s="189"/>
      <c r="F519" s="189"/>
      <c r="G519" s="189"/>
      <c r="H519" s="189"/>
      <c r="I519" s="189"/>
      <c r="J519" s="189"/>
      <c r="K519" s="189"/>
    </row>
    <row r="520" spans="1:11" ht="10.5" customHeight="1">
      <c r="A520" s="189"/>
      <c r="B520" s="189"/>
      <c r="C520" s="189"/>
      <c r="D520" s="189"/>
      <c r="E520" s="189"/>
      <c r="F520" s="189"/>
      <c r="G520" s="189"/>
      <c r="H520" s="189"/>
      <c r="I520" s="189"/>
      <c r="J520" s="189"/>
      <c r="K520" s="189"/>
    </row>
    <row r="521" spans="1:11" ht="10.5" customHeight="1">
      <c r="A521" s="189"/>
      <c r="B521" s="189"/>
      <c r="C521" s="189"/>
      <c r="D521" s="189"/>
      <c r="E521" s="189"/>
      <c r="F521" s="189"/>
      <c r="G521" s="189"/>
      <c r="H521" s="189"/>
      <c r="I521" s="189"/>
      <c r="J521" s="189"/>
      <c r="K521" s="189"/>
    </row>
    <row r="522" spans="1:11" ht="10.5" customHeight="1">
      <c r="A522" s="189"/>
      <c r="B522" s="189"/>
      <c r="C522" s="189"/>
      <c r="D522" s="189"/>
      <c r="E522" s="189"/>
      <c r="F522" s="189"/>
      <c r="G522" s="189"/>
      <c r="H522" s="189"/>
      <c r="I522" s="189"/>
      <c r="J522" s="189"/>
      <c r="K522" s="189"/>
    </row>
    <row r="523" spans="1:11" ht="10.5" customHeight="1">
      <c r="A523" s="189"/>
      <c r="B523" s="189"/>
      <c r="C523" s="189"/>
      <c r="D523" s="189"/>
      <c r="E523" s="189"/>
      <c r="F523" s="189"/>
      <c r="G523" s="189"/>
      <c r="H523" s="189"/>
      <c r="I523" s="189"/>
      <c r="J523" s="189"/>
      <c r="K523" s="189"/>
    </row>
    <row r="524" spans="1:11" ht="10.5" customHeight="1">
      <c r="A524" s="189"/>
      <c r="B524" s="189"/>
      <c r="C524" s="189"/>
      <c r="D524" s="189"/>
      <c r="E524" s="189"/>
      <c r="F524" s="189"/>
      <c r="G524" s="189"/>
      <c r="H524" s="189"/>
      <c r="I524" s="189"/>
      <c r="J524" s="189"/>
      <c r="K524" s="189"/>
    </row>
    <row r="525" spans="1:11" ht="10.5" customHeight="1">
      <c r="A525" s="189"/>
      <c r="B525" s="189"/>
      <c r="C525" s="189"/>
      <c r="D525" s="189"/>
      <c r="E525" s="189"/>
      <c r="F525" s="189"/>
      <c r="G525" s="189"/>
      <c r="H525" s="189"/>
      <c r="I525" s="189"/>
      <c r="J525" s="189"/>
      <c r="K525" s="189"/>
    </row>
    <row r="526" spans="1:11" ht="10.5" customHeight="1">
      <c r="A526" s="189"/>
      <c r="B526" s="189"/>
      <c r="C526" s="189"/>
      <c r="D526" s="189"/>
      <c r="E526" s="189"/>
      <c r="F526" s="189"/>
      <c r="G526" s="189"/>
      <c r="H526" s="189"/>
      <c r="I526" s="189"/>
      <c r="J526" s="189"/>
      <c r="K526" s="189"/>
    </row>
    <row r="527" spans="1:11" ht="10.5" customHeight="1">
      <c r="A527" s="189"/>
      <c r="B527" s="189"/>
      <c r="C527" s="189"/>
      <c r="D527" s="189"/>
      <c r="E527" s="189"/>
      <c r="F527" s="189"/>
      <c r="G527" s="189"/>
      <c r="H527" s="189"/>
      <c r="I527" s="189"/>
      <c r="J527" s="189"/>
      <c r="K527" s="189"/>
    </row>
    <row r="528" spans="1:11" ht="10.5" customHeight="1">
      <c r="A528" s="189"/>
      <c r="B528" s="189"/>
      <c r="C528" s="189"/>
      <c r="D528" s="189"/>
      <c r="E528" s="189"/>
      <c r="F528" s="189"/>
      <c r="G528" s="189"/>
      <c r="H528" s="189"/>
      <c r="I528" s="189"/>
      <c r="J528" s="189"/>
      <c r="K528" s="189"/>
    </row>
    <row r="529" spans="1:11" ht="10.5" customHeight="1">
      <c r="A529" s="189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</row>
    <row r="530" spans="1:11" ht="10.5" customHeight="1">
      <c r="A530" s="189"/>
      <c r="B530" s="189"/>
      <c r="C530" s="189"/>
      <c r="D530" s="189"/>
      <c r="E530" s="189"/>
      <c r="F530" s="189"/>
      <c r="G530" s="189"/>
      <c r="H530" s="189"/>
      <c r="I530" s="189"/>
      <c r="J530" s="189"/>
      <c r="K530" s="189"/>
    </row>
    <row r="531" spans="1:11" ht="10.5" customHeight="1">
      <c r="A531" s="189"/>
      <c r="B531" s="189"/>
      <c r="C531" s="189"/>
      <c r="D531" s="189"/>
      <c r="E531" s="189"/>
      <c r="F531" s="189"/>
      <c r="G531" s="189"/>
      <c r="H531" s="189"/>
      <c r="I531" s="189"/>
      <c r="J531" s="189"/>
      <c r="K531" s="189"/>
    </row>
    <row r="532" spans="1:11" ht="10.5" customHeight="1">
      <c r="A532" s="189"/>
      <c r="B532" s="189"/>
      <c r="C532" s="189"/>
      <c r="D532" s="189"/>
      <c r="E532" s="189"/>
      <c r="F532" s="189"/>
      <c r="G532" s="189"/>
      <c r="H532" s="189"/>
      <c r="I532" s="189"/>
      <c r="J532" s="189"/>
      <c r="K532" s="189"/>
    </row>
    <row r="533" spans="1:11" ht="10.5" customHeight="1">
      <c r="A533" s="189"/>
      <c r="B533" s="189"/>
      <c r="C533" s="189"/>
      <c r="D533" s="189"/>
      <c r="E533" s="189"/>
      <c r="F533" s="189"/>
      <c r="G533" s="189"/>
      <c r="H533" s="189"/>
      <c r="I533" s="189"/>
      <c r="J533" s="189"/>
      <c r="K533" s="189"/>
    </row>
    <row r="534" spans="1:11" ht="10.5" customHeight="1">
      <c r="A534" s="189"/>
      <c r="B534" s="189"/>
      <c r="C534" s="189"/>
      <c r="D534" s="189"/>
      <c r="E534" s="189"/>
      <c r="F534" s="189"/>
      <c r="G534" s="189"/>
      <c r="H534" s="189"/>
      <c r="I534" s="189"/>
      <c r="J534" s="189"/>
      <c r="K534" s="189"/>
    </row>
    <row r="535" spans="1:11" ht="10.5" customHeight="1">
      <c r="A535" s="189"/>
      <c r="B535" s="189"/>
      <c r="C535" s="189"/>
      <c r="D535" s="189"/>
      <c r="E535" s="189"/>
      <c r="F535" s="189"/>
      <c r="G535" s="189"/>
      <c r="H535" s="189"/>
      <c r="I535" s="189"/>
      <c r="J535" s="189"/>
      <c r="K535" s="189"/>
    </row>
    <row r="536" spans="1:11" ht="10.5" customHeight="1">
      <c r="A536" s="189"/>
      <c r="B536" s="189"/>
      <c r="C536" s="189"/>
      <c r="D536" s="189"/>
      <c r="E536" s="189"/>
      <c r="F536" s="189"/>
      <c r="G536" s="189"/>
      <c r="H536" s="189"/>
      <c r="I536" s="189"/>
      <c r="J536" s="189"/>
      <c r="K536" s="189"/>
    </row>
    <row r="537" spans="1:11" ht="10.5" customHeight="1">
      <c r="A537" s="189"/>
      <c r="B537" s="189"/>
      <c r="C537" s="189"/>
      <c r="D537" s="189"/>
      <c r="E537" s="189"/>
      <c r="F537" s="189"/>
      <c r="G537" s="189"/>
      <c r="H537" s="189"/>
      <c r="I537" s="189"/>
      <c r="J537" s="189"/>
      <c r="K537" s="189"/>
    </row>
    <row r="538" spans="1:11" ht="10.5" customHeight="1">
      <c r="A538" s="189"/>
      <c r="B538" s="189"/>
      <c r="C538" s="189"/>
      <c r="D538" s="189"/>
      <c r="E538" s="189"/>
      <c r="F538" s="189"/>
      <c r="G538" s="189"/>
      <c r="H538" s="189"/>
      <c r="I538" s="189"/>
      <c r="J538" s="189"/>
      <c r="K538" s="189"/>
    </row>
    <row r="539" spans="1:11" ht="10.5" customHeight="1">
      <c r="A539" s="189"/>
      <c r="B539" s="189"/>
      <c r="C539" s="189"/>
      <c r="D539" s="189"/>
      <c r="E539" s="189"/>
      <c r="F539" s="189"/>
      <c r="G539" s="189"/>
      <c r="H539" s="189"/>
      <c r="I539" s="189"/>
      <c r="J539" s="189"/>
      <c r="K539" s="189"/>
    </row>
    <row r="540" spans="1:11" ht="10.5" customHeight="1">
      <c r="A540" s="189"/>
      <c r="B540" s="189"/>
      <c r="C540" s="189"/>
      <c r="D540" s="189"/>
      <c r="E540" s="189"/>
      <c r="F540" s="189"/>
      <c r="G540" s="189"/>
      <c r="H540" s="189"/>
      <c r="I540" s="189"/>
      <c r="J540" s="189"/>
      <c r="K540" s="189"/>
    </row>
    <row r="541" spans="1:11" ht="10.5" customHeight="1">
      <c r="A541" s="189"/>
      <c r="B541" s="189"/>
      <c r="C541" s="189"/>
      <c r="D541" s="189"/>
      <c r="E541" s="189"/>
      <c r="F541" s="189"/>
      <c r="G541" s="189"/>
      <c r="H541" s="189"/>
      <c r="I541" s="189"/>
      <c r="J541" s="189"/>
      <c r="K541" s="189"/>
    </row>
    <row r="542" spans="1:11" ht="10.5" customHeight="1">
      <c r="A542" s="189"/>
      <c r="B542" s="189"/>
      <c r="C542" s="189"/>
      <c r="D542" s="189"/>
      <c r="E542" s="189"/>
      <c r="F542" s="189"/>
      <c r="G542" s="189"/>
      <c r="H542" s="189"/>
      <c r="I542" s="189"/>
      <c r="J542" s="189"/>
      <c r="K542" s="189"/>
    </row>
    <row r="543" spans="1:11" ht="10.5" customHeight="1">
      <c r="A543" s="189"/>
      <c r="B543" s="189"/>
      <c r="C543" s="189"/>
      <c r="D543" s="189"/>
      <c r="E543" s="189"/>
      <c r="F543" s="189"/>
      <c r="G543" s="189"/>
      <c r="H543" s="189"/>
      <c r="I543" s="189"/>
      <c r="J543" s="189"/>
      <c r="K543" s="189"/>
    </row>
    <row r="544" spans="1:11" ht="10.5" customHeight="1">
      <c r="A544" s="189"/>
      <c r="B544" s="189"/>
      <c r="C544" s="189"/>
      <c r="D544" s="189"/>
      <c r="E544" s="189"/>
      <c r="F544" s="189"/>
      <c r="G544" s="189"/>
      <c r="H544" s="189"/>
      <c r="I544" s="189"/>
      <c r="J544" s="189"/>
      <c r="K544" s="189"/>
    </row>
    <row r="545" spans="1:11" ht="10.5" customHeight="1">
      <c r="A545" s="189"/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</row>
    <row r="546" spans="1:11" ht="10.5" customHeight="1">
      <c r="A546" s="189"/>
      <c r="B546" s="189"/>
      <c r="C546" s="189"/>
      <c r="D546" s="189"/>
      <c r="E546" s="189"/>
      <c r="F546" s="189"/>
      <c r="G546" s="189"/>
      <c r="H546" s="189"/>
      <c r="I546" s="189"/>
      <c r="J546" s="189"/>
      <c r="K546" s="189"/>
    </row>
    <row r="547" spans="1:11" ht="10.5" customHeight="1">
      <c r="A547" s="189"/>
      <c r="B547" s="189"/>
      <c r="C547" s="189"/>
      <c r="D547" s="189"/>
      <c r="E547" s="189"/>
      <c r="F547" s="189"/>
      <c r="G547" s="189"/>
      <c r="H547" s="189"/>
      <c r="I547" s="189"/>
      <c r="J547" s="189"/>
      <c r="K547" s="189"/>
    </row>
    <row r="548" spans="1:11" ht="10.5" customHeight="1">
      <c r="A548" s="189"/>
      <c r="B548" s="189"/>
      <c r="C548" s="189"/>
      <c r="D548" s="189"/>
      <c r="E548" s="189"/>
      <c r="F548" s="189"/>
      <c r="G548" s="189"/>
      <c r="H548" s="189"/>
      <c r="I548" s="189"/>
      <c r="J548" s="189"/>
      <c r="K548" s="189"/>
    </row>
    <row r="549" spans="1:11" ht="10.5" customHeight="1">
      <c r="A549" s="189"/>
      <c r="B549" s="189"/>
      <c r="C549" s="189"/>
      <c r="D549" s="189"/>
      <c r="E549" s="189"/>
      <c r="F549" s="189"/>
      <c r="G549" s="189"/>
      <c r="H549" s="189"/>
      <c r="I549" s="189"/>
      <c r="J549" s="189"/>
      <c r="K549" s="189"/>
    </row>
    <row r="550" spans="1:11" ht="10.5" customHeight="1">
      <c r="A550" s="189"/>
      <c r="B550" s="189"/>
      <c r="C550" s="189"/>
      <c r="D550" s="189"/>
      <c r="E550" s="189"/>
      <c r="F550" s="189"/>
      <c r="G550" s="189"/>
      <c r="H550" s="189"/>
      <c r="I550" s="189"/>
      <c r="J550" s="189"/>
      <c r="K550" s="189"/>
    </row>
    <row r="551" spans="1:11" ht="10.5" customHeight="1">
      <c r="A551" s="189"/>
      <c r="B551" s="189"/>
      <c r="C551" s="189"/>
      <c r="D551" s="189"/>
      <c r="E551" s="189"/>
      <c r="F551" s="189"/>
      <c r="G551" s="189"/>
      <c r="H551" s="189"/>
      <c r="I551" s="189"/>
      <c r="J551" s="189"/>
      <c r="K551" s="189"/>
    </row>
    <row r="552" spans="1:11" ht="10.5" customHeight="1">
      <c r="A552" s="189"/>
      <c r="B552" s="189"/>
      <c r="C552" s="189"/>
      <c r="D552" s="189"/>
      <c r="E552" s="189"/>
      <c r="F552" s="189"/>
      <c r="G552" s="189"/>
      <c r="H552" s="189"/>
      <c r="I552" s="189"/>
      <c r="J552" s="189"/>
      <c r="K552" s="189"/>
    </row>
    <row r="553" spans="1:11" ht="10.5" customHeight="1">
      <c r="A553" s="189"/>
      <c r="B553" s="189"/>
      <c r="C553" s="189"/>
      <c r="D553" s="189"/>
      <c r="E553" s="189"/>
      <c r="F553" s="189"/>
      <c r="G553" s="189"/>
      <c r="H553" s="189"/>
      <c r="I553" s="189"/>
      <c r="J553" s="189"/>
      <c r="K553" s="189"/>
    </row>
    <row r="554" spans="1:11" ht="10.5" customHeight="1">
      <c r="A554" s="189"/>
      <c r="B554" s="189"/>
      <c r="C554" s="189"/>
      <c r="D554" s="189"/>
      <c r="E554" s="189"/>
      <c r="F554" s="189"/>
      <c r="G554" s="189"/>
      <c r="H554" s="189"/>
      <c r="I554" s="189"/>
      <c r="J554" s="189"/>
      <c r="K554" s="189"/>
    </row>
    <row r="555" spans="1:11" ht="10.5" customHeight="1">
      <c r="A555" s="189"/>
      <c r="B555" s="189"/>
      <c r="C555" s="189"/>
      <c r="D555" s="189"/>
      <c r="E555" s="189"/>
      <c r="F555" s="189"/>
      <c r="G555" s="189"/>
      <c r="H555" s="189"/>
      <c r="I555" s="189"/>
      <c r="J555" s="189"/>
      <c r="K555" s="189"/>
    </row>
    <row r="556" spans="1:11" ht="10.5" customHeight="1">
      <c r="A556" s="189"/>
      <c r="B556" s="189"/>
      <c r="C556" s="189"/>
      <c r="D556" s="189"/>
      <c r="E556" s="189"/>
      <c r="F556" s="189"/>
      <c r="G556" s="189"/>
      <c r="H556" s="189"/>
      <c r="I556" s="189"/>
      <c r="J556" s="189"/>
      <c r="K556" s="189"/>
    </row>
    <row r="557" spans="1:11" ht="10.5" customHeight="1">
      <c r="A557" s="189"/>
      <c r="B557" s="189"/>
      <c r="C557" s="189"/>
      <c r="D557" s="189"/>
      <c r="E557" s="189"/>
      <c r="F557" s="189"/>
      <c r="G557" s="189"/>
      <c r="H557" s="189"/>
      <c r="I557" s="189"/>
      <c r="J557" s="189"/>
      <c r="K557" s="189"/>
    </row>
    <row r="558" spans="1:11" ht="10.5" customHeight="1">
      <c r="A558" s="189"/>
      <c r="B558" s="189"/>
      <c r="C558" s="189"/>
      <c r="D558" s="189"/>
      <c r="E558" s="189"/>
      <c r="F558" s="189"/>
      <c r="G558" s="189"/>
      <c r="H558" s="189"/>
      <c r="I558" s="189"/>
      <c r="J558" s="189"/>
      <c r="K558" s="189"/>
    </row>
    <row r="559" spans="1:11" ht="10.5" customHeight="1">
      <c r="A559" s="189"/>
      <c r="B559" s="189"/>
      <c r="C559" s="189"/>
      <c r="D559" s="189"/>
      <c r="E559" s="189"/>
      <c r="F559" s="189"/>
      <c r="G559" s="189"/>
      <c r="H559" s="189"/>
      <c r="I559" s="189"/>
      <c r="J559" s="189"/>
      <c r="K559" s="189"/>
    </row>
    <row r="560" spans="1:11" ht="10.5" customHeight="1">
      <c r="A560" s="189"/>
      <c r="B560" s="189"/>
      <c r="C560" s="189"/>
      <c r="D560" s="189"/>
      <c r="E560" s="189"/>
      <c r="F560" s="189"/>
      <c r="G560" s="189"/>
      <c r="H560" s="189"/>
      <c r="I560" s="189"/>
      <c r="J560" s="189"/>
      <c r="K560" s="189"/>
    </row>
    <row r="561" spans="1:11" ht="10.5" customHeight="1">
      <c r="A561" s="189"/>
      <c r="B561" s="189"/>
      <c r="C561" s="189"/>
      <c r="D561" s="189"/>
      <c r="E561" s="189"/>
      <c r="F561" s="189"/>
      <c r="G561" s="189"/>
      <c r="H561" s="189"/>
      <c r="I561" s="189"/>
      <c r="J561" s="189"/>
      <c r="K561" s="189"/>
    </row>
    <row r="562" spans="1:11" ht="10.5" customHeight="1">
      <c r="A562" s="189"/>
      <c r="B562" s="189"/>
      <c r="C562" s="189"/>
      <c r="D562" s="189"/>
      <c r="E562" s="189"/>
      <c r="F562" s="189"/>
      <c r="G562" s="189"/>
      <c r="H562" s="189"/>
      <c r="I562" s="189"/>
      <c r="J562" s="189"/>
      <c r="K562" s="189"/>
    </row>
    <row r="563" spans="1:11" ht="10.5" customHeight="1">
      <c r="A563" s="189"/>
      <c r="B563" s="189"/>
      <c r="C563" s="189"/>
      <c r="D563" s="189"/>
      <c r="E563" s="189"/>
      <c r="F563" s="189"/>
      <c r="G563" s="189"/>
      <c r="H563" s="189"/>
      <c r="I563" s="189"/>
      <c r="J563" s="189"/>
      <c r="K563" s="189"/>
    </row>
    <row r="564" spans="1:11" ht="10.5" customHeight="1">
      <c r="A564" s="189"/>
      <c r="B564" s="189"/>
      <c r="C564" s="189"/>
      <c r="D564" s="189"/>
      <c r="E564" s="189"/>
      <c r="F564" s="189"/>
      <c r="G564" s="189"/>
      <c r="H564" s="189"/>
      <c r="I564" s="189"/>
      <c r="J564" s="189"/>
      <c r="K564" s="189"/>
    </row>
    <row r="565" spans="1:11" ht="10.5" customHeight="1">
      <c r="A565" s="189"/>
      <c r="B565" s="189"/>
      <c r="C565" s="189"/>
      <c r="D565" s="189"/>
      <c r="E565" s="189"/>
      <c r="F565" s="189"/>
      <c r="G565" s="189"/>
      <c r="H565" s="189"/>
      <c r="I565" s="189"/>
      <c r="J565" s="189"/>
      <c r="K565" s="189"/>
    </row>
    <row r="566" spans="1:11" ht="10.5" customHeight="1">
      <c r="A566" s="189"/>
      <c r="B566" s="189"/>
      <c r="C566" s="189"/>
      <c r="D566" s="189"/>
      <c r="E566" s="189"/>
      <c r="F566" s="189"/>
      <c r="G566" s="189"/>
      <c r="H566" s="189"/>
      <c r="I566" s="189"/>
      <c r="J566" s="189"/>
      <c r="K566" s="189"/>
    </row>
    <row r="567" spans="1:11" ht="10.5" customHeight="1">
      <c r="A567" s="189"/>
      <c r="B567" s="189"/>
      <c r="C567" s="189"/>
      <c r="D567" s="189"/>
      <c r="E567" s="189"/>
      <c r="F567" s="189"/>
      <c r="G567" s="189"/>
      <c r="H567" s="189"/>
      <c r="I567" s="189"/>
      <c r="J567" s="189"/>
      <c r="K567" s="189"/>
    </row>
    <row r="568" spans="1:11" ht="10.5" customHeight="1">
      <c r="A568" s="189"/>
      <c r="B568" s="189"/>
      <c r="C568" s="189"/>
      <c r="D568" s="189"/>
      <c r="E568" s="189"/>
      <c r="F568" s="189"/>
      <c r="G568" s="189"/>
      <c r="H568" s="189"/>
      <c r="I568" s="189"/>
      <c r="J568" s="189"/>
      <c r="K568" s="189"/>
    </row>
    <row r="569" spans="1:11" ht="10.5" customHeight="1">
      <c r="A569" s="189"/>
      <c r="B569" s="189"/>
      <c r="C569" s="189"/>
      <c r="D569" s="189"/>
      <c r="E569" s="189"/>
      <c r="F569" s="189"/>
      <c r="G569" s="189"/>
      <c r="H569" s="189"/>
      <c r="I569" s="189"/>
      <c r="J569" s="189"/>
      <c r="K569" s="189"/>
    </row>
    <row r="570" spans="1:11" ht="10.5" customHeight="1">
      <c r="A570" s="189"/>
      <c r="B570" s="189"/>
      <c r="C570" s="189"/>
      <c r="D570" s="189"/>
      <c r="E570" s="189"/>
      <c r="F570" s="189"/>
      <c r="G570" s="189"/>
      <c r="H570" s="189"/>
      <c r="I570" s="189"/>
      <c r="J570" s="189"/>
      <c r="K570" s="189"/>
    </row>
    <row r="571" spans="1:11" ht="10.5" customHeight="1">
      <c r="A571" s="189"/>
      <c r="B571" s="189"/>
      <c r="C571" s="189"/>
      <c r="D571" s="189"/>
      <c r="E571" s="189"/>
      <c r="F571" s="189"/>
      <c r="G571" s="189"/>
      <c r="H571" s="189"/>
      <c r="I571" s="189"/>
      <c r="J571" s="189"/>
      <c r="K571" s="189"/>
    </row>
    <row r="572" spans="1:11" ht="10.5" customHeight="1">
      <c r="A572" s="189"/>
      <c r="B572" s="189"/>
      <c r="C572" s="189"/>
      <c r="D572" s="189"/>
      <c r="E572" s="189"/>
      <c r="F572" s="189"/>
      <c r="G572" s="189"/>
      <c r="H572" s="189"/>
      <c r="I572" s="189"/>
      <c r="J572" s="189"/>
      <c r="K572" s="189"/>
    </row>
    <row r="573" spans="1:11" ht="10.5" customHeight="1">
      <c r="A573" s="189"/>
      <c r="B573" s="189"/>
      <c r="C573" s="189"/>
      <c r="D573" s="189"/>
      <c r="E573" s="189"/>
      <c r="F573" s="189"/>
      <c r="G573" s="189"/>
      <c r="H573" s="189"/>
      <c r="I573" s="189"/>
      <c r="J573" s="189"/>
      <c r="K573" s="189"/>
    </row>
    <row r="574" spans="1:11" ht="10.5" customHeight="1">
      <c r="A574" s="189"/>
      <c r="B574" s="189"/>
      <c r="C574" s="189"/>
      <c r="D574" s="189"/>
      <c r="E574" s="189"/>
      <c r="F574" s="189"/>
      <c r="G574" s="189"/>
      <c r="H574" s="189"/>
      <c r="I574" s="189"/>
      <c r="J574" s="189"/>
      <c r="K574" s="189"/>
    </row>
    <row r="575" spans="1:11" ht="10.5" customHeight="1">
      <c r="A575" s="189"/>
      <c r="B575" s="189"/>
      <c r="C575" s="189"/>
      <c r="D575" s="189"/>
      <c r="E575" s="189"/>
      <c r="F575" s="189"/>
      <c r="G575" s="189"/>
      <c r="H575" s="189"/>
      <c r="I575" s="189"/>
      <c r="J575" s="189"/>
      <c r="K575" s="189"/>
    </row>
    <row r="576" spans="1:11" ht="10.5" customHeight="1">
      <c r="A576" s="189"/>
      <c r="B576" s="189"/>
      <c r="C576" s="189"/>
      <c r="D576" s="189"/>
      <c r="E576" s="189"/>
      <c r="F576" s="189"/>
      <c r="G576" s="189"/>
      <c r="H576" s="189"/>
      <c r="I576" s="189"/>
      <c r="J576" s="189"/>
      <c r="K576" s="189"/>
    </row>
    <row r="577" spans="1:11" ht="10.5" customHeight="1">
      <c r="A577" s="189"/>
      <c r="B577" s="189"/>
      <c r="C577" s="189"/>
      <c r="D577" s="189"/>
      <c r="E577" s="189"/>
      <c r="F577" s="189"/>
      <c r="G577" s="189"/>
      <c r="H577" s="189"/>
      <c r="I577" s="189"/>
      <c r="J577" s="189"/>
      <c r="K577" s="189"/>
    </row>
    <row r="578" spans="1:11" ht="10.5" customHeight="1">
      <c r="A578" s="189"/>
      <c r="B578" s="189"/>
      <c r="C578" s="189"/>
      <c r="D578" s="189"/>
      <c r="E578" s="189"/>
      <c r="F578" s="189"/>
      <c r="G578" s="189"/>
      <c r="H578" s="189"/>
      <c r="I578" s="189"/>
      <c r="J578" s="189"/>
      <c r="K578" s="189"/>
    </row>
    <row r="579" spans="1:11" ht="10.5" customHeight="1">
      <c r="A579" s="189"/>
      <c r="B579" s="189"/>
      <c r="C579" s="189"/>
      <c r="D579" s="189"/>
      <c r="E579" s="189"/>
      <c r="F579" s="189"/>
      <c r="G579" s="189"/>
      <c r="H579" s="189"/>
      <c r="I579" s="189"/>
      <c r="J579" s="189"/>
      <c r="K579" s="189"/>
    </row>
    <row r="580" spans="1:11" ht="10.5" customHeight="1">
      <c r="A580" s="189"/>
      <c r="B580" s="189"/>
      <c r="C580" s="189"/>
      <c r="D580" s="189"/>
      <c r="E580" s="189"/>
      <c r="F580" s="189"/>
      <c r="G580" s="189"/>
      <c r="H580" s="189"/>
      <c r="I580" s="189"/>
      <c r="J580" s="189"/>
      <c r="K580" s="189"/>
    </row>
    <row r="581" spans="1:11" ht="10.5" customHeight="1">
      <c r="A581" s="189"/>
      <c r="B581" s="189"/>
      <c r="C581" s="189"/>
      <c r="D581" s="189"/>
      <c r="E581" s="189"/>
      <c r="F581" s="189"/>
      <c r="G581" s="189"/>
      <c r="H581" s="189"/>
      <c r="I581" s="189"/>
      <c r="J581" s="189"/>
      <c r="K581" s="189"/>
    </row>
    <row r="582" spans="1:11" ht="10.5" customHeight="1">
      <c r="A582" s="189"/>
      <c r="B582" s="189"/>
      <c r="C582" s="189"/>
      <c r="D582" s="189"/>
      <c r="E582" s="189"/>
      <c r="F582" s="189"/>
      <c r="G582" s="189"/>
      <c r="H582" s="189"/>
      <c r="I582" s="189"/>
      <c r="J582" s="189"/>
      <c r="K582" s="189"/>
    </row>
    <row r="583" spans="1:11" ht="10.5" customHeight="1">
      <c r="A583" s="189"/>
      <c r="B583" s="189"/>
      <c r="C583" s="189"/>
      <c r="D583" s="189"/>
      <c r="E583" s="189"/>
      <c r="F583" s="189"/>
      <c r="G583" s="189"/>
      <c r="H583" s="189"/>
      <c r="I583" s="189"/>
      <c r="J583" s="189"/>
      <c r="K583" s="189"/>
    </row>
    <row r="584" spans="1:11" ht="10.5" customHeight="1">
      <c r="A584" s="189"/>
      <c r="B584" s="189"/>
      <c r="C584" s="189"/>
      <c r="D584" s="189"/>
      <c r="E584" s="189"/>
      <c r="F584" s="189"/>
      <c r="G584" s="189"/>
      <c r="H584" s="189"/>
      <c r="I584" s="189"/>
      <c r="J584" s="189"/>
      <c r="K584" s="189"/>
    </row>
    <row r="585" spans="1:11" ht="10.5" customHeight="1">
      <c r="A585" s="189"/>
      <c r="B585" s="189"/>
      <c r="C585" s="189"/>
      <c r="D585" s="189"/>
      <c r="E585" s="189"/>
      <c r="F585" s="189"/>
      <c r="G585" s="189"/>
      <c r="H585" s="189"/>
      <c r="I585" s="189"/>
      <c r="J585" s="189"/>
      <c r="K585" s="189"/>
    </row>
    <row r="586" spans="1:11" ht="10.5" customHeight="1">
      <c r="A586" s="189"/>
      <c r="B586" s="189"/>
      <c r="C586" s="189"/>
      <c r="D586" s="189"/>
      <c r="E586" s="189"/>
      <c r="F586" s="189"/>
      <c r="G586" s="189"/>
      <c r="H586" s="189"/>
      <c r="I586" s="189"/>
      <c r="J586" s="189"/>
      <c r="K586" s="189"/>
    </row>
    <row r="587" spans="1:11" ht="10.5" customHeight="1">
      <c r="A587" s="189"/>
      <c r="B587" s="189"/>
      <c r="C587" s="189"/>
      <c r="D587" s="189"/>
      <c r="E587" s="189"/>
      <c r="F587" s="189"/>
      <c r="G587" s="189"/>
      <c r="H587" s="189"/>
      <c r="I587" s="189"/>
      <c r="J587" s="189"/>
      <c r="K587" s="189"/>
    </row>
    <row r="588" spans="1:11" ht="10.5" customHeight="1">
      <c r="A588" s="189"/>
      <c r="B588" s="189"/>
      <c r="C588" s="189"/>
      <c r="D588" s="189"/>
      <c r="E588" s="189"/>
      <c r="F588" s="189"/>
      <c r="G588" s="189"/>
      <c r="H588" s="189"/>
      <c r="I588" s="189"/>
      <c r="J588" s="189"/>
      <c r="K588" s="189"/>
    </row>
    <row r="589" spans="1:11" ht="10.5" customHeight="1">
      <c r="A589" s="189"/>
      <c r="B589" s="189"/>
      <c r="C589" s="189"/>
      <c r="D589" s="189"/>
      <c r="E589" s="189"/>
      <c r="F589" s="189"/>
      <c r="G589" s="189"/>
      <c r="H589" s="189"/>
      <c r="I589" s="189"/>
      <c r="J589" s="189"/>
      <c r="K589" s="189"/>
    </row>
    <row r="590" spans="1:11" ht="10.5" customHeight="1">
      <c r="A590" s="189"/>
      <c r="B590" s="189"/>
      <c r="C590" s="189"/>
      <c r="D590" s="189"/>
      <c r="E590" s="189"/>
      <c r="F590" s="189"/>
      <c r="G590" s="189"/>
      <c r="H590" s="189"/>
      <c r="I590" s="189"/>
      <c r="J590" s="189"/>
      <c r="K590" s="189"/>
    </row>
    <row r="591" spans="1:11" ht="10.5" customHeight="1">
      <c r="A591" s="189"/>
      <c r="B591" s="189"/>
      <c r="C591" s="189"/>
      <c r="D591" s="189"/>
      <c r="E591" s="189"/>
      <c r="F591" s="189"/>
      <c r="G591" s="189"/>
      <c r="H591" s="189"/>
      <c r="I591" s="189"/>
      <c r="J591" s="189"/>
      <c r="K591" s="189"/>
    </row>
    <row r="592" spans="1:11" ht="10.5" customHeight="1">
      <c r="A592" s="189"/>
      <c r="B592" s="189"/>
      <c r="C592" s="189"/>
      <c r="D592" s="189"/>
      <c r="E592" s="189"/>
      <c r="F592" s="189"/>
      <c r="G592" s="189"/>
      <c r="H592" s="189"/>
      <c r="I592" s="189"/>
      <c r="J592" s="189"/>
      <c r="K592" s="189"/>
    </row>
    <row r="593" spans="1:11" ht="10.5" customHeight="1">
      <c r="A593" s="189"/>
      <c r="B593" s="189"/>
      <c r="C593" s="189"/>
      <c r="D593" s="189"/>
      <c r="E593" s="189"/>
      <c r="F593" s="189"/>
      <c r="G593" s="189"/>
      <c r="H593" s="189"/>
      <c r="I593" s="189"/>
      <c r="J593" s="189"/>
      <c r="K593" s="189"/>
    </row>
    <row r="594" spans="1:11" ht="10.5" customHeight="1">
      <c r="A594" s="189"/>
      <c r="B594" s="189"/>
      <c r="C594" s="189"/>
      <c r="D594" s="189"/>
      <c r="E594" s="189"/>
      <c r="F594" s="189"/>
      <c r="G594" s="189"/>
      <c r="H594" s="189"/>
      <c r="I594" s="189"/>
      <c r="J594" s="189"/>
      <c r="K594" s="189"/>
    </row>
    <row r="595" spans="1:11" ht="10.5" customHeight="1">
      <c r="A595" s="189"/>
      <c r="B595" s="189"/>
      <c r="C595" s="189"/>
      <c r="D595" s="189"/>
      <c r="E595" s="189"/>
      <c r="F595" s="189"/>
      <c r="G595" s="189"/>
      <c r="H595" s="189"/>
      <c r="I595" s="189"/>
      <c r="J595" s="189"/>
      <c r="K595" s="189"/>
    </row>
    <row r="596" spans="1:11" ht="10.5" customHeight="1">
      <c r="A596" s="189"/>
      <c r="B596" s="189"/>
      <c r="C596" s="189"/>
      <c r="D596" s="189"/>
      <c r="E596" s="189"/>
      <c r="F596" s="189"/>
      <c r="G596" s="189"/>
      <c r="H596" s="189"/>
      <c r="I596" s="189"/>
      <c r="J596" s="189"/>
      <c r="K596" s="189"/>
    </row>
    <row r="597" spans="1:11" ht="10.5" customHeight="1">
      <c r="A597" s="189"/>
      <c r="B597" s="189"/>
      <c r="C597" s="189"/>
      <c r="D597" s="189"/>
      <c r="E597" s="189"/>
      <c r="F597" s="189"/>
      <c r="G597" s="189"/>
      <c r="H597" s="189"/>
      <c r="I597" s="189"/>
      <c r="J597" s="189"/>
      <c r="K597" s="189"/>
    </row>
    <row r="598" spans="1:11" ht="10.5" customHeight="1">
      <c r="A598" s="189"/>
      <c r="B598" s="189"/>
      <c r="C598" s="189"/>
      <c r="D598" s="189"/>
      <c r="E598" s="189"/>
      <c r="F598" s="189"/>
      <c r="G598" s="189"/>
      <c r="H598" s="189"/>
      <c r="I598" s="189"/>
      <c r="J598" s="189"/>
      <c r="K598" s="189"/>
    </row>
    <row r="599" spans="1:11" ht="10.5" customHeight="1">
      <c r="A599" s="189"/>
      <c r="B599" s="189"/>
      <c r="C599" s="189"/>
      <c r="D599" s="189"/>
      <c r="E599" s="189"/>
      <c r="F599" s="189"/>
      <c r="G599" s="189"/>
      <c r="H599" s="189"/>
      <c r="I599" s="189"/>
      <c r="J599" s="189"/>
      <c r="K599" s="189"/>
    </row>
    <row r="600" spans="1:11" ht="10.5" customHeight="1">
      <c r="A600" s="189"/>
      <c r="B600" s="189"/>
      <c r="C600" s="189"/>
      <c r="D600" s="189"/>
      <c r="E600" s="189"/>
      <c r="F600" s="189"/>
      <c r="G600" s="189"/>
      <c r="H600" s="189"/>
      <c r="I600" s="189"/>
      <c r="J600" s="189"/>
      <c r="K600" s="189"/>
    </row>
    <row r="601" spans="1:11" ht="10.5" customHeight="1">
      <c r="A601" s="189"/>
      <c r="B601" s="189"/>
      <c r="C601" s="189"/>
      <c r="D601" s="189"/>
      <c r="E601" s="189"/>
      <c r="F601" s="189"/>
      <c r="G601" s="189"/>
      <c r="H601" s="189"/>
      <c r="I601" s="189"/>
      <c r="J601" s="189"/>
      <c r="K601" s="189"/>
    </row>
    <row r="602" spans="1:11" ht="10.5" customHeight="1">
      <c r="A602" s="189"/>
      <c r="B602" s="189"/>
      <c r="C602" s="189"/>
      <c r="D602" s="189"/>
      <c r="E602" s="189"/>
      <c r="F602" s="189"/>
      <c r="G602" s="189"/>
      <c r="H602" s="189"/>
      <c r="I602" s="189"/>
      <c r="J602" s="189"/>
      <c r="K602" s="189"/>
    </row>
    <row r="603" spans="1:11" ht="10.5" customHeight="1">
      <c r="A603" s="189"/>
      <c r="B603" s="189"/>
      <c r="C603" s="189"/>
      <c r="D603" s="189"/>
      <c r="E603" s="189"/>
      <c r="F603" s="189"/>
      <c r="G603" s="189"/>
      <c r="H603" s="189"/>
      <c r="I603" s="189"/>
      <c r="J603" s="189"/>
      <c r="K603" s="189"/>
    </row>
    <row r="604" spans="1:11" ht="10.5" customHeight="1">
      <c r="A604" s="189"/>
      <c r="B604" s="189"/>
      <c r="C604" s="189"/>
      <c r="D604" s="189"/>
      <c r="E604" s="189"/>
      <c r="F604" s="189"/>
      <c r="G604" s="189"/>
      <c r="H604" s="189"/>
      <c r="I604" s="189"/>
      <c r="J604" s="189"/>
      <c r="K604" s="189"/>
    </row>
    <row r="605" spans="1:11" ht="10.5" customHeight="1">
      <c r="A605" s="189"/>
      <c r="B605" s="189"/>
      <c r="C605" s="189"/>
      <c r="D605" s="189"/>
      <c r="E605" s="189"/>
      <c r="F605" s="189"/>
      <c r="G605" s="189"/>
      <c r="H605" s="189"/>
      <c r="I605" s="189"/>
      <c r="J605" s="189"/>
      <c r="K605" s="189"/>
    </row>
    <row r="606" spans="1:11" ht="10.5" customHeight="1">
      <c r="A606" s="189"/>
      <c r="B606" s="189"/>
      <c r="C606" s="189"/>
      <c r="D606" s="189"/>
      <c r="E606" s="189"/>
      <c r="F606" s="189"/>
      <c r="G606" s="189"/>
      <c r="H606" s="189"/>
      <c r="I606" s="189"/>
      <c r="J606" s="189"/>
      <c r="K606" s="189"/>
    </row>
    <row r="607" spans="1:11" ht="10.5" customHeight="1">
      <c r="A607" s="189"/>
      <c r="B607" s="189"/>
      <c r="C607" s="189"/>
      <c r="D607" s="189"/>
      <c r="E607" s="189"/>
      <c r="F607" s="189"/>
      <c r="G607" s="189"/>
      <c r="H607" s="189"/>
      <c r="I607" s="189"/>
      <c r="J607" s="189"/>
      <c r="K607" s="189"/>
    </row>
    <row r="608" spans="1:11" ht="10.5" customHeight="1">
      <c r="A608" s="189"/>
      <c r="B608" s="189"/>
      <c r="C608" s="189"/>
      <c r="D608" s="189"/>
      <c r="E608" s="189"/>
      <c r="F608" s="189"/>
      <c r="G608" s="189"/>
      <c r="H608" s="189"/>
      <c r="I608" s="189"/>
      <c r="J608" s="189"/>
      <c r="K608" s="189"/>
    </row>
    <row r="609" spans="1:11" ht="10.5" customHeight="1">
      <c r="A609" s="189"/>
      <c r="B609" s="189"/>
      <c r="C609" s="189"/>
      <c r="D609" s="189"/>
      <c r="E609" s="189"/>
      <c r="F609" s="189"/>
      <c r="G609" s="189"/>
      <c r="H609" s="189"/>
      <c r="I609" s="189"/>
      <c r="J609" s="189"/>
      <c r="K609" s="189"/>
    </row>
    <row r="610" spans="1:11" ht="10.5" customHeight="1">
      <c r="A610" s="189"/>
      <c r="B610" s="189"/>
      <c r="C610" s="189"/>
      <c r="D610" s="189"/>
      <c r="E610" s="189"/>
      <c r="F610" s="189"/>
      <c r="G610" s="189"/>
      <c r="H610" s="189"/>
      <c r="I610" s="189"/>
      <c r="J610" s="189"/>
      <c r="K610" s="189"/>
    </row>
    <row r="611" spans="1:11" ht="10.5" customHeight="1">
      <c r="A611" s="189"/>
      <c r="B611" s="189"/>
      <c r="C611" s="189"/>
      <c r="D611" s="189"/>
      <c r="E611" s="189"/>
      <c r="F611" s="189"/>
      <c r="G611" s="189"/>
      <c r="H611" s="189"/>
      <c r="I611" s="189"/>
      <c r="J611" s="189"/>
      <c r="K611" s="189"/>
    </row>
    <row r="612" spans="1:11" ht="10.5" customHeight="1">
      <c r="A612" s="189"/>
      <c r="B612" s="189"/>
      <c r="C612" s="189"/>
      <c r="D612" s="189"/>
      <c r="E612" s="189"/>
      <c r="F612" s="189"/>
      <c r="G612" s="189"/>
      <c r="H612" s="189"/>
      <c r="I612" s="189"/>
      <c r="J612" s="189"/>
      <c r="K612" s="189"/>
    </row>
    <row r="613" spans="1:11" ht="10.5" customHeight="1">
      <c r="A613" s="189"/>
      <c r="B613" s="189"/>
      <c r="C613" s="189"/>
      <c r="D613" s="189"/>
      <c r="E613" s="189"/>
      <c r="F613" s="189"/>
      <c r="G613" s="189"/>
      <c r="H613" s="189"/>
      <c r="I613" s="189"/>
      <c r="J613" s="189"/>
      <c r="K613" s="189"/>
    </row>
    <row r="614" spans="1:11" ht="10.5" customHeight="1">
      <c r="A614" s="189"/>
      <c r="B614" s="189"/>
      <c r="C614" s="189"/>
      <c r="D614" s="189"/>
      <c r="E614" s="189"/>
      <c r="F614" s="189"/>
      <c r="G614" s="189"/>
      <c r="H614" s="189"/>
      <c r="I614" s="189"/>
      <c r="J614" s="189"/>
      <c r="K614" s="189"/>
    </row>
    <row r="615" spans="1:11" ht="10.5" customHeight="1">
      <c r="A615" s="189"/>
      <c r="B615" s="189"/>
      <c r="C615" s="189"/>
      <c r="D615" s="189"/>
      <c r="E615" s="189"/>
      <c r="F615" s="189"/>
      <c r="G615" s="189"/>
      <c r="H615" s="189"/>
      <c r="I615" s="189"/>
      <c r="J615" s="189"/>
      <c r="K615" s="189"/>
    </row>
    <row r="616" spans="1:11" ht="10.5" customHeight="1">
      <c r="A616" s="189"/>
      <c r="B616" s="189"/>
      <c r="C616" s="189"/>
      <c r="D616" s="189"/>
      <c r="E616" s="189"/>
      <c r="F616" s="189"/>
      <c r="G616" s="189"/>
      <c r="H616" s="189"/>
      <c r="I616" s="189"/>
      <c r="J616" s="189"/>
      <c r="K616" s="189"/>
    </row>
    <row r="617" spans="1:11" ht="10.5" customHeight="1">
      <c r="A617" s="189"/>
      <c r="B617" s="189"/>
      <c r="C617" s="189"/>
      <c r="D617" s="189"/>
      <c r="E617" s="189"/>
      <c r="F617" s="189"/>
      <c r="G617" s="189"/>
      <c r="H617" s="189"/>
      <c r="I617" s="189"/>
      <c r="J617" s="189"/>
      <c r="K617" s="189"/>
    </row>
    <row r="618" spans="1:11" ht="10.5" customHeight="1">
      <c r="A618" s="189"/>
      <c r="B618" s="189"/>
      <c r="C618" s="189"/>
      <c r="D618" s="189"/>
      <c r="E618" s="189"/>
      <c r="F618" s="189"/>
      <c r="G618" s="189"/>
      <c r="H618" s="189"/>
      <c r="I618" s="189"/>
      <c r="J618" s="189"/>
      <c r="K618" s="189"/>
    </row>
    <row r="619" spans="1:11" ht="10.5" customHeight="1">
      <c r="A619" s="189"/>
      <c r="B619" s="189"/>
      <c r="C619" s="189"/>
      <c r="D619" s="189"/>
      <c r="E619" s="189"/>
      <c r="F619" s="189"/>
      <c r="G619" s="189"/>
      <c r="H619" s="189"/>
      <c r="I619" s="189"/>
      <c r="J619" s="189"/>
      <c r="K619" s="189"/>
    </row>
    <row r="620" spans="1:11" ht="10.5" customHeight="1">
      <c r="A620" s="189"/>
      <c r="B620" s="189"/>
      <c r="C620" s="189"/>
      <c r="D620" s="189"/>
      <c r="E620" s="189"/>
      <c r="F620" s="189"/>
      <c r="G620" s="189"/>
      <c r="H620" s="189"/>
      <c r="I620" s="189"/>
      <c r="J620" s="189"/>
      <c r="K620" s="189"/>
    </row>
    <row r="621" spans="1:11" ht="10.5" customHeight="1">
      <c r="A621" s="189"/>
      <c r="B621" s="189"/>
      <c r="C621" s="189"/>
      <c r="D621" s="189"/>
      <c r="E621" s="189"/>
      <c r="F621" s="189"/>
      <c r="G621" s="189"/>
      <c r="H621" s="189"/>
      <c r="I621" s="189"/>
      <c r="J621" s="189"/>
      <c r="K621" s="189"/>
    </row>
    <row r="622" spans="1:11" ht="10.5" customHeight="1">
      <c r="A622" s="189"/>
      <c r="B622" s="189"/>
      <c r="C622" s="189"/>
      <c r="D622" s="189"/>
      <c r="E622" s="189"/>
      <c r="F622" s="189"/>
      <c r="G622" s="189"/>
      <c r="H622" s="189"/>
      <c r="I622" s="189"/>
      <c r="J622" s="189"/>
      <c r="K622" s="189"/>
    </row>
    <row r="623" spans="1:11" ht="10.5" customHeight="1">
      <c r="A623" s="189"/>
      <c r="B623" s="189"/>
      <c r="C623" s="189"/>
      <c r="D623" s="189"/>
      <c r="E623" s="189"/>
      <c r="F623" s="189"/>
      <c r="G623" s="189"/>
      <c r="H623" s="189"/>
      <c r="I623" s="189"/>
      <c r="J623" s="189"/>
      <c r="K623" s="189"/>
    </row>
    <row r="624" spans="1:11" ht="10.5" customHeight="1">
      <c r="A624" s="189"/>
      <c r="B624" s="189"/>
      <c r="C624" s="189"/>
      <c r="D624" s="189"/>
      <c r="E624" s="189"/>
      <c r="F624" s="189"/>
      <c r="G624" s="189"/>
      <c r="H624" s="189"/>
      <c r="I624" s="189"/>
      <c r="J624" s="189"/>
      <c r="K624" s="189"/>
    </row>
    <row r="625" spans="1:11" ht="10.5" customHeight="1">
      <c r="A625" s="189"/>
      <c r="B625" s="189"/>
      <c r="C625" s="189"/>
      <c r="D625" s="189"/>
      <c r="E625" s="189"/>
      <c r="F625" s="189"/>
      <c r="G625" s="189"/>
      <c r="H625" s="189"/>
      <c r="I625" s="189"/>
      <c r="J625" s="189"/>
      <c r="K625" s="189"/>
    </row>
    <row r="626" spans="1:11" ht="10.5" customHeight="1">
      <c r="A626" s="189"/>
      <c r="B626" s="189"/>
      <c r="C626" s="189"/>
      <c r="D626" s="189"/>
      <c r="E626" s="189"/>
      <c r="F626" s="189"/>
      <c r="G626" s="189"/>
      <c r="H626" s="189"/>
      <c r="I626" s="189"/>
      <c r="J626" s="189"/>
      <c r="K626" s="189"/>
    </row>
    <row r="627" spans="1:11" ht="10.5" customHeight="1">
      <c r="A627" s="189"/>
      <c r="B627" s="189"/>
      <c r="C627" s="189"/>
      <c r="D627" s="189"/>
      <c r="E627" s="189"/>
      <c r="F627" s="189"/>
      <c r="G627" s="189"/>
      <c r="H627" s="189"/>
      <c r="I627" s="189"/>
      <c r="J627" s="189"/>
      <c r="K627" s="189"/>
    </row>
    <row r="628" spans="1:11" ht="10.5" customHeight="1">
      <c r="A628" s="189"/>
      <c r="B628" s="189"/>
      <c r="C628" s="189"/>
      <c r="D628" s="189"/>
      <c r="E628" s="189"/>
      <c r="F628" s="189"/>
      <c r="G628" s="189"/>
      <c r="H628" s="189"/>
      <c r="I628" s="189"/>
      <c r="J628" s="189"/>
      <c r="K628" s="189"/>
    </row>
    <row r="629" spans="1:11" ht="10.5" customHeight="1">
      <c r="A629" s="189"/>
      <c r="B629" s="189"/>
      <c r="C629" s="189"/>
      <c r="D629" s="189"/>
      <c r="E629" s="189"/>
      <c r="F629" s="189"/>
      <c r="G629" s="189"/>
      <c r="H629" s="189"/>
      <c r="I629" s="189"/>
      <c r="J629" s="189"/>
      <c r="K629" s="189"/>
    </row>
    <row r="630" spans="1:11" ht="10.5" customHeight="1">
      <c r="A630" s="189"/>
      <c r="B630" s="189"/>
      <c r="C630" s="189"/>
      <c r="D630" s="189"/>
      <c r="E630" s="189"/>
      <c r="F630" s="189"/>
      <c r="G630" s="189"/>
      <c r="H630" s="189"/>
      <c r="I630" s="189"/>
      <c r="J630" s="189"/>
      <c r="K630" s="189"/>
    </row>
    <row r="631" spans="1:11" ht="10.5" customHeight="1">
      <c r="A631" s="189"/>
      <c r="B631" s="189"/>
      <c r="C631" s="189"/>
      <c r="D631" s="189"/>
      <c r="E631" s="189"/>
      <c r="F631" s="189"/>
      <c r="G631" s="189"/>
      <c r="H631" s="189"/>
      <c r="I631" s="189"/>
      <c r="J631" s="189"/>
      <c r="K631" s="189"/>
    </row>
    <row r="632" spans="1:11" ht="10.5" customHeight="1">
      <c r="A632" s="189"/>
      <c r="B632" s="189"/>
      <c r="C632" s="189"/>
      <c r="D632" s="189"/>
      <c r="E632" s="189"/>
      <c r="F632" s="189"/>
      <c r="G632" s="189"/>
      <c r="H632" s="189"/>
      <c r="I632" s="189"/>
      <c r="J632" s="189"/>
      <c r="K632" s="189"/>
    </row>
    <row r="633" spans="1:11" ht="10.5" customHeight="1">
      <c r="A633" s="189"/>
      <c r="B633" s="189"/>
      <c r="C633" s="189"/>
      <c r="D633" s="189"/>
      <c r="E633" s="189"/>
      <c r="F633" s="189"/>
      <c r="G633" s="189"/>
      <c r="H633" s="189"/>
      <c r="I633" s="189"/>
      <c r="J633" s="189"/>
      <c r="K633" s="189"/>
    </row>
    <row r="634" spans="1:11" ht="10.5" customHeight="1">
      <c r="A634" s="189"/>
      <c r="B634" s="189"/>
      <c r="C634" s="189"/>
      <c r="D634" s="189"/>
      <c r="E634" s="189"/>
      <c r="F634" s="189"/>
      <c r="G634" s="189"/>
      <c r="H634" s="189"/>
      <c r="I634" s="189"/>
      <c r="J634" s="189"/>
      <c r="K634" s="189"/>
    </row>
    <row r="635" spans="1:11" ht="10.5" customHeight="1">
      <c r="A635" s="189"/>
      <c r="B635" s="189"/>
      <c r="C635" s="189"/>
      <c r="D635" s="189"/>
      <c r="E635" s="189"/>
      <c r="F635" s="189"/>
      <c r="G635" s="189"/>
      <c r="H635" s="189"/>
      <c r="I635" s="189"/>
      <c r="J635" s="189"/>
      <c r="K635" s="189"/>
    </row>
    <row r="636" spans="1:11" ht="10.5" customHeight="1">
      <c r="A636" s="189"/>
      <c r="B636" s="189"/>
      <c r="C636" s="189"/>
      <c r="D636" s="189"/>
      <c r="E636" s="189"/>
      <c r="F636" s="189"/>
      <c r="G636" s="189"/>
      <c r="H636" s="189"/>
      <c r="I636" s="189"/>
      <c r="J636" s="189"/>
      <c r="K636" s="189"/>
    </row>
    <row r="637" spans="1:11" ht="10.5" customHeight="1">
      <c r="A637" s="189"/>
      <c r="B637" s="189"/>
      <c r="C637" s="189"/>
      <c r="D637" s="189"/>
      <c r="E637" s="189"/>
      <c r="F637" s="189"/>
      <c r="G637" s="189"/>
      <c r="H637" s="189"/>
      <c r="I637" s="189"/>
      <c r="J637" s="189"/>
      <c r="K637" s="189"/>
    </row>
    <row r="638" spans="1:11" ht="10.5" customHeight="1">
      <c r="A638" s="189"/>
      <c r="B638" s="189"/>
      <c r="C638" s="189"/>
      <c r="D638" s="189"/>
      <c r="E638" s="189"/>
      <c r="F638" s="189"/>
      <c r="G638" s="189"/>
      <c r="H638" s="189"/>
      <c r="I638" s="189"/>
      <c r="J638" s="189"/>
      <c r="K638" s="189"/>
    </row>
    <row r="639" spans="1:11" ht="10.5" customHeight="1">
      <c r="A639" s="189"/>
      <c r="B639" s="189"/>
      <c r="C639" s="189"/>
      <c r="D639" s="189"/>
      <c r="E639" s="189"/>
      <c r="F639" s="189"/>
      <c r="G639" s="189"/>
      <c r="H639" s="189"/>
      <c r="I639" s="189"/>
      <c r="J639" s="189"/>
      <c r="K639" s="189"/>
    </row>
    <row r="640" spans="1:11" ht="10.5" customHeight="1">
      <c r="A640" s="189"/>
      <c r="B640" s="189"/>
      <c r="C640" s="189"/>
      <c r="D640" s="189"/>
      <c r="E640" s="189"/>
      <c r="F640" s="189"/>
      <c r="G640" s="189"/>
      <c r="H640" s="189"/>
      <c r="I640" s="189"/>
      <c r="J640" s="189"/>
      <c r="K640" s="189"/>
    </row>
    <row r="641" spans="1:11" ht="10.5" customHeight="1">
      <c r="A641" s="189"/>
      <c r="B641" s="189"/>
      <c r="C641" s="189"/>
      <c r="D641" s="189"/>
      <c r="E641" s="189"/>
      <c r="F641" s="189"/>
      <c r="G641" s="189"/>
      <c r="H641" s="189"/>
      <c r="I641" s="189"/>
      <c r="J641" s="189"/>
      <c r="K641" s="189"/>
    </row>
    <row r="642" spans="1:11" ht="10.5" customHeight="1">
      <c r="A642" s="189"/>
      <c r="B642" s="189"/>
      <c r="C642" s="189"/>
      <c r="D642" s="189"/>
      <c r="E642" s="189"/>
      <c r="F642" s="189"/>
      <c r="G642" s="189"/>
      <c r="H642" s="189"/>
      <c r="I642" s="189"/>
      <c r="J642" s="189"/>
      <c r="K642" s="189"/>
    </row>
    <row r="643" spans="1:11" ht="10.5" customHeight="1">
      <c r="A643" s="189"/>
      <c r="B643" s="189"/>
      <c r="C643" s="189"/>
      <c r="D643" s="189"/>
      <c r="E643" s="189"/>
      <c r="F643" s="189"/>
      <c r="G643" s="189"/>
      <c r="H643" s="189"/>
      <c r="I643" s="189"/>
      <c r="J643" s="189"/>
      <c r="K643" s="189"/>
    </row>
    <row r="644" spans="1:11" ht="10.5" customHeight="1">
      <c r="A644" s="189"/>
      <c r="B644" s="189"/>
      <c r="C644" s="189"/>
      <c r="D644" s="189"/>
      <c r="E644" s="189"/>
      <c r="F644" s="189"/>
      <c r="G644" s="189"/>
      <c r="H644" s="189"/>
      <c r="I644" s="189"/>
      <c r="J644" s="189"/>
      <c r="K644" s="189"/>
    </row>
    <row r="645" spans="1:11" ht="10.5" customHeight="1">
      <c r="A645" s="189"/>
      <c r="B645" s="189"/>
      <c r="C645" s="189"/>
      <c r="D645" s="189"/>
      <c r="E645" s="189"/>
      <c r="F645" s="189"/>
      <c r="G645" s="189"/>
      <c r="H645" s="189"/>
      <c r="I645" s="189"/>
      <c r="J645" s="189"/>
      <c r="K645" s="189"/>
    </row>
    <row r="646" spans="1:11" ht="10.5" customHeight="1">
      <c r="A646" s="189"/>
      <c r="B646" s="189"/>
      <c r="C646" s="189"/>
      <c r="D646" s="189"/>
      <c r="E646" s="189"/>
      <c r="F646" s="189"/>
      <c r="G646" s="189"/>
      <c r="H646" s="189"/>
      <c r="I646" s="189"/>
      <c r="J646" s="189"/>
      <c r="K646" s="189"/>
    </row>
    <row r="647" spans="1:11" ht="10.5" customHeight="1">
      <c r="A647" s="189"/>
      <c r="B647" s="189"/>
      <c r="C647" s="189"/>
      <c r="D647" s="189"/>
      <c r="E647" s="189"/>
      <c r="F647" s="189"/>
      <c r="G647" s="189"/>
      <c r="H647" s="189"/>
      <c r="I647" s="189"/>
      <c r="J647" s="189"/>
      <c r="K647" s="189"/>
    </row>
    <row r="648" spans="1:11" ht="10.5" customHeight="1">
      <c r="A648" s="189"/>
      <c r="B648" s="189"/>
      <c r="C648" s="189"/>
      <c r="D648" s="189"/>
      <c r="E648" s="189"/>
      <c r="F648" s="189"/>
      <c r="G648" s="189"/>
      <c r="H648" s="189"/>
      <c r="I648" s="189"/>
      <c r="J648" s="189"/>
      <c r="K648" s="189"/>
    </row>
    <row r="649" spans="1:11" ht="10.5" customHeight="1">
      <c r="A649" s="189"/>
      <c r="B649" s="189"/>
      <c r="C649" s="189"/>
      <c r="D649" s="189"/>
      <c r="E649" s="189"/>
      <c r="F649" s="189"/>
      <c r="G649" s="189"/>
      <c r="H649" s="189"/>
      <c r="I649" s="189"/>
      <c r="J649" s="189"/>
      <c r="K649" s="189"/>
    </row>
    <row r="650" spans="1:11" ht="10.5" customHeight="1">
      <c r="A650" s="189"/>
      <c r="B650" s="189"/>
      <c r="C650" s="189"/>
      <c r="D650" s="189"/>
      <c r="E650" s="189"/>
      <c r="F650" s="189"/>
      <c r="G650" s="189"/>
      <c r="H650" s="189"/>
      <c r="I650" s="189"/>
      <c r="J650" s="189"/>
      <c r="K650" s="189"/>
    </row>
    <row r="651" spans="1:11" ht="10.5" customHeight="1">
      <c r="A651" s="189"/>
      <c r="B651" s="189"/>
      <c r="C651" s="189"/>
      <c r="D651" s="189"/>
      <c r="E651" s="189"/>
      <c r="F651" s="189"/>
      <c r="G651" s="189"/>
      <c r="H651" s="189"/>
      <c r="I651" s="189"/>
      <c r="J651" s="189"/>
      <c r="K651" s="189"/>
    </row>
    <row r="652" spans="1:11" ht="10.5" customHeight="1">
      <c r="A652" s="189"/>
      <c r="B652" s="189"/>
      <c r="C652" s="189"/>
      <c r="D652" s="189"/>
      <c r="E652" s="189"/>
      <c r="F652" s="189"/>
      <c r="G652" s="189"/>
      <c r="H652" s="189"/>
      <c r="I652" s="189"/>
      <c r="J652" s="189"/>
      <c r="K652" s="189"/>
    </row>
    <row r="653" spans="1:11" ht="10.5" customHeight="1">
      <c r="A653" s="189"/>
      <c r="B653" s="189"/>
      <c r="C653" s="189"/>
      <c r="D653" s="189"/>
      <c r="E653" s="189"/>
      <c r="F653" s="189"/>
      <c r="G653" s="189"/>
      <c r="H653" s="189"/>
      <c r="I653" s="189"/>
      <c r="J653" s="189"/>
      <c r="K653" s="189"/>
    </row>
    <row r="654" spans="1:11" ht="10.5" customHeight="1">
      <c r="A654" s="189"/>
      <c r="B654" s="189"/>
      <c r="C654" s="189"/>
      <c r="D654" s="189"/>
      <c r="E654" s="189"/>
      <c r="F654" s="189"/>
      <c r="G654" s="189"/>
      <c r="H654" s="189"/>
      <c r="I654" s="189"/>
      <c r="J654" s="189"/>
      <c r="K654" s="189"/>
    </row>
    <row r="655" spans="1:11" ht="10.5" customHeight="1">
      <c r="A655" s="189"/>
      <c r="B655" s="189"/>
      <c r="C655" s="189"/>
      <c r="D655" s="189"/>
      <c r="E655" s="189"/>
      <c r="F655" s="189"/>
      <c r="G655" s="189"/>
      <c r="H655" s="189"/>
      <c r="I655" s="189"/>
      <c r="J655" s="189"/>
      <c r="K655" s="189"/>
    </row>
    <row r="656" spans="1:11" ht="10.5" customHeight="1">
      <c r="A656" s="189"/>
      <c r="B656" s="189"/>
      <c r="C656" s="189"/>
      <c r="D656" s="189"/>
      <c r="E656" s="189"/>
      <c r="F656" s="189"/>
      <c r="G656" s="189"/>
      <c r="H656" s="189"/>
      <c r="I656" s="189"/>
      <c r="J656" s="189"/>
      <c r="K656" s="189"/>
    </row>
    <row r="657" spans="1:11" ht="10.5" customHeight="1">
      <c r="A657" s="189"/>
      <c r="B657" s="189"/>
      <c r="C657" s="189"/>
      <c r="D657" s="189"/>
      <c r="E657" s="189"/>
      <c r="F657" s="189"/>
      <c r="G657" s="189"/>
      <c r="H657" s="189"/>
      <c r="I657" s="189"/>
      <c r="J657" s="189"/>
      <c r="K657" s="189"/>
    </row>
    <row r="658" spans="1:11" ht="10.5" customHeight="1">
      <c r="A658" s="189"/>
      <c r="B658" s="189"/>
      <c r="C658" s="189"/>
      <c r="D658" s="189"/>
      <c r="E658" s="189"/>
      <c r="F658" s="189"/>
      <c r="G658" s="189"/>
      <c r="H658" s="189"/>
      <c r="I658" s="189"/>
      <c r="J658" s="189"/>
      <c r="K658" s="189"/>
    </row>
    <row r="659" spans="1:11" ht="10.5" customHeight="1">
      <c r="A659" s="189"/>
      <c r="B659" s="189"/>
      <c r="C659" s="189"/>
      <c r="D659" s="189"/>
      <c r="E659" s="189"/>
      <c r="F659" s="189"/>
      <c r="G659" s="189"/>
      <c r="H659" s="189"/>
      <c r="I659" s="189"/>
      <c r="J659" s="189"/>
      <c r="K659" s="189"/>
    </row>
    <row r="660" spans="1:11" ht="10.5" customHeight="1">
      <c r="A660" s="189"/>
      <c r="B660" s="189"/>
      <c r="C660" s="189"/>
      <c r="D660" s="189"/>
      <c r="E660" s="189"/>
      <c r="F660" s="189"/>
      <c r="G660" s="189"/>
      <c r="H660" s="189"/>
      <c r="I660" s="189"/>
      <c r="J660" s="189"/>
      <c r="K660" s="189"/>
    </row>
    <row r="661" spans="1:11" ht="10.5" customHeight="1">
      <c r="A661" s="189"/>
      <c r="B661" s="189"/>
      <c r="C661" s="189"/>
      <c r="D661" s="189"/>
      <c r="E661" s="189"/>
      <c r="F661" s="189"/>
      <c r="G661" s="189"/>
      <c r="H661" s="189"/>
      <c r="I661" s="189"/>
      <c r="J661" s="189"/>
      <c r="K661" s="189"/>
    </row>
    <row r="662" spans="1:11" ht="10.5" customHeight="1">
      <c r="A662" s="189"/>
      <c r="B662" s="189"/>
      <c r="C662" s="189"/>
      <c r="D662" s="189"/>
      <c r="E662" s="189"/>
      <c r="F662" s="189"/>
      <c r="G662" s="189"/>
      <c r="H662" s="189"/>
      <c r="I662" s="189"/>
      <c r="J662" s="189"/>
      <c r="K662" s="189"/>
    </row>
    <row r="663" spans="1:11" ht="10.5" customHeight="1">
      <c r="A663" s="189"/>
      <c r="B663" s="189"/>
      <c r="C663" s="189"/>
      <c r="D663" s="189"/>
      <c r="E663" s="189"/>
      <c r="F663" s="189"/>
      <c r="G663" s="189"/>
      <c r="H663" s="189"/>
      <c r="I663" s="189"/>
      <c r="J663" s="189"/>
      <c r="K663" s="189"/>
    </row>
    <row r="664" spans="1:11" ht="10.5" customHeight="1">
      <c r="A664" s="189"/>
      <c r="B664" s="189"/>
      <c r="C664" s="189"/>
      <c r="D664" s="189"/>
      <c r="E664" s="189"/>
      <c r="F664" s="189"/>
      <c r="G664" s="189"/>
      <c r="H664" s="189"/>
      <c r="I664" s="189"/>
      <c r="J664" s="189"/>
      <c r="K664" s="189"/>
    </row>
    <row r="665" spans="1:11" ht="10.5" customHeight="1">
      <c r="A665" s="189"/>
      <c r="B665" s="189"/>
      <c r="C665" s="189"/>
      <c r="D665" s="189"/>
      <c r="E665" s="189"/>
      <c r="F665" s="189"/>
      <c r="G665" s="189"/>
      <c r="H665" s="189"/>
      <c r="I665" s="189"/>
      <c r="J665" s="189"/>
      <c r="K665" s="189"/>
    </row>
    <row r="666" spans="1:11" ht="10.5" customHeight="1">
      <c r="A666" s="189"/>
      <c r="B666" s="189"/>
      <c r="C666" s="189"/>
      <c r="D666" s="189"/>
      <c r="E666" s="189"/>
      <c r="F666" s="189"/>
      <c r="G666" s="189"/>
      <c r="H666" s="189"/>
      <c r="I666" s="189"/>
      <c r="J666" s="189"/>
      <c r="K666" s="189"/>
    </row>
    <row r="667" spans="1:11" ht="10.5" customHeight="1">
      <c r="A667" s="189"/>
      <c r="B667" s="189"/>
      <c r="C667" s="189"/>
      <c r="D667" s="189"/>
      <c r="E667" s="189"/>
      <c r="F667" s="189"/>
      <c r="G667" s="189"/>
      <c r="H667" s="189"/>
      <c r="I667" s="189"/>
      <c r="J667" s="189"/>
      <c r="K667" s="189"/>
    </row>
    <row r="668" spans="1:11" ht="10.5" customHeight="1">
      <c r="A668" s="189"/>
      <c r="B668" s="189"/>
      <c r="C668" s="189"/>
      <c r="D668" s="189"/>
      <c r="E668" s="189"/>
      <c r="F668" s="189"/>
      <c r="G668" s="189"/>
      <c r="H668" s="189"/>
      <c r="I668" s="189"/>
      <c r="J668" s="189"/>
      <c r="K668" s="189"/>
    </row>
    <row r="669" spans="1:11" ht="10.5" customHeight="1">
      <c r="A669" s="189"/>
      <c r="B669" s="189"/>
      <c r="C669" s="189"/>
      <c r="D669" s="189"/>
      <c r="E669" s="189"/>
      <c r="F669" s="189"/>
      <c r="G669" s="189"/>
      <c r="H669" s="189"/>
      <c r="I669" s="189"/>
      <c r="J669" s="189"/>
      <c r="K669" s="189"/>
    </row>
    <row r="670" spans="1:11" ht="10.5" customHeight="1">
      <c r="A670" s="189"/>
      <c r="B670" s="189"/>
      <c r="C670" s="189"/>
      <c r="D670" s="189"/>
      <c r="E670" s="189"/>
      <c r="F670" s="189"/>
      <c r="G670" s="189"/>
      <c r="H670" s="189"/>
      <c r="I670" s="189"/>
      <c r="J670" s="189"/>
      <c r="K670" s="189"/>
    </row>
    <row r="671" spans="1:11" ht="10.5" customHeight="1">
      <c r="A671" s="189"/>
      <c r="B671" s="189"/>
      <c r="C671" s="189"/>
      <c r="D671" s="189"/>
      <c r="E671" s="189"/>
      <c r="F671" s="189"/>
      <c r="G671" s="189"/>
      <c r="H671" s="189"/>
      <c r="I671" s="189"/>
      <c r="J671" s="189"/>
      <c r="K671" s="189"/>
    </row>
    <row r="672" spans="1:11" ht="10.5" customHeight="1">
      <c r="A672" s="189"/>
      <c r="B672" s="189"/>
      <c r="C672" s="189"/>
      <c r="D672" s="189"/>
      <c r="E672" s="189"/>
      <c r="F672" s="189"/>
      <c r="G672" s="189"/>
      <c r="H672" s="189"/>
      <c r="I672" s="189"/>
      <c r="J672" s="189"/>
      <c r="K672" s="189"/>
    </row>
    <row r="673" spans="1:11" ht="10.5" customHeight="1">
      <c r="A673" s="189"/>
      <c r="B673" s="189"/>
      <c r="C673" s="189"/>
      <c r="D673" s="189"/>
      <c r="E673" s="189"/>
      <c r="F673" s="189"/>
      <c r="G673" s="189"/>
      <c r="H673" s="189"/>
      <c r="I673" s="189"/>
      <c r="J673" s="189"/>
      <c r="K673" s="189"/>
    </row>
    <row r="674" spans="1:11" ht="10.5" customHeight="1">
      <c r="A674" s="189"/>
      <c r="B674" s="189"/>
      <c r="C674" s="189"/>
      <c r="D674" s="189"/>
      <c r="E674" s="189"/>
      <c r="F674" s="189"/>
      <c r="G674" s="189"/>
      <c r="H674" s="189"/>
      <c r="I674" s="189"/>
      <c r="J674" s="189"/>
      <c r="K674" s="189"/>
    </row>
    <row r="675" spans="1:11" ht="10.5" customHeight="1">
      <c r="A675" s="189"/>
      <c r="B675" s="189"/>
      <c r="C675" s="189"/>
      <c r="D675" s="189"/>
      <c r="E675" s="189"/>
      <c r="F675" s="189"/>
      <c r="G675" s="189"/>
      <c r="H675" s="189"/>
      <c r="I675" s="189"/>
      <c r="J675" s="189"/>
      <c r="K675" s="189"/>
    </row>
    <row r="676" spans="1:11" ht="10.5" customHeight="1">
      <c r="A676" s="189"/>
      <c r="B676" s="189"/>
      <c r="C676" s="189"/>
      <c r="D676" s="189"/>
      <c r="E676" s="189"/>
      <c r="F676" s="189"/>
      <c r="G676" s="189"/>
      <c r="H676" s="189"/>
      <c r="I676" s="189"/>
      <c r="J676" s="189"/>
      <c r="K676" s="189"/>
    </row>
    <row r="677" spans="1:11" ht="10.5" customHeight="1">
      <c r="A677" s="189"/>
      <c r="B677" s="189"/>
      <c r="C677" s="189"/>
      <c r="D677" s="189"/>
      <c r="E677" s="189"/>
      <c r="F677" s="189"/>
      <c r="G677" s="189"/>
      <c r="H677" s="189"/>
      <c r="I677" s="189"/>
      <c r="J677" s="189"/>
      <c r="K677" s="189"/>
    </row>
    <row r="678" spans="1:11" ht="10.5" customHeight="1">
      <c r="A678" s="189"/>
      <c r="B678" s="189"/>
      <c r="C678" s="189"/>
      <c r="D678" s="189"/>
      <c r="E678" s="189"/>
      <c r="F678" s="189"/>
      <c r="G678" s="189"/>
      <c r="H678" s="189"/>
      <c r="I678" s="189"/>
      <c r="J678" s="189"/>
      <c r="K678" s="189"/>
    </row>
    <row r="679" spans="1:11" ht="10.5" customHeight="1">
      <c r="A679" s="189"/>
      <c r="B679" s="189"/>
      <c r="C679" s="189"/>
      <c r="D679" s="189"/>
      <c r="E679" s="189"/>
      <c r="F679" s="189"/>
      <c r="G679" s="189"/>
      <c r="H679" s="189"/>
      <c r="I679" s="189"/>
      <c r="J679" s="189"/>
      <c r="K679" s="189"/>
    </row>
    <row r="680" spans="1:11" ht="10.5" customHeight="1">
      <c r="A680" s="189"/>
      <c r="B680" s="189"/>
      <c r="C680" s="189"/>
      <c r="D680" s="189"/>
      <c r="E680" s="189"/>
      <c r="F680" s="189"/>
      <c r="G680" s="189"/>
      <c r="H680" s="189"/>
      <c r="I680" s="189"/>
      <c r="J680" s="189"/>
      <c r="K680" s="189"/>
    </row>
    <row r="681" spans="1:11" ht="10.5" customHeight="1">
      <c r="A681" s="189"/>
      <c r="B681" s="189"/>
      <c r="C681" s="189"/>
      <c r="D681" s="189"/>
      <c r="E681" s="189"/>
      <c r="F681" s="189"/>
      <c r="G681" s="189"/>
      <c r="H681" s="189"/>
      <c r="I681" s="189"/>
      <c r="J681" s="189"/>
      <c r="K681" s="189"/>
    </row>
    <row r="682" spans="1:11" ht="10.5" customHeight="1">
      <c r="A682" s="189"/>
      <c r="B682" s="189"/>
      <c r="C682" s="189"/>
      <c r="D682" s="189"/>
      <c r="E682" s="189"/>
      <c r="F682" s="189"/>
      <c r="G682" s="189"/>
      <c r="H682" s="189"/>
      <c r="I682" s="189"/>
      <c r="J682" s="189"/>
      <c r="K682" s="189"/>
    </row>
    <row r="683" spans="1:11" ht="10.5" customHeight="1">
      <c r="A683" s="189"/>
      <c r="B683" s="189"/>
      <c r="C683" s="189"/>
      <c r="D683" s="189"/>
      <c r="E683" s="189"/>
      <c r="F683" s="189"/>
      <c r="G683" s="189"/>
      <c r="H683" s="189"/>
      <c r="I683" s="189"/>
      <c r="J683" s="189"/>
      <c r="K683" s="189"/>
    </row>
    <row r="684" spans="1:11" ht="10.5" customHeight="1">
      <c r="A684" s="189"/>
      <c r="B684" s="189"/>
      <c r="C684" s="189"/>
      <c r="D684" s="189"/>
      <c r="E684" s="189"/>
      <c r="F684" s="189"/>
      <c r="G684" s="189"/>
      <c r="H684" s="189"/>
      <c r="I684" s="189"/>
      <c r="J684" s="189"/>
      <c r="K684" s="189"/>
    </row>
    <row r="685" spans="1:11" ht="10.5" customHeight="1">
      <c r="A685" s="189"/>
      <c r="B685" s="189"/>
      <c r="C685" s="189"/>
      <c r="D685" s="189"/>
      <c r="E685" s="189"/>
      <c r="F685" s="189"/>
      <c r="G685" s="189"/>
      <c r="H685" s="189"/>
      <c r="I685" s="189"/>
      <c r="J685" s="189"/>
      <c r="K685" s="189"/>
    </row>
    <row r="686" spans="1:11" ht="10.5" customHeight="1">
      <c r="A686" s="189"/>
      <c r="B686" s="189"/>
      <c r="C686" s="189"/>
      <c r="D686" s="189"/>
      <c r="E686" s="189"/>
      <c r="F686" s="189"/>
      <c r="G686" s="189"/>
      <c r="H686" s="189"/>
      <c r="I686" s="189"/>
      <c r="J686" s="189"/>
      <c r="K686" s="189"/>
    </row>
    <row r="687" spans="1:11" ht="10.5" customHeight="1">
      <c r="A687" s="189"/>
      <c r="B687" s="189"/>
      <c r="C687" s="189"/>
      <c r="D687" s="189"/>
      <c r="E687" s="189"/>
      <c r="F687" s="189"/>
      <c r="G687" s="189"/>
      <c r="H687" s="189"/>
      <c r="I687" s="189"/>
      <c r="J687" s="189"/>
      <c r="K687" s="189"/>
    </row>
    <row r="688" spans="1:11" ht="10.5" customHeight="1">
      <c r="A688" s="189"/>
      <c r="B688" s="189"/>
      <c r="C688" s="189"/>
      <c r="D688" s="189"/>
      <c r="E688" s="189"/>
      <c r="F688" s="189"/>
      <c r="G688" s="189"/>
      <c r="H688" s="189"/>
      <c r="I688" s="189"/>
      <c r="J688" s="189"/>
      <c r="K688" s="189"/>
    </row>
    <row r="689" spans="1:11" ht="10.5" customHeight="1">
      <c r="A689" s="189"/>
      <c r="B689" s="189"/>
      <c r="C689" s="189"/>
      <c r="D689" s="189"/>
      <c r="E689" s="189"/>
      <c r="F689" s="189"/>
      <c r="G689" s="189"/>
      <c r="H689" s="189"/>
      <c r="I689" s="189"/>
      <c r="J689" s="189"/>
      <c r="K689" s="189"/>
    </row>
    <row r="690" spans="1:11" ht="10.5" customHeight="1">
      <c r="A690" s="189"/>
      <c r="B690" s="189"/>
      <c r="C690" s="189"/>
      <c r="D690" s="189"/>
      <c r="E690" s="189"/>
      <c r="F690" s="189"/>
      <c r="G690" s="189"/>
      <c r="H690" s="189"/>
      <c r="I690" s="189"/>
      <c r="J690" s="189"/>
      <c r="K690" s="189"/>
    </row>
    <row r="691" spans="1:11" ht="10.5" customHeight="1">
      <c r="A691" s="189"/>
      <c r="B691" s="189"/>
      <c r="C691" s="189"/>
      <c r="D691" s="189"/>
      <c r="E691" s="189"/>
      <c r="F691" s="189"/>
      <c r="G691" s="189"/>
      <c r="H691" s="189"/>
      <c r="I691" s="189"/>
      <c r="J691" s="189"/>
      <c r="K691" s="189"/>
    </row>
    <row r="692" spans="1:11" ht="10.5" customHeight="1">
      <c r="A692" s="189"/>
      <c r="B692" s="189"/>
      <c r="C692" s="189"/>
      <c r="D692" s="189"/>
      <c r="E692" s="189"/>
      <c r="F692" s="189"/>
      <c r="G692" s="189"/>
      <c r="H692" s="189"/>
      <c r="I692" s="189"/>
      <c r="J692" s="189"/>
      <c r="K692" s="189"/>
    </row>
    <row r="693" spans="1:11" ht="10.5" customHeight="1">
      <c r="A693" s="189"/>
      <c r="B693" s="189"/>
      <c r="C693" s="189"/>
      <c r="D693" s="189"/>
      <c r="E693" s="189"/>
      <c r="F693" s="189"/>
      <c r="G693" s="189"/>
      <c r="H693" s="189"/>
      <c r="I693" s="189"/>
      <c r="J693" s="189"/>
      <c r="K693" s="189"/>
    </row>
    <row r="694" spans="1:11" ht="10.5" customHeight="1">
      <c r="A694" s="189"/>
      <c r="B694" s="189"/>
      <c r="C694" s="189"/>
      <c r="D694" s="189"/>
      <c r="E694" s="189"/>
      <c r="F694" s="189"/>
      <c r="G694" s="189"/>
      <c r="H694" s="189"/>
      <c r="I694" s="189"/>
      <c r="J694" s="189"/>
      <c r="K694" s="189"/>
    </row>
    <row r="695" spans="1:11" ht="10.5" customHeight="1">
      <c r="A695" s="189"/>
      <c r="B695" s="189"/>
      <c r="C695" s="189"/>
      <c r="D695" s="189"/>
      <c r="E695" s="189"/>
      <c r="F695" s="189"/>
      <c r="G695" s="189"/>
      <c r="H695" s="189"/>
      <c r="I695" s="189"/>
      <c r="J695" s="189"/>
      <c r="K695" s="189"/>
    </row>
    <row r="696" spans="1:11" ht="10.5" customHeight="1">
      <c r="A696" s="189"/>
      <c r="B696" s="189"/>
      <c r="C696" s="189"/>
      <c r="D696" s="189"/>
      <c r="E696" s="189"/>
      <c r="F696" s="189"/>
      <c r="G696" s="189"/>
      <c r="H696" s="189"/>
      <c r="I696" s="189"/>
      <c r="J696" s="189"/>
      <c r="K696" s="189"/>
    </row>
    <row r="697" spans="1:11" ht="10.5" customHeight="1">
      <c r="A697" s="189"/>
      <c r="B697" s="189"/>
      <c r="C697" s="189"/>
      <c r="D697" s="189"/>
      <c r="E697" s="189"/>
      <c r="F697" s="189"/>
      <c r="G697" s="189"/>
      <c r="H697" s="189"/>
      <c r="I697" s="189"/>
      <c r="J697" s="189"/>
      <c r="K697" s="189"/>
    </row>
    <row r="698" spans="1:11" ht="10.5" customHeight="1">
      <c r="A698" s="189"/>
      <c r="B698" s="189"/>
      <c r="C698" s="189"/>
      <c r="D698" s="189"/>
      <c r="E698" s="189"/>
      <c r="F698" s="189"/>
      <c r="G698" s="189"/>
      <c r="H698" s="189"/>
      <c r="I698" s="189"/>
      <c r="J698" s="189"/>
      <c r="K698" s="189"/>
    </row>
    <row r="699" spans="1:11" ht="10.5" customHeight="1">
      <c r="A699" s="189"/>
      <c r="B699" s="189"/>
      <c r="C699" s="189"/>
      <c r="D699" s="189"/>
      <c r="E699" s="189"/>
      <c r="F699" s="189"/>
      <c r="G699" s="189"/>
      <c r="H699" s="189"/>
      <c r="I699" s="189"/>
      <c r="J699" s="189"/>
      <c r="K699" s="189"/>
    </row>
    <row r="700" spans="1:11" ht="10.5" customHeight="1">
      <c r="A700" s="189"/>
      <c r="B700" s="189"/>
      <c r="C700" s="189"/>
      <c r="D700" s="189"/>
      <c r="E700" s="189"/>
      <c r="F700" s="189"/>
      <c r="G700" s="189"/>
      <c r="H700" s="189"/>
      <c r="I700" s="189"/>
      <c r="J700" s="189"/>
      <c r="K700" s="189"/>
    </row>
    <row r="701" spans="1:11" ht="10.5" customHeight="1">
      <c r="A701" s="189"/>
      <c r="B701" s="189"/>
      <c r="C701" s="189"/>
      <c r="D701" s="189"/>
      <c r="E701" s="189"/>
      <c r="F701" s="189"/>
      <c r="G701" s="189"/>
      <c r="H701" s="189"/>
      <c r="I701" s="189"/>
      <c r="J701" s="189"/>
      <c r="K701" s="189"/>
    </row>
    <row r="702" spans="1:11" ht="10.5" customHeight="1">
      <c r="A702" s="189"/>
      <c r="B702" s="189"/>
      <c r="C702" s="189"/>
      <c r="D702" s="189"/>
      <c r="E702" s="189"/>
      <c r="F702" s="189"/>
      <c r="G702" s="189"/>
      <c r="H702" s="189"/>
      <c r="I702" s="189"/>
      <c r="J702" s="189"/>
      <c r="K702" s="189"/>
    </row>
    <row r="703" spans="1:11" ht="10.5" customHeight="1">
      <c r="A703" s="189"/>
      <c r="B703" s="189"/>
      <c r="C703" s="189"/>
      <c r="D703" s="189"/>
      <c r="E703" s="189"/>
      <c r="F703" s="189"/>
      <c r="G703" s="189"/>
      <c r="H703" s="189"/>
      <c r="I703" s="189"/>
      <c r="J703" s="189"/>
      <c r="K703" s="189"/>
    </row>
    <row r="704" spans="1:11" ht="10.5" customHeight="1">
      <c r="A704" s="189"/>
      <c r="B704" s="189"/>
      <c r="C704" s="189"/>
      <c r="D704" s="189"/>
      <c r="E704" s="189"/>
      <c r="F704" s="189"/>
      <c r="G704" s="189"/>
      <c r="H704" s="189"/>
      <c r="I704" s="189"/>
      <c r="J704" s="189"/>
      <c r="K704" s="189"/>
    </row>
    <row r="705" spans="1:11" ht="10.5" customHeight="1">
      <c r="A705" s="189"/>
      <c r="B705" s="189"/>
      <c r="C705" s="189"/>
      <c r="D705" s="189"/>
      <c r="E705" s="189"/>
      <c r="F705" s="189"/>
      <c r="G705" s="189"/>
      <c r="H705" s="189"/>
      <c r="I705" s="189"/>
      <c r="J705" s="189"/>
      <c r="K705" s="189"/>
    </row>
    <row r="706" spans="1:11" ht="10.5" customHeight="1">
      <c r="A706" s="189"/>
      <c r="B706" s="189"/>
      <c r="C706" s="189"/>
      <c r="D706" s="189"/>
      <c r="E706" s="189"/>
      <c r="F706" s="189"/>
      <c r="G706" s="189"/>
      <c r="H706" s="189"/>
      <c r="I706" s="189"/>
      <c r="J706" s="189"/>
      <c r="K706" s="189"/>
    </row>
    <row r="707" spans="1:11" ht="10.5" customHeight="1">
      <c r="A707" s="189"/>
      <c r="B707" s="189"/>
      <c r="C707" s="189"/>
      <c r="D707" s="189"/>
      <c r="E707" s="189"/>
      <c r="F707" s="189"/>
      <c r="G707" s="189"/>
      <c r="H707" s="189"/>
      <c r="I707" s="189"/>
      <c r="J707" s="189"/>
      <c r="K707" s="189"/>
    </row>
    <row r="708" spans="1:11" ht="10.5" customHeight="1">
      <c r="A708" s="189"/>
      <c r="B708" s="189"/>
      <c r="C708" s="189"/>
      <c r="D708" s="189"/>
      <c r="E708" s="189"/>
      <c r="F708" s="189"/>
      <c r="G708" s="189"/>
      <c r="H708" s="189"/>
      <c r="I708" s="189"/>
      <c r="J708" s="189"/>
      <c r="K708" s="189"/>
    </row>
    <row r="709" spans="1:11" ht="10.5" customHeight="1">
      <c r="A709" s="189"/>
      <c r="B709" s="189"/>
      <c r="C709" s="189"/>
      <c r="D709" s="189"/>
      <c r="E709" s="189"/>
      <c r="F709" s="189"/>
      <c r="G709" s="189"/>
      <c r="H709" s="189"/>
      <c r="I709" s="189"/>
      <c r="J709" s="189"/>
      <c r="K709" s="189"/>
    </row>
    <row r="710" spans="1:11" ht="10.5" customHeight="1">
      <c r="A710" s="189"/>
      <c r="B710" s="189"/>
      <c r="C710" s="189"/>
      <c r="D710" s="189"/>
      <c r="E710" s="189"/>
      <c r="F710" s="189"/>
      <c r="G710" s="189"/>
      <c r="H710" s="189"/>
      <c r="I710" s="189"/>
      <c r="J710" s="189"/>
      <c r="K710" s="189"/>
    </row>
    <row r="711" spans="1:11" ht="10.5" customHeight="1">
      <c r="A711" s="189"/>
      <c r="B711" s="189"/>
      <c r="C711" s="189"/>
      <c r="D711" s="189"/>
      <c r="E711" s="189"/>
      <c r="F711" s="189"/>
      <c r="G711" s="189"/>
      <c r="H711" s="189"/>
      <c r="I711" s="189"/>
      <c r="J711" s="189"/>
      <c r="K711" s="189"/>
    </row>
    <row r="712" spans="1:11" ht="10.5" customHeight="1">
      <c r="A712" s="189"/>
      <c r="B712" s="189"/>
      <c r="C712" s="189"/>
      <c r="D712" s="189"/>
      <c r="E712" s="189"/>
      <c r="F712" s="189"/>
      <c r="G712" s="189"/>
      <c r="H712" s="189"/>
      <c r="I712" s="189"/>
      <c r="J712" s="189"/>
      <c r="K712" s="189"/>
    </row>
    <row r="713" spans="1:11" ht="10.5" customHeight="1">
      <c r="A713" s="189"/>
      <c r="B713" s="189"/>
      <c r="C713" s="189"/>
      <c r="D713" s="189"/>
      <c r="E713" s="189"/>
      <c r="F713" s="189"/>
      <c r="G713" s="189"/>
      <c r="H713" s="189"/>
      <c r="I713" s="189"/>
      <c r="J713" s="189"/>
      <c r="K713" s="189"/>
    </row>
    <row r="714" spans="1:11" ht="10.5" customHeight="1">
      <c r="A714" s="189"/>
      <c r="B714" s="189"/>
      <c r="C714" s="189"/>
      <c r="D714" s="189"/>
      <c r="E714" s="189"/>
      <c r="F714" s="189"/>
      <c r="G714" s="189"/>
      <c r="H714" s="189"/>
      <c r="I714" s="189"/>
      <c r="J714" s="189"/>
      <c r="K714" s="189"/>
    </row>
    <row r="715" spans="1:11" ht="10.5" customHeight="1">
      <c r="A715" s="189"/>
      <c r="B715" s="189"/>
      <c r="C715" s="189"/>
      <c r="D715" s="189"/>
      <c r="E715" s="189"/>
      <c r="F715" s="189"/>
      <c r="G715" s="189"/>
      <c r="H715" s="189"/>
      <c r="I715" s="189"/>
      <c r="J715" s="189"/>
      <c r="K715" s="189"/>
    </row>
    <row r="716" spans="1:11" ht="10.5" customHeight="1">
      <c r="A716" s="189"/>
      <c r="B716" s="189"/>
      <c r="C716" s="189"/>
      <c r="D716" s="189"/>
      <c r="E716" s="189"/>
      <c r="F716" s="189"/>
      <c r="G716" s="189"/>
      <c r="H716" s="189"/>
      <c r="I716" s="189"/>
      <c r="J716" s="189"/>
      <c r="K716" s="189"/>
    </row>
    <row r="717" spans="1:11" ht="10.5" customHeight="1">
      <c r="A717" s="189"/>
      <c r="B717" s="189"/>
      <c r="C717" s="189"/>
      <c r="D717" s="189"/>
      <c r="E717" s="189"/>
      <c r="F717" s="189"/>
      <c r="G717" s="189"/>
      <c r="H717" s="189"/>
      <c r="I717" s="189"/>
      <c r="J717" s="189"/>
      <c r="K717" s="189"/>
    </row>
    <row r="718" spans="1:11" ht="10.5" customHeight="1">
      <c r="A718" s="189"/>
      <c r="B718" s="189"/>
      <c r="C718" s="189"/>
      <c r="D718" s="189"/>
      <c r="E718" s="189"/>
      <c r="F718" s="189"/>
      <c r="G718" s="189"/>
      <c r="H718" s="189"/>
      <c r="I718" s="189"/>
      <c r="J718" s="189"/>
      <c r="K718" s="189"/>
    </row>
    <row r="719" spans="1:11" ht="10.5" customHeight="1">
      <c r="A719" s="189"/>
      <c r="B719" s="189"/>
      <c r="C719" s="189"/>
      <c r="D719" s="189"/>
      <c r="E719" s="189"/>
      <c r="F719" s="189"/>
      <c r="G719" s="189"/>
      <c r="H719" s="189"/>
      <c r="I719" s="189"/>
      <c r="J719" s="189"/>
      <c r="K719" s="189"/>
    </row>
    <row r="720" spans="1:11" ht="10.5" customHeight="1">
      <c r="A720" s="189"/>
      <c r="B720" s="189"/>
      <c r="C720" s="189"/>
      <c r="D720" s="189"/>
      <c r="E720" s="189"/>
      <c r="F720" s="189"/>
      <c r="G720" s="189"/>
      <c r="H720" s="189"/>
      <c r="I720" s="189"/>
      <c r="J720" s="189"/>
      <c r="K720" s="189"/>
    </row>
    <row r="721" spans="1:11" ht="10.5" customHeight="1">
      <c r="A721" s="189"/>
      <c r="B721" s="189"/>
      <c r="C721" s="189"/>
      <c r="D721" s="189"/>
      <c r="E721" s="189"/>
      <c r="F721" s="189"/>
      <c r="G721" s="189"/>
      <c r="H721" s="189"/>
      <c r="I721" s="189"/>
      <c r="J721" s="189"/>
      <c r="K721" s="189"/>
    </row>
    <row r="722" spans="1:11" ht="10.5" customHeight="1">
      <c r="A722" s="189"/>
      <c r="B722" s="189"/>
      <c r="C722" s="189"/>
      <c r="D722" s="189"/>
      <c r="E722" s="189"/>
      <c r="F722" s="189"/>
      <c r="G722" s="189"/>
      <c r="H722" s="189"/>
      <c r="I722" s="189"/>
      <c r="J722" s="189"/>
      <c r="K722" s="189"/>
    </row>
    <row r="723" spans="1:11" ht="10.5" customHeight="1">
      <c r="A723" s="189"/>
      <c r="B723" s="189"/>
      <c r="C723" s="189"/>
      <c r="D723" s="189"/>
      <c r="E723" s="189"/>
      <c r="F723" s="189"/>
      <c r="G723" s="189"/>
      <c r="H723" s="189"/>
      <c r="I723" s="189"/>
      <c r="J723" s="189"/>
      <c r="K723" s="189"/>
    </row>
    <row r="724" spans="1:11" ht="10.5" customHeight="1">
      <c r="A724" s="189"/>
      <c r="B724" s="189"/>
      <c r="C724" s="189"/>
      <c r="D724" s="189"/>
      <c r="E724" s="189"/>
      <c r="F724" s="189"/>
      <c r="G724" s="189"/>
      <c r="H724" s="189"/>
      <c r="I724" s="189"/>
      <c r="J724" s="189"/>
      <c r="K724" s="189"/>
    </row>
    <row r="725" spans="1:11" ht="10.5" customHeight="1">
      <c r="A725" s="189"/>
      <c r="B725" s="189"/>
      <c r="C725" s="189"/>
      <c r="D725" s="189"/>
      <c r="E725" s="189"/>
      <c r="F725" s="189"/>
      <c r="G725" s="189"/>
      <c r="H725" s="189"/>
      <c r="I725" s="189"/>
      <c r="J725" s="189"/>
      <c r="K725" s="189"/>
    </row>
    <row r="726" spans="1:11" ht="10.5" customHeight="1">
      <c r="A726" s="189"/>
      <c r="B726" s="189"/>
      <c r="C726" s="189"/>
      <c r="D726" s="189"/>
      <c r="E726" s="189"/>
      <c r="F726" s="189"/>
      <c r="G726" s="189"/>
      <c r="H726" s="189"/>
      <c r="I726" s="189"/>
      <c r="J726" s="189"/>
      <c r="K726" s="189"/>
    </row>
    <row r="727" spans="1:11" ht="10.5" customHeight="1">
      <c r="A727" s="189"/>
      <c r="B727" s="189"/>
      <c r="C727" s="189"/>
      <c r="D727" s="189"/>
      <c r="E727" s="189"/>
      <c r="F727" s="189"/>
      <c r="G727" s="189"/>
      <c r="H727" s="189"/>
      <c r="I727" s="189"/>
      <c r="J727" s="189"/>
      <c r="K727" s="189"/>
    </row>
    <row r="728" spans="1:11" ht="10.5" customHeight="1">
      <c r="A728" s="189"/>
      <c r="B728" s="189"/>
      <c r="C728" s="189"/>
      <c r="D728" s="189"/>
      <c r="E728" s="189"/>
      <c r="F728" s="189"/>
      <c r="G728" s="189"/>
      <c r="H728" s="189"/>
      <c r="I728" s="189"/>
      <c r="J728" s="189"/>
      <c r="K728" s="189"/>
    </row>
    <row r="729" spans="1:11" ht="10.5" customHeight="1">
      <c r="A729" s="189"/>
      <c r="B729" s="189"/>
      <c r="C729" s="189"/>
      <c r="D729" s="189"/>
      <c r="E729" s="189"/>
      <c r="F729" s="189"/>
      <c r="G729" s="189"/>
      <c r="H729" s="189"/>
      <c r="I729" s="189"/>
      <c r="J729" s="189"/>
      <c r="K729" s="189"/>
    </row>
    <row r="730" spans="1:11" ht="10.5" customHeight="1">
      <c r="A730" s="189"/>
      <c r="B730" s="189"/>
      <c r="C730" s="189"/>
      <c r="D730" s="189"/>
      <c r="E730" s="189"/>
      <c r="F730" s="189"/>
      <c r="G730" s="189"/>
      <c r="H730" s="189"/>
      <c r="I730" s="189"/>
      <c r="J730" s="189"/>
      <c r="K730" s="189"/>
    </row>
    <row r="731" spans="1:11" ht="10.5" customHeight="1">
      <c r="A731" s="189"/>
      <c r="B731" s="189"/>
      <c r="C731" s="189"/>
      <c r="D731" s="189"/>
      <c r="E731" s="189"/>
      <c r="F731" s="189"/>
      <c r="G731" s="189"/>
      <c r="H731" s="189"/>
      <c r="I731" s="189"/>
      <c r="J731" s="189"/>
      <c r="K731" s="189"/>
    </row>
    <row r="732" spans="1:11" ht="10.5" customHeight="1">
      <c r="A732" s="189"/>
      <c r="B732" s="189"/>
      <c r="C732" s="189"/>
      <c r="D732" s="189"/>
      <c r="E732" s="189"/>
      <c r="F732" s="189"/>
      <c r="G732" s="189"/>
      <c r="H732" s="189"/>
      <c r="I732" s="189"/>
      <c r="J732" s="189"/>
      <c r="K732" s="189"/>
    </row>
    <row r="733" spans="1:11" ht="10.5" customHeight="1">
      <c r="A733" s="189"/>
      <c r="B733" s="189"/>
      <c r="C733" s="189"/>
      <c r="D733" s="189"/>
      <c r="E733" s="189"/>
      <c r="F733" s="189"/>
      <c r="G733" s="189"/>
      <c r="H733" s="189"/>
      <c r="I733" s="189"/>
      <c r="J733" s="189"/>
      <c r="K733" s="189"/>
    </row>
    <row r="734" spans="1:11" ht="10.5" customHeight="1">
      <c r="A734" s="189"/>
      <c r="B734" s="189"/>
      <c r="C734" s="189"/>
      <c r="D734" s="189"/>
      <c r="E734" s="189"/>
      <c r="F734" s="189"/>
      <c r="G734" s="189"/>
      <c r="H734" s="189"/>
      <c r="I734" s="189"/>
      <c r="J734" s="189"/>
      <c r="K734" s="189"/>
    </row>
    <row r="735" spans="1:11" ht="10.5" customHeight="1">
      <c r="A735" s="189"/>
      <c r="B735" s="189"/>
      <c r="C735" s="189"/>
      <c r="D735" s="189"/>
      <c r="E735" s="189"/>
      <c r="F735" s="189"/>
      <c r="G735" s="189"/>
      <c r="H735" s="189"/>
      <c r="I735" s="189"/>
      <c r="J735" s="189"/>
      <c r="K735" s="189"/>
    </row>
    <row r="736" spans="1:11" ht="10.5" customHeight="1">
      <c r="A736" s="189"/>
      <c r="B736" s="189"/>
      <c r="C736" s="189"/>
      <c r="D736" s="189"/>
      <c r="E736" s="189"/>
      <c r="F736" s="189"/>
      <c r="G736" s="189"/>
      <c r="H736" s="189"/>
      <c r="I736" s="189"/>
      <c r="J736" s="189"/>
      <c r="K736" s="189"/>
    </row>
    <row r="737" spans="1:11" ht="10.5" customHeight="1">
      <c r="A737" s="189"/>
      <c r="B737" s="189"/>
      <c r="C737" s="189"/>
      <c r="D737" s="189"/>
      <c r="E737" s="189"/>
      <c r="F737" s="189"/>
      <c r="G737" s="189"/>
      <c r="H737" s="189"/>
      <c r="I737" s="189"/>
      <c r="J737" s="189"/>
      <c r="K737" s="189"/>
    </row>
    <row r="738" spans="1:11" ht="10.5" customHeight="1">
      <c r="A738" s="189"/>
      <c r="B738" s="189"/>
      <c r="C738" s="189"/>
      <c r="D738" s="189"/>
      <c r="E738" s="189"/>
      <c r="F738" s="189"/>
      <c r="G738" s="189"/>
      <c r="H738" s="189"/>
      <c r="I738" s="189"/>
      <c r="J738" s="189"/>
      <c r="K738" s="189"/>
    </row>
    <row r="739" spans="1:11" ht="10.5" customHeight="1">
      <c r="A739" s="189"/>
      <c r="B739" s="189"/>
      <c r="C739" s="189"/>
      <c r="D739" s="189"/>
      <c r="E739" s="189"/>
      <c r="F739" s="189"/>
      <c r="G739" s="189"/>
      <c r="H739" s="189"/>
      <c r="I739" s="189"/>
      <c r="J739" s="189"/>
      <c r="K739" s="189"/>
    </row>
    <row r="740" spans="1:11" ht="10.5" customHeight="1">
      <c r="A740" s="189"/>
      <c r="B740" s="189"/>
      <c r="C740" s="189"/>
      <c r="D740" s="189"/>
      <c r="E740" s="189"/>
      <c r="F740" s="189"/>
      <c r="G740" s="189"/>
      <c r="H740" s="189"/>
      <c r="I740" s="189"/>
      <c r="J740" s="189"/>
      <c r="K740" s="189"/>
    </row>
    <row r="741" spans="1:11" ht="10.5" customHeight="1">
      <c r="A741" s="189"/>
      <c r="B741" s="189"/>
      <c r="C741" s="189"/>
      <c r="D741" s="189"/>
      <c r="E741" s="189"/>
      <c r="F741" s="189"/>
      <c r="G741" s="189"/>
      <c r="H741" s="189"/>
      <c r="I741" s="189"/>
      <c r="J741" s="189"/>
      <c r="K741" s="189"/>
    </row>
    <row r="742" spans="1:11" ht="10.5" customHeight="1">
      <c r="A742" s="189"/>
      <c r="B742" s="189"/>
      <c r="C742" s="189"/>
      <c r="D742" s="189"/>
      <c r="E742" s="189"/>
      <c r="F742" s="189"/>
      <c r="G742" s="189"/>
      <c r="H742" s="189"/>
      <c r="I742" s="189"/>
      <c r="J742" s="189"/>
      <c r="K742" s="189"/>
    </row>
    <row r="743" spans="1:11" ht="10.5" customHeight="1">
      <c r="A743" s="189"/>
      <c r="B743" s="189"/>
      <c r="C743" s="189"/>
      <c r="D743" s="189"/>
      <c r="E743" s="189"/>
      <c r="F743" s="189"/>
      <c r="G743" s="189"/>
      <c r="H743" s="189"/>
      <c r="I743" s="189"/>
      <c r="J743" s="189"/>
      <c r="K743" s="189"/>
    </row>
    <row r="744" spans="1:11" ht="10.5" customHeight="1">
      <c r="A744" s="189"/>
      <c r="B744" s="189"/>
      <c r="C744" s="189"/>
      <c r="D744" s="189"/>
      <c r="E744" s="189"/>
      <c r="F744" s="189"/>
      <c r="G744" s="189"/>
      <c r="H744" s="189"/>
      <c r="I744" s="189"/>
      <c r="J744" s="189"/>
      <c r="K744" s="189"/>
    </row>
    <row r="745" spans="1:11" ht="10.5" customHeight="1">
      <c r="A745" s="189"/>
      <c r="B745" s="189"/>
      <c r="C745" s="189"/>
      <c r="D745" s="189"/>
      <c r="E745" s="189"/>
      <c r="F745" s="189"/>
      <c r="G745" s="189"/>
      <c r="H745" s="189"/>
      <c r="I745" s="189"/>
      <c r="J745" s="189"/>
      <c r="K745" s="189"/>
    </row>
    <row r="746" spans="1:11" ht="10.5" customHeight="1">
      <c r="A746" s="189"/>
      <c r="B746" s="189"/>
      <c r="C746" s="189"/>
      <c r="D746" s="189"/>
      <c r="E746" s="189"/>
      <c r="F746" s="189"/>
      <c r="G746" s="189"/>
      <c r="H746" s="189"/>
      <c r="I746" s="189"/>
      <c r="J746" s="189"/>
      <c r="K746" s="189"/>
    </row>
    <row r="747" spans="1:11" ht="10.5" customHeight="1">
      <c r="A747" s="189"/>
      <c r="B747" s="189"/>
      <c r="C747" s="189"/>
      <c r="D747" s="189"/>
      <c r="E747" s="189"/>
      <c r="F747" s="189"/>
      <c r="G747" s="189"/>
      <c r="H747" s="189"/>
      <c r="I747" s="189"/>
      <c r="J747" s="189"/>
      <c r="K747" s="189"/>
    </row>
    <row r="748" spans="1:11" ht="10.5" customHeight="1">
      <c r="A748" s="189"/>
      <c r="B748" s="189"/>
      <c r="C748" s="189"/>
      <c r="D748" s="189"/>
      <c r="E748" s="189"/>
      <c r="F748" s="189"/>
      <c r="G748" s="189"/>
      <c r="H748" s="189"/>
      <c r="I748" s="189"/>
      <c r="J748" s="189"/>
      <c r="K748" s="189"/>
    </row>
    <row r="749" spans="1:11" ht="10.5" customHeight="1">
      <c r="A749" s="189"/>
      <c r="B749" s="189"/>
      <c r="C749" s="189"/>
      <c r="D749" s="189"/>
      <c r="E749" s="189"/>
      <c r="F749" s="189"/>
      <c r="G749" s="189"/>
      <c r="H749" s="189"/>
      <c r="I749" s="189"/>
      <c r="J749" s="189"/>
      <c r="K749" s="189"/>
    </row>
    <row r="750" spans="1:11" ht="10.5" customHeight="1">
      <c r="A750" s="189"/>
      <c r="B750" s="189"/>
      <c r="C750" s="189"/>
      <c r="D750" s="189"/>
      <c r="E750" s="189"/>
      <c r="F750" s="189"/>
      <c r="G750" s="189"/>
      <c r="H750" s="189"/>
      <c r="I750" s="189"/>
      <c r="J750" s="189"/>
      <c r="K750" s="189"/>
    </row>
    <row r="751" spans="1:11" ht="10.5" customHeight="1">
      <c r="A751" s="189"/>
      <c r="B751" s="189"/>
      <c r="C751" s="189"/>
      <c r="D751" s="189"/>
      <c r="E751" s="189"/>
      <c r="F751" s="189"/>
      <c r="G751" s="189"/>
      <c r="H751" s="189"/>
      <c r="I751" s="189"/>
      <c r="J751" s="189"/>
      <c r="K751" s="189"/>
    </row>
    <row r="752" spans="1:11" ht="10.5" customHeight="1">
      <c r="A752" s="189"/>
      <c r="B752" s="189"/>
      <c r="C752" s="189"/>
      <c r="D752" s="189"/>
      <c r="E752" s="189"/>
      <c r="F752" s="189"/>
      <c r="G752" s="189"/>
      <c r="H752" s="189"/>
      <c r="I752" s="189"/>
      <c r="J752" s="189"/>
      <c r="K752" s="189"/>
    </row>
    <row r="753" spans="1:11" ht="10.5" customHeight="1">
      <c r="A753" s="189"/>
      <c r="B753" s="189"/>
      <c r="C753" s="189"/>
      <c r="D753" s="189"/>
      <c r="E753" s="189"/>
      <c r="F753" s="189"/>
      <c r="G753" s="189"/>
      <c r="H753" s="189"/>
      <c r="I753" s="189"/>
      <c r="J753" s="189"/>
      <c r="K753" s="189"/>
    </row>
    <row r="754" spans="1:11" ht="10.5" customHeight="1">
      <c r="A754" s="189"/>
      <c r="B754" s="189"/>
      <c r="C754" s="189"/>
      <c r="D754" s="189"/>
      <c r="E754" s="189"/>
      <c r="F754" s="189"/>
      <c r="G754" s="189"/>
      <c r="H754" s="189"/>
      <c r="I754" s="189"/>
      <c r="J754" s="189"/>
      <c r="K754" s="189"/>
    </row>
    <row r="755" spans="1:11" ht="10.5" customHeight="1">
      <c r="A755" s="189"/>
      <c r="B755" s="189"/>
      <c r="C755" s="189"/>
      <c r="D755" s="189"/>
      <c r="E755" s="189"/>
      <c r="F755" s="189"/>
      <c r="G755" s="189"/>
      <c r="H755" s="189"/>
      <c r="I755" s="189"/>
      <c r="J755" s="189"/>
      <c r="K755" s="189"/>
    </row>
    <row r="756" spans="1:11" ht="10.5" customHeight="1">
      <c r="A756" s="189"/>
      <c r="B756" s="189"/>
      <c r="C756" s="189"/>
      <c r="D756" s="189"/>
      <c r="E756" s="189"/>
      <c r="F756" s="189"/>
      <c r="G756" s="189"/>
      <c r="H756" s="189"/>
      <c r="I756" s="189"/>
      <c r="J756" s="189"/>
      <c r="K756" s="189"/>
    </row>
    <row r="757" spans="1:11" ht="10.5" customHeight="1">
      <c r="A757" s="189"/>
      <c r="B757" s="189"/>
      <c r="C757" s="189"/>
      <c r="D757" s="189"/>
      <c r="E757" s="189"/>
      <c r="F757" s="189"/>
      <c r="G757" s="189"/>
      <c r="H757" s="189"/>
      <c r="I757" s="189"/>
      <c r="J757" s="189"/>
      <c r="K757" s="189"/>
    </row>
    <row r="758" spans="1:11" ht="10.5" customHeight="1">
      <c r="A758" s="189"/>
      <c r="B758" s="189"/>
      <c r="C758" s="189"/>
      <c r="D758" s="189"/>
      <c r="E758" s="189"/>
      <c r="F758" s="189"/>
      <c r="G758" s="189"/>
      <c r="H758" s="189"/>
      <c r="I758" s="189"/>
      <c r="J758" s="189"/>
      <c r="K758" s="189"/>
    </row>
    <row r="759" spans="1:11" ht="10.5" customHeight="1">
      <c r="A759" s="189"/>
      <c r="B759" s="189"/>
      <c r="C759" s="189"/>
      <c r="D759" s="189"/>
      <c r="E759" s="189"/>
      <c r="F759" s="189"/>
      <c r="G759" s="189"/>
      <c r="H759" s="189"/>
      <c r="I759" s="189"/>
      <c r="J759" s="189"/>
      <c r="K759" s="189"/>
    </row>
    <row r="760" spans="1:11" ht="10.5" customHeight="1">
      <c r="A760" s="189"/>
      <c r="B760" s="189"/>
      <c r="C760" s="189"/>
      <c r="D760" s="189"/>
      <c r="E760" s="189"/>
      <c r="F760" s="189"/>
      <c r="G760" s="189"/>
      <c r="H760" s="189"/>
      <c r="I760" s="189"/>
      <c r="J760" s="189"/>
      <c r="K760" s="189"/>
    </row>
    <row r="761" spans="1:11" ht="10.5" customHeight="1">
      <c r="A761" s="189"/>
      <c r="B761" s="189"/>
      <c r="C761" s="189"/>
      <c r="D761" s="189"/>
      <c r="E761" s="189"/>
      <c r="F761" s="189"/>
      <c r="G761" s="189"/>
      <c r="H761" s="189"/>
      <c r="I761" s="189"/>
      <c r="J761" s="189"/>
      <c r="K761" s="189"/>
    </row>
    <row r="762" spans="1:11" ht="10.5" customHeight="1">
      <c r="A762" s="189"/>
      <c r="B762" s="189"/>
      <c r="C762" s="189"/>
      <c r="D762" s="189"/>
      <c r="E762" s="189"/>
      <c r="F762" s="189"/>
      <c r="G762" s="189"/>
      <c r="H762" s="189"/>
      <c r="I762" s="189"/>
      <c r="J762" s="189"/>
      <c r="K762" s="189"/>
    </row>
    <row r="763" spans="1:11" ht="10.5" customHeight="1">
      <c r="A763" s="189"/>
      <c r="B763" s="189"/>
      <c r="C763" s="189"/>
      <c r="D763" s="189"/>
      <c r="E763" s="189"/>
      <c r="F763" s="189"/>
      <c r="G763" s="189"/>
      <c r="H763" s="189"/>
      <c r="I763" s="189"/>
      <c r="J763" s="189"/>
      <c r="K763" s="189"/>
    </row>
    <row r="764" spans="1:11" ht="10.5" customHeight="1">
      <c r="A764" s="189"/>
      <c r="B764" s="189"/>
      <c r="C764" s="189"/>
      <c r="D764" s="189"/>
      <c r="E764" s="189"/>
      <c r="F764" s="189"/>
      <c r="G764" s="189"/>
      <c r="H764" s="189"/>
      <c r="I764" s="189"/>
      <c r="J764" s="189"/>
      <c r="K764" s="189"/>
    </row>
    <row r="765" spans="1:11" ht="10.5" customHeight="1">
      <c r="A765" s="189"/>
      <c r="B765" s="189"/>
      <c r="C765" s="189"/>
      <c r="D765" s="189"/>
      <c r="E765" s="189"/>
      <c r="F765" s="189"/>
      <c r="G765" s="189"/>
      <c r="H765" s="189"/>
      <c r="I765" s="189"/>
      <c r="J765" s="189"/>
      <c r="K765" s="189"/>
    </row>
    <row r="766" spans="1:11" ht="10.5" customHeight="1">
      <c r="A766" s="189"/>
      <c r="B766" s="189"/>
      <c r="C766" s="189"/>
      <c r="D766" s="189"/>
      <c r="E766" s="189"/>
      <c r="F766" s="189"/>
      <c r="G766" s="189"/>
      <c r="H766" s="189"/>
      <c r="I766" s="189"/>
      <c r="J766" s="189"/>
      <c r="K766" s="189"/>
    </row>
    <row r="767" spans="1:11" ht="10.5" customHeight="1">
      <c r="A767" s="189"/>
      <c r="B767" s="189"/>
      <c r="C767" s="189"/>
      <c r="D767" s="189"/>
      <c r="E767" s="189"/>
      <c r="F767" s="189"/>
      <c r="G767" s="189"/>
      <c r="H767" s="189"/>
      <c r="I767" s="189"/>
      <c r="J767" s="189"/>
      <c r="K767" s="189"/>
    </row>
    <row r="768" spans="1:11" ht="10.5" customHeight="1">
      <c r="A768" s="189"/>
      <c r="B768" s="189"/>
      <c r="C768" s="189"/>
      <c r="D768" s="189"/>
      <c r="E768" s="189"/>
      <c r="F768" s="189"/>
      <c r="G768" s="189"/>
      <c r="H768" s="189"/>
      <c r="I768" s="189"/>
      <c r="J768" s="189"/>
      <c r="K768" s="189"/>
    </row>
    <row r="769" spans="1:11" ht="10.5" customHeight="1">
      <c r="A769" s="189"/>
      <c r="B769" s="189"/>
      <c r="C769" s="189"/>
      <c r="D769" s="189"/>
      <c r="E769" s="189"/>
      <c r="F769" s="189"/>
      <c r="G769" s="189"/>
      <c r="H769" s="189"/>
      <c r="I769" s="189"/>
      <c r="J769" s="189"/>
      <c r="K769" s="189"/>
    </row>
    <row r="770" spans="1:11" ht="10.5" customHeight="1">
      <c r="A770" s="189"/>
      <c r="B770" s="189"/>
      <c r="C770" s="189"/>
      <c r="D770" s="189"/>
      <c r="E770" s="189"/>
      <c r="F770" s="189"/>
      <c r="G770" s="189"/>
      <c r="H770" s="189"/>
      <c r="I770" s="189"/>
      <c r="J770" s="189"/>
      <c r="K770" s="189"/>
    </row>
    <row r="771" spans="1:11" ht="10.5" customHeight="1">
      <c r="A771" s="189"/>
      <c r="B771" s="189"/>
      <c r="C771" s="189"/>
      <c r="D771" s="189"/>
      <c r="E771" s="189"/>
      <c r="F771" s="189"/>
      <c r="G771" s="189"/>
      <c r="H771" s="189"/>
      <c r="I771" s="189"/>
      <c r="J771" s="189"/>
      <c r="K771" s="189"/>
    </row>
    <row r="772" spans="1:11" ht="10.5" customHeight="1">
      <c r="A772" s="189"/>
      <c r="B772" s="189"/>
      <c r="C772" s="189"/>
      <c r="D772" s="189"/>
      <c r="E772" s="189"/>
      <c r="F772" s="189"/>
      <c r="G772" s="189"/>
      <c r="H772" s="189"/>
      <c r="I772" s="189"/>
      <c r="J772" s="189"/>
      <c r="K772" s="189"/>
    </row>
    <row r="773" spans="1:11" ht="10.5" customHeight="1">
      <c r="A773" s="189"/>
      <c r="B773" s="189"/>
      <c r="C773" s="189"/>
      <c r="D773" s="189"/>
      <c r="E773" s="189"/>
      <c r="F773" s="189"/>
      <c r="G773" s="189"/>
      <c r="H773" s="189"/>
      <c r="I773" s="189"/>
      <c r="J773" s="189"/>
      <c r="K773" s="189"/>
    </row>
    <row r="774" spans="1:11" ht="10.5" customHeight="1">
      <c r="A774" s="189"/>
      <c r="B774" s="189"/>
      <c r="C774" s="189"/>
      <c r="D774" s="189"/>
      <c r="E774" s="189"/>
      <c r="F774" s="189"/>
      <c r="G774" s="189"/>
      <c r="H774" s="189"/>
      <c r="I774" s="189"/>
      <c r="J774" s="189"/>
      <c r="K774" s="189"/>
    </row>
    <row r="775" spans="1:11" ht="10.5" customHeight="1">
      <c r="A775" s="189"/>
      <c r="B775" s="189"/>
      <c r="C775" s="189"/>
      <c r="D775" s="189"/>
      <c r="E775" s="189"/>
      <c r="F775" s="189"/>
      <c r="G775" s="189"/>
      <c r="H775" s="189"/>
      <c r="I775" s="189"/>
      <c r="J775" s="189"/>
      <c r="K775" s="189"/>
    </row>
    <row r="776" spans="1:11" ht="10.5" customHeight="1">
      <c r="A776" s="189"/>
      <c r="B776" s="189"/>
      <c r="C776" s="189"/>
      <c r="D776" s="189"/>
      <c r="E776" s="189"/>
      <c r="F776" s="189"/>
      <c r="G776" s="189"/>
      <c r="H776" s="189"/>
      <c r="I776" s="189"/>
      <c r="J776" s="189"/>
      <c r="K776" s="189"/>
    </row>
    <row r="777" spans="1:11" ht="10.5" customHeight="1">
      <c r="A777" s="189"/>
      <c r="B777" s="189"/>
      <c r="C777" s="189"/>
      <c r="D777" s="189"/>
      <c r="E777" s="189"/>
      <c r="F777" s="189"/>
      <c r="G777" s="189"/>
      <c r="H777" s="189"/>
      <c r="I777" s="189"/>
      <c r="J777" s="189"/>
      <c r="K777" s="189"/>
    </row>
    <row r="778" spans="1:11" ht="10.5" customHeight="1">
      <c r="A778" s="189"/>
      <c r="B778" s="189"/>
      <c r="C778" s="189"/>
      <c r="D778" s="189"/>
      <c r="E778" s="189"/>
      <c r="F778" s="189"/>
      <c r="G778" s="189"/>
      <c r="H778" s="189"/>
      <c r="I778" s="189"/>
      <c r="J778" s="189"/>
      <c r="K778" s="189"/>
    </row>
    <row r="779" spans="1:11" ht="10.5" customHeight="1">
      <c r="A779" s="189"/>
      <c r="B779" s="189"/>
      <c r="C779" s="189"/>
      <c r="D779" s="189"/>
      <c r="E779" s="189"/>
      <c r="F779" s="189"/>
      <c r="G779" s="189"/>
      <c r="H779" s="189"/>
      <c r="I779" s="189"/>
      <c r="J779" s="189"/>
      <c r="K779" s="189"/>
    </row>
    <row r="780" spans="1:11" ht="10.5" customHeight="1">
      <c r="A780" s="189"/>
      <c r="B780" s="189"/>
      <c r="C780" s="189"/>
      <c r="D780" s="189"/>
      <c r="E780" s="189"/>
      <c r="F780" s="189"/>
      <c r="G780" s="189"/>
      <c r="H780" s="189"/>
      <c r="I780" s="189"/>
      <c r="J780" s="189"/>
      <c r="K780" s="189"/>
    </row>
    <row r="781" spans="1:11" ht="10.5" customHeight="1">
      <c r="A781" s="189"/>
      <c r="B781" s="189"/>
      <c r="C781" s="189"/>
      <c r="D781" s="189"/>
      <c r="E781" s="189"/>
      <c r="F781" s="189"/>
      <c r="G781" s="189"/>
      <c r="H781" s="189"/>
      <c r="I781" s="189"/>
      <c r="J781" s="189"/>
      <c r="K781" s="189"/>
    </row>
    <row r="782" spans="1:11" ht="10.5" customHeight="1">
      <c r="A782" s="189"/>
      <c r="B782" s="189"/>
      <c r="C782" s="189"/>
      <c r="D782" s="189"/>
      <c r="E782" s="189"/>
      <c r="F782" s="189"/>
      <c r="G782" s="189"/>
      <c r="H782" s="189"/>
      <c r="I782" s="189"/>
      <c r="J782" s="189"/>
      <c r="K782" s="189"/>
    </row>
    <row r="783" spans="1:11" ht="10.5" customHeight="1">
      <c r="A783" s="189"/>
      <c r="B783" s="189"/>
      <c r="C783" s="189"/>
      <c r="D783" s="189"/>
      <c r="E783" s="189"/>
      <c r="F783" s="189"/>
      <c r="G783" s="189"/>
      <c r="H783" s="189"/>
      <c r="I783" s="189"/>
      <c r="J783" s="189"/>
      <c r="K783" s="189"/>
    </row>
    <row r="784" spans="1:11" ht="10.5" customHeight="1">
      <c r="A784" s="189"/>
      <c r="B784" s="189"/>
      <c r="C784" s="189"/>
      <c r="D784" s="189"/>
      <c r="E784" s="189"/>
      <c r="F784" s="189"/>
      <c r="G784" s="189"/>
      <c r="H784" s="189"/>
      <c r="I784" s="189"/>
      <c r="J784" s="189"/>
      <c r="K784" s="189"/>
    </row>
    <row r="785" spans="1:11" ht="10.5" customHeight="1">
      <c r="A785" s="189"/>
      <c r="B785" s="189"/>
      <c r="C785" s="189"/>
      <c r="D785" s="189"/>
      <c r="E785" s="189"/>
      <c r="F785" s="189"/>
      <c r="G785" s="189"/>
      <c r="H785" s="189"/>
      <c r="I785" s="189"/>
      <c r="J785" s="189"/>
      <c r="K785" s="189"/>
    </row>
    <row r="786" spans="1:11" ht="10.5" customHeight="1">
      <c r="A786" s="189"/>
      <c r="B786" s="189"/>
      <c r="C786" s="189"/>
      <c r="D786" s="189"/>
      <c r="E786" s="189"/>
      <c r="F786" s="189"/>
      <c r="G786" s="189"/>
      <c r="H786" s="189"/>
      <c r="I786" s="189"/>
      <c r="J786" s="189"/>
      <c r="K786" s="189"/>
    </row>
    <row r="787" spans="1:11" ht="10.5" customHeight="1">
      <c r="A787" s="189"/>
      <c r="B787" s="189"/>
      <c r="C787" s="189"/>
      <c r="D787" s="189"/>
      <c r="E787" s="189"/>
      <c r="F787" s="189"/>
      <c r="G787" s="189"/>
      <c r="H787" s="189"/>
      <c r="I787" s="189"/>
      <c r="J787" s="189"/>
      <c r="K787" s="189"/>
    </row>
    <row r="788" spans="1:11" ht="10.5" customHeight="1">
      <c r="A788" s="189"/>
      <c r="B788" s="189"/>
      <c r="C788" s="189"/>
      <c r="D788" s="189"/>
      <c r="E788" s="189"/>
      <c r="F788" s="189"/>
      <c r="G788" s="189"/>
      <c r="H788" s="189"/>
      <c r="I788" s="189"/>
      <c r="J788" s="189"/>
      <c r="K788" s="189"/>
    </row>
    <row r="789" spans="1:11" ht="10.5" customHeight="1">
      <c r="A789" s="189"/>
      <c r="B789" s="189"/>
      <c r="C789" s="189"/>
      <c r="D789" s="189"/>
      <c r="E789" s="189"/>
      <c r="F789" s="189"/>
      <c r="G789" s="189"/>
      <c r="H789" s="189"/>
      <c r="I789" s="189"/>
      <c r="J789" s="189"/>
      <c r="K789" s="189"/>
    </row>
    <row r="790" spans="1:11" ht="10.5" customHeight="1">
      <c r="A790" s="189"/>
      <c r="B790" s="189"/>
      <c r="C790" s="189"/>
      <c r="D790" s="189"/>
      <c r="E790" s="189"/>
      <c r="F790" s="189"/>
      <c r="G790" s="189"/>
      <c r="H790" s="189"/>
      <c r="I790" s="189"/>
      <c r="J790" s="189"/>
      <c r="K790" s="189"/>
    </row>
    <row r="791" spans="1:11" ht="10.5" customHeight="1">
      <c r="A791" s="189"/>
      <c r="B791" s="189"/>
      <c r="C791" s="189"/>
      <c r="D791" s="189"/>
      <c r="E791" s="189"/>
      <c r="F791" s="189"/>
      <c r="G791" s="189"/>
      <c r="H791" s="189"/>
      <c r="I791" s="189"/>
      <c r="J791" s="189"/>
      <c r="K791" s="189"/>
    </row>
    <row r="792" spans="1:11" ht="10.5" customHeight="1">
      <c r="A792" s="189"/>
      <c r="B792" s="189"/>
      <c r="C792" s="189"/>
      <c r="D792" s="189"/>
      <c r="E792" s="189"/>
      <c r="F792" s="189"/>
      <c r="G792" s="189"/>
      <c r="H792" s="189"/>
      <c r="I792" s="189"/>
      <c r="J792" s="189"/>
      <c r="K792" s="189"/>
    </row>
    <row r="793" spans="1:11" ht="10.5" customHeight="1">
      <c r="A793" s="189"/>
      <c r="B793" s="189"/>
      <c r="C793" s="189"/>
      <c r="D793" s="189"/>
      <c r="E793" s="189"/>
      <c r="F793" s="189"/>
      <c r="G793" s="189"/>
      <c r="H793" s="189"/>
      <c r="I793" s="189"/>
      <c r="J793" s="189"/>
      <c r="K793" s="189"/>
    </row>
    <row r="794" spans="1:11" ht="10.5" customHeight="1">
      <c r="A794" s="189"/>
      <c r="B794" s="189"/>
      <c r="C794" s="189"/>
      <c r="D794" s="189"/>
      <c r="E794" s="189"/>
      <c r="F794" s="189"/>
      <c r="G794" s="189"/>
      <c r="H794" s="189"/>
      <c r="I794" s="189"/>
      <c r="J794" s="189"/>
      <c r="K794" s="189"/>
    </row>
    <row r="795" spans="1:11" ht="10.5" customHeight="1">
      <c r="A795" s="189"/>
      <c r="B795" s="189"/>
      <c r="C795" s="189"/>
      <c r="D795" s="189"/>
      <c r="E795" s="189"/>
      <c r="F795" s="189"/>
      <c r="G795" s="189"/>
      <c r="H795" s="189"/>
      <c r="I795" s="189"/>
      <c r="J795" s="189"/>
      <c r="K795" s="189"/>
    </row>
    <row r="796" spans="1:11" ht="10.5" customHeight="1">
      <c r="A796" s="189"/>
      <c r="B796" s="189"/>
      <c r="C796" s="189"/>
      <c r="D796" s="189"/>
      <c r="E796" s="189"/>
      <c r="F796" s="189"/>
      <c r="G796" s="189"/>
      <c r="H796" s="189"/>
      <c r="I796" s="189"/>
      <c r="J796" s="189"/>
      <c r="K796" s="189"/>
    </row>
    <row r="797" spans="1:11" ht="10.5" customHeight="1">
      <c r="A797" s="189"/>
      <c r="B797" s="189"/>
      <c r="C797" s="189"/>
      <c r="D797" s="189"/>
      <c r="E797" s="189"/>
      <c r="F797" s="189"/>
      <c r="G797" s="189"/>
      <c r="H797" s="189"/>
      <c r="I797" s="189"/>
      <c r="J797" s="189"/>
      <c r="K797" s="189"/>
    </row>
    <row r="798" spans="1:11" ht="10.5" customHeight="1">
      <c r="A798" s="189"/>
      <c r="B798" s="189"/>
      <c r="C798" s="189"/>
      <c r="D798" s="189"/>
      <c r="E798" s="189"/>
      <c r="F798" s="189"/>
      <c r="G798" s="189"/>
      <c r="H798" s="189"/>
      <c r="I798" s="189"/>
      <c r="J798" s="189"/>
      <c r="K798" s="189"/>
    </row>
    <row r="799" spans="1:11" ht="10.5" customHeight="1">
      <c r="A799" s="189"/>
      <c r="B799" s="189"/>
      <c r="C799" s="189"/>
      <c r="D799" s="189"/>
      <c r="E799" s="189"/>
      <c r="F799" s="189"/>
      <c r="G799" s="189"/>
      <c r="H799" s="189"/>
      <c r="I799" s="189"/>
      <c r="J799" s="189"/>
      <c r="K799" s="189"/>
    </row>
    <row r="800" spans="1:11" ht="10.5" customHeight="1">
      <c r="A800" s="189"/>
      <c r="B800" s="189"/>
      <c r="C800" s="189"/>
      <c r="D800" s="189"/>
      <c r="E800" s="189"/>
      <c r="F800" s="189"/>
      <c r="G800" s="189"/>
      <c r="H800" s="189"/>
      <c r="I800" s="189"/>
      <c r="J800" s="189"/>
      <c r="K800" s="189"/>
    </row>
    <row r="801" spans="1:11" ht="10.5" customHeight="1">
      <c r="A801" s="189"/>
      <c r="B801" s="189"/>
      <c r="C801" s="189"/>
      <c r="D801" s="189"/>
      <c r="E801" s="189"/>
      <c r="F801" s="189"/>
      <c r="G801" s="189"/>
      <c r="H801" s="189"/>
      <c r="I801" s="189"/>
      <c r="J801" s="189"/>
      <c r="K801" s="189"/>
    </row>
    <row r="802" spans="1:11" ht="10.5" customHeight="1">
      <c r="A802" s="189"/>
      <c r="B802" s="189"/>
      <c r="C802" s="189"/>
      <c r="D802" s="189"/>
      <c r="E802" s="189"/>
      <c r="F802" s="189"/>
      <c r="G802" s="189"/>
      <c r="H802" s="189"/>
      <c r="I802" s="189"/>
      <c r="J802" s="189"/>
      <c r="K802" s="189"/>
    </row>
    <row r="803" spans="1:11" ht="10.5" customHeight="1">
      <c r="A803" s="189"/>
      <c r="B803" s="189"/>
      <c r="C803" s="189"/>
      <c r="D803" s="189"/>
      <c r="E803" s="189"/>
      <c r="F803" s="189"/>
      <c r="G803" s="189"/>
      <c r="H803" s="189"/>
      <c r="I803" s="189"/>
      <c r="J803" s="189"/>
      <c r="K803" s="189"/>
    </row>
    <row r="804" spans="1:11" ht="10.5" customHeight="1">
      <c r="A804" s="189"/>
      <c r="B804" s="189"/>
      <c r="C804" s="189"/>
      <c r="D804" s="189"/>
      <c r="E804" s="189"/>
      <c r="F804" s="189"/>
      <c r="G804" s="189"/>
      <c r="H804" s="189"/>
      <c r="I804" s="189"/>
      <c r="J804" s="189"/>
      <c r="K804" s="189"/>
    </row>
    <row r="805" spans="1:11" ht="10.5" customHeight="1">
      <c r="A805" s="189"/>
      <c r="B805" s="189"/>
      <c r="C805" s="189"/>
      <c r="D805" s="189"/>
      <c r="E805" s="189"/>
      <c r="F805" s="189"/>
      <c r="G805" s="189"/>
      <c r="H805" s="189"/>
      <c r="I805" s="189"/>
      <c r="J805" s="189"/>
      <c r="K805" s="189"/>
    </row>
    <row r="806" spans="1:11" ht="10.5" customHeight="1">
      <c r="A806" s="189"/>
      <c r="B806" s="189"/>
      <c r="C806" s="189"/>
      <c r="D806" s="189"/>
      <c r="E806" s="189"/>
      <c r="F806" s="189"/>
      <c r="G806" s="189"/>
      <c r="H806" s="189"/>
      <c r="I806" s="189"/>
      <c r="J806" s="189"/>
      <c r="K806" s="189"/>
    </row>
    <row r="807" spans="1:11" ht="10.5" customHeight="1">
      <c r="A807" s="189"/>
      <c r="B807" s="189"/>
      <c r="C807" s="189"/>
      <c r="D807" s="189"/>
      <c r="E807" s="189"/>
      <c r="F807" s="189"/>
      <c r="G807" s="189"/>
      <c r="H807" s="189"/>
      <c r="I807" s="189"/>
      <c r="J807" s="189"/>
      <c r="K807" s="189"/>
    </row>
    <row r="808" spans="1:11" ht="10.5" customHeight="1">
      <c r="A808" s="189"/>
      <c r="B808" s="189"/>
      <c r="C808" s="189"/>
      <c r="D808" s="189"/>
      <c r="E808" s="189"/>
      <c r="F808" s="189"/>
      <c r="G808" s="189"/>
      <c r="H808" s="189"/>
      <c r="I808" s="189"/>
      <c r="J808" s="189"/>
      <c r="K808" s="189"/>
    </row>
    <row r="809" spans="1:11" ht="10.5" customHeight="1">
      <c r="A809" s="189"/>
      <c r="B809" s="189"/>
      <c r="C809" s="189"/>
      <c r="D809" s="189"/>
      <c r="E809" s="189"/>
      <c r="F809" s="189"/>
      <c r="G809" s="189"/>
      <c r="H809" s="189"/>
      <c r="I809" s="189"/>
      <c r="J809" s="189"/>
      <c r="K809" s="189"/>
    </row>
    <row r="810" spans="1:11" ht="10.5" customHeight="1">
      <c r="A810" s="189"/>
      <c r="B810" s="189"/>
      <c r="C810" s="189"/>
      <c r="D810" s="189"/>
      <c r="E810" s="189"/>
      <c r="F810" s="189"/>
      <c r="G810" s="189"/>
      <c r="H810" s="189"/>
      <c r="I810" s="189"/>
      <c r="J810" s="189"/>
      <c r="K810" s="189"/>
    </row>
    <row r="811" spans="1:11" ht="10.5" customHeight="1">
      <c r="A811" s="189"/>
      <c r="B811" s="189"/>
      <c r="C811" s="189"/>
      <c r="D811" s="189"/>
      <c r="E811" s="189"/>
      <c r="F811" s="189"/>
      <c r="G811" s="189"/>
      <c r="H811" s="189"/>
      <c r="I811" s="189"/>
      <c r="J811" s="189"/>
      <c r="K811" s="189"/>
    </row>
    <row r="812" spans="1:11" ht="10.5" customHeight="1">
      <c r="A812" s="189"/>
      <c r="B812" s="189"/>
      <c r="C812" s="189"/>
      <c r="D812" s="189"/>
      <c r="E812" s="189"/>
      <c r="F812" s="189"/>
      <c r="G812" s="189"/>
      <c r="H812" s="189"/>
      <c r="I812" s="189"/>
      <c r="J812" s="189"/>
      <c r="K812" s="189"/>
    </row>
    <row r="813" spans="1:11" ht="10.5" customHeight="1">
      <c r="A813" s="189"/>
      <c r="B813" s="189"/>
      <c r="C813" s="189"/>
      <c r="D813" s="189"/>
      <c r="E813" s="189"/>
      <c r="F813" s="189"/>
      <c r="G813" s="189"/>
      <c r="H813" s="189"/>
      <c r="I813" s="189"/>
      <c r="J813" s="189"/>
      <c r="K813" s="189"/>
    </row>
    <row r="814" spans="1:11" ht="10.5" customHeight="1">
      <c r="A814" s="189"/>
      <c r="B814" s="189"/>
      <c r="C814" s="189"/>
      <c r="D814" s="189"/>
      <c r="E814" s="189"/>
      <c r="F814" s="189"/>
      <c r="G814" s="189"/>
      <c r="H814" s="189"/>
      <c r="I814" s="189"/>
      <c r="J814" s="189"/>
      <c r="K814" s="189"/>
    </row>
    <row r="815" spans="1:11" ht="10.5" customHeight="1">
      <c r="A815" s="189"/>
      <c r="B815" s="189"/>
      <c r="C815" s="189"/>
      <c r="D815" s="189"/>
      <c r="E815" s="189"/>
      <c r="F815" s="189"/>
      <c r="G815" s="189"/>
      <c r="H815" s="189"/>
      <c r="I815" s="189"/>
      <c r="J815" s="189"/>
      <c r="K815" s="189"/>
    </row>
    <row r="816" spans="1:11" ht="10.5" customHeight="1">
      <c r="A816" s="189"/>
      <c r="B816" s="189"/>
      <c r="C816" s="189"/>
      <c r="D816" s="189"/>
      <c r="E816" s="189"/>
      <c r="F816" s="189"/>
      <c r="G816" s="189"/>
      <c r="H816" s="189"/>
      <c r="I816" s="189"/>
      <c r="J816" s="189"/>
      <c r="K816" s="189"/>
    </row>
    <row r="817" spans="1:11" ht="10.5" customHeight="1">
      <c r="A817" s="189"/>
      <c r="B817" s="189"/>
      <c r="C817" s="189"/>
      <c r="D817" s="189"/>
      <c r="E817" s="189"/>
      <c r="F817" s="189"/>
      <c r="G817" s="189"/>
      <c r="H817" s="189"/>
      <c r="I817" s="189"/>
      <c r="J817" s="189"/>
      <c r="K817" s="189"/>
    </row>
    <row r="818" spans="1:11" ht="10.5" customHeight="1">
      <c r="A818" s="189"/>
      <c r="B818" s="189"/>
      <c r="C818" s="189"/>
      <c r="D818" s="189"/>
      <c r="E818" s="189"/>
      <c r="F818" s="189"/>
      <c r="G818" s="189"/>
      <c r="H818" s="189"/>
      <c r="I818" s="189"/>
      <c r="J818" s="189"/>
      <c r="K818" s="189"/>
    </row>
    <row r="819" spans="1:11" ht="10.5" customHeight="1">
      <c r="A819" s="189"/>
      <c r="B819" s="189"/>
      <c r="C819" s="189"/>
      <c r="D819" s="189"/>
      <c r="E819" s="189"/>
      <c r="F819" s="189"/>
      <c r="G819" s="189"/>
      <c r="H819" s="189"/>
      <c r="I819" s="189"/>
      <c r="J819" s="189"/>
      <c r="K819" s="189"/>
    </row>
    <row r="820" spans="1:11" ht="10.5" customHeight="1">
      <c r="A820" s="189"/>
      <c r="B820" s="189"/>
      <c r="C820" s="189"/>
      <c r="D820" s="189"/>
      <c r="E820" s="189"/>
      <c r="F820" s="189"/>
      <c r="G820" s="189"/>
      <c r="H820" s="189"/>
      <c r="I820" s="189"/>
      <c r="J820" s="189"/>
      <c r="K820" s="189"/>
    </row>
    <row r="821" spans="1:11" ht="10.5" customHeight="1">
      <c r="A821" s="189"/>
      <c r="B821" s="189"/>
      <c r="C821" s="189"/>
      <c r="D821" s="189"/>
      <c r="E821" s="189"/>
      <c r="F821" s="189"/>
      <c r="G821" s="189"/>
      <c r="H821" s="189"/>
      <c r="I821" s="189"/>
      <c r="J821" s="189"/>
      <c r="K821" s="189"/>
    </row>
    <row r="822" spans="1:11" ht="10.5" customHeight="1">
      <c r="A822" s="189"/>
      <c r="B822" s="189"/>
      <c r="C822" s="189"/>
      <c r="D822" s="189"/>
      <c r="E822" s="189"/>
      <c r="F822" s="189"/>
      <c r="G822" s="189"/>
      <c r="H822" s="189"/>
      <c r="I822" s="189"/>
      <c r="J822" s="189"/>
      <c r="K822" s="189"/>
    </row>
    <row r="823" spans="1:11" ht="10.5" customHeight="1">
      <c r="A823" s="189"/>
      <c r="B823" s="189"/>
      <c r="C823" s="189"/>
      <c r="D823" s="189"/>
      <c r="E823" s="189"/>
      <c r="F823" s="189"/>
      <c r="G823" s="189"/>
      <c r="H823" s="189"/>
      <c r="I823" s="189"/>
      <c r="J823" s="189"/>
      <c r="K823" s="189"/>
    </row>
    <row r="824" spans="1:11" ht="10.5" customHeight="1">
      <c r="A824" s="189"/>
      <c r="B824" s="189"/>
      <c r="C824" s="189"/>
      <c r="D824" s="189"/>
      <c r="E824" s="189"/>
      <c r="F824" s="189"/>
      <c r="G824" s="189"/>
      <c r="H824" s="189"/>
      <c r="I824" s="189"/>
      <c r="J824" s="189"/>
      <c r="K824" s="189"/>
    </row>
    <row r="825" spans="1:11" ht="10.5" customHeight="1">
      <c r="A825" s="189"/>
      <c r="B825" s="189"/>
      <c r="C825" s="189"/>
      <c r="D825" s="189"/>
      <c r="E825" s="189"/>
      <c r="F825" s="189"/>
      <c r="G825" s="189"/>
      <c r="H825" s="189"/>
      <c r="I825" s="189"/>
      <c r="J825" s="189"/>
      <c r="K825" s="189"/>
    </row>
    <row r="826" spans="1:11" ht="10.5" customHeight="1">
      <c r="A826" s="189"/>
      <c r="B826" s="189"/>
      <c r="C826" s="189"/>
      <c r="D826" s="189"/>
      <c r="E826" s="189"/>
      <c r="F826" s="189"/>
      <c r="G826" s="189"/>
      <c r="H826" s="189"/>
      <c r="I826" s="189"/>
      <c r="J826" s="189"/>
      <c r="K826" s="189"/>
    </row>
    <row r="827" spans="1:11" ht="10.5" customHeight="1">
      <c r="A827" s="189"/>
      <c r="B827" s="189"/>
      <c r="C827" s="189"/>
      <c r="D827" s="189"/>
      <c r="E827" s="189"/>
      <c r="F827" s="189"/>
      <c r="G827" s="189"/>
      <c r="H827" s="189"/>
      <c r="I827" s="189"/>
      <c r="J827" s="189"/>
      <c r="K827" s="189"/>
    </row>
    <row r="828" spans="1:11" ht="10.5" customHeight="1">
      <c r="A828" s="189"/>
      <c r="B828" s="189"/>
      <c r="C828" s="189"/>
      <c r="D828" s="189"/>
      <c r="E828" s="189"/>
      <c r="F828" s="189"/>
      <c r="G828" s="189"/>
      <c r="H828" s="189"/>
      <c r="I828" s="189"/>
      <c r="J828" s="189"/>
      <c r="K828" s="189"/>
    </row>
    <row r="829" spans="1:11" ht="10.5" customHeight="1">
      <c r="A829" s="189"/>
      <c r="B829" s="189"/>
      <c r="C829" s="189"/>
      <c r="D829" s="189"/>
      <c r="E829" s="189"/>
      <c r="F829" s="189"/>
      <c r="G829" s="189"/>
      <c r="H829" s="189"/>
      <c r="I829" s="189"/>
      <c r="J829" s="189"/>
      <c r="K829" s="189"/>
    </row>
    <row r="830" spans="1:11" ht="10.5" customHeight="1">
      <c r="A830" s="189"/>
      <c r="B830" s="189"/>
      <c r="C830" s="189"/>
      <c r="D830" s="189"/>
      <c r="E830" s="189"/>
      <c r="F830" s="189"/>
      <c r="G830" s="189"/>
      <c r="H830" s="189"/>
      <c r="I830" s="189"/>
      <c r="J830" s="189"/>
      <c r="K830" s="189"/>
    </row>
    <row r="831" spans="1:11" ht="10.5" customHeight="1">
      <c r="A831" s="189"/>
      <c r="B831" s="189"/>
      <c r="C831" s="189"/>
      <c r="D831" s="189"/>
      <c r="E831" s="189"/>
      <c r="F831" s="189"/>
      <c r="G831" s="189"/>
      <c r="H831" s="189"/>
      <c r="I831" s="189"/>
      <c r="J831" s="189"/>
      <c r="K831" s="189"/>
    </row>
    <row r="832" spans="1:11" ht="10.5" customHeight="1">
      <c r="A832" s="189"/>
      <c r="B832" s="189"/>
      <c r="C832" s="189"/>
      <c r="D832" s="189"/>
      <c r="E832" s="189"/>
      <c r="F832" s="189"/>
      <c r="G832" s="189"/>
      <c r="H832" s="189"/>
      <c r="I832" s="189"/>
      <c r="J832" s="189"/>
      <c r="K832" s="189"/>
    </row>
    <row r="833" spans="1:11" ht="10.5" customHeight="1">
      <c r="A833" s="189"/>
      <c r="B833" s="189"/>
      <c r="C833" s="189"/>
      <c r="D833" s="189"/>
      <c r="E833" s="189"/>
      <c r="F833" s="189"/>
      <c r="G833" s="189"/>
      <c r="H833" s="189"/>
      <c r="I833" s="189"/>
      <c r="J833" s="189"/>
      <c r="K833" s="189"/>
    </row>
    <row r="834" spans="1:11" ht="10.5" customHeight="1">
      <c r="A834" s="189"/>
      <c r="B834" s="189"/>
      <c r="C834" s="189"/>
      <c r="D834" s="189"/>
      <c r="E834" s="189"/>
      <c r="F834" s="189"/>
      <c r="G834" s="189"/>
      <c r="H834" s="189"/>
      <c r="I834" s="189"/>
      <c r="J834" s="189"/>
      <c r="K834" s="189"/>
    </row>
    <row r="835" spans="1:11" ht="10.5" customHeight="1">
      <c r="A835" s="189"/>
      <c r="B835" s="189"/>
      <c r="C835" s="189"/>
      <c r="D835" s="189"/>
      <c r="E835" s="189"/>
      <c r="F835" s="189"/>
      <c r="G835" s="189"/>
      <c r="H835" s="189"/>
      <c r="I835" s="189"/>
      <c r="J835" s="189"/>
      <c r="K835" s="189"/>
    </row>
    <row r="836" spans="1:11" ht="10.5" customHeight="1">
      <c r="A836" s="189"/>
      <c r="B836" s="189"/>
      <c r="C836" s="189"/>
      <c r="D836" s="189"/>
      <c r="E836" s="189"/>
      <c r="F836" s="189"/>
      <c r="G836" s="189"/>
      <c r="H836" s="189"/>
      <c r="I836" s="189"/>
      <c r="J836" s="189"/>
      <c r="K836" s="189"/>
    </row>
    <row r="837" spans="1:11" ht="10.5" customHeight="1">
      <c r="A837" s="189"/>
      <c r="B837" s="189"/>
      <c r="C837" s="189"/>
      <c r="D837" s="189"/>
      <c r="E837" s="189"/>
      <c r="F837" s="189"/>
      <c r="G837" s="189"/>
      <c r="H837" s="189"/>
      <c r="I837" s="189"/>
      <c r="J837" s="189"/>
      <c r="K837" s="189"/>
    </row>
    <row r="838" spans="1:11" ht="10.5" customHeight="1">
      <c r="A838" s="189"/>
      <c r="B838" s="189"/>
      <c r="C838" s="189"/>
      <c r="D838" s="189"/>
      <c r="E838" s="189"/>
      <c r="F838" s="189"/>
      <c r="G838" s="189"/>
      <c r="H838" s="189"/>
      <c r="I838" s="189"/>
      <c r="J838" s="189"/>
      <c r="K838" s="189"/>
    </row>
    <row r="839" spans="1:11" ht="10.5" customHeight="1">
      <c r="A839" s="189"/>
      <c r="B839" s="189"/>
      <c r="C839" s="189"/>
      <c r="D839" s="189"/>
      <c r="E839" s="189"/>
      <c r="F839" s="189"/>
      <c r="G839" s="189"/>
      <c r="H839" s="189"/>
      <c r="I839" s="189"/>
      <c r="J839" s="189"/>
      <c r="K839" s="189"/>
    </row>
    <row r="840" spans="1:11" ht="10.5" customHeight="1">
      <c r="A840" s="189"/>
      <c r="B840" s="189"/>
      <c r="C840" s="189"/>
      <c r="D840" s="189"/>
      <c r="E840" s="189"/>
      <c r="F840" s="189"/>
      <c r="G840" s="189"/>
      <c r="H840" s="189"/>
      <c r="I840" s="189"/>
      <c r="J840" s="189"/>
      <c r="K840" s="189"/>
    </row>
    <row r="841" spans="1:11" ht="10.5" customHeight="1">
      <c r="A841" s="189"/>
      <c r="B841" s="189"/>
      <c r="C841" s="189"/>
      <c r="D841" s="189"/>
      <c r="E841" s="189"/>
      <c r="F841" s="189"/>
      <c r="G841" s="189"/>
      <c r="H841" s="189"/>
      <c r="I841" s="189"/>
      <c r="J841" s="189"/>
      <c r="K841" s="189"/>
    </row>
    <row r="842" spans="1:11" ht="10.5" customHeight="1">
      <c r="A842" s="189"/>
      <c r="B842" s="189"/>
      <c r="C842" s="189"/>
      <c r="D842" s="189"/>
      <c r="E842" s="189"/>
      <c r="F842" s="189"/>
      <c r="G842" s="189"/>
      <c r="H842" s="189"/>
      <c r="I842" s="189"/>
      <c r="J842" s="189"/>
      <c r="K842" s="189"/>
    </row>
    <row r="843" spans="1:11" ht="10.5" customHeight="1">
      <c r="A843" s="189"/>
      <c r="B843" s="189"/>
      <c r="C843" s="189"/>
      <c r="D843" s="189"/>
      <c r="E843" s="189"/>
      <c r="F843" s="189"/>
      <c r="G843" s="189"/>
      <c r="H843" s="189"/>
      <c r="I843" s="189"/>
      <c r="J843" s="189"/>
      <c r="K843" s="189"/>
    </row>
    <row r="844" spans="1:11" ht="10.5" customHeight="1">
      <c r="A844" s="189"/>
      <c r="B844" s="189"/>
      <c r="C844" s="189"/>
      <c r="D844" s="189"/>
      <c r="E844" s="189"/>
      <c r="F844" s="189"/>
      <c r="G844" s="189"/>
      <c r="H844" s="189"/>
      <c r="I844" s="189"/>
      <c r="J844" s="189"/>
      <c r="K844" s="189"/>
    </row>
    <row r="845" spans="1:11" ht="10.5" customHeight="1">
      <c r="A845" s="189"/>
      <c r="B845" s="189"/>
      <c r="C845" s="189"/>
      <c r="D845" s="189"/>
      <c r="E845" s="189"/>
      <c r="F845" s="189"/>
      <c r="G845" s="189"/>
      <c r="H845" s="189"/>
      <c r="I845" s="189"/>
      <c r="J845" s="189"/>
      <c r="K845" s="189"/>
    </row>
    <row r="846" spans="1:11" ht="10.5" customHeight="1">
      <c r="A846" s="189"/>
      <c r="B846" s="189"/>
      <c r="C846" s="189"/>
      <c r="D846" s="189"/>
      <c r="E846" s="189"/>
      <c r="F846" s="189"/>
      <c r="G846" s="189"/>
      <c r="H846" s="189"/>
      <c r="I846" s="189"/>
      <c r="J846" s="189"/>
      <c r="K846" s="189"/>
    </row>
    <row r="847" spans="1:11" ht="10.5" customHeight="1">
      <c r="A847" s="189"/>
      <c r="B847" s="189"/>
      <c r="C847" s="189"/>
      <c r="D847" s="189"/>
      <c r="E847" s="189"/>
      <c r="F847" s="189"/>
      <c r="G847" s="189"/>
      <c r="H847" s="189"/>
      <c r="I847" s="189"/>
      <c r="J847" s="189"/>
      <c r="K847" s="189"/>
    </row>
    <row r="848" spans="1:11" ht="10.5" customHeight="1">
      <c r="A848" s="189"/>
      <c r="B848" s="189"/>
      <c r="C848" s="189"/>
      <c r="D848" s="189"/>
      <c r="E848" s="189"/>
      <c r="F848" s="189"/>
      <c r="G848" s="189"/>
      <c r="H848" s="189"/>
      <c r="I848" s="189"/>
      <c r="J848" s="189"/>
      <c r="K848" s="189"/>
    </row>
    <row r="849" spans="1:11" ht="10.5" customHeight="1">
      <c r="A849" s="189"/>
      <c r="B849" s="189"/>
      <c r="C849" s="189"/>
      <c r="D849" s="189"/>
      <c r="E849" s="189"/>
      <c r="F849" s="189"/>
      <c r="G849" s="189"/>
      <c r="H849" s="189"/>
      <c r="I849" s="189"/>
      <c r="J849" s="189"/>
      <c r="K849" s="189"/>
    </row>
    <row r="850" spans="1:11" ht="10.5" customHeight="1">
      <c r="A850" s="189"/>
      <c r="B850" s="189"/>
      <c r="C850" s="189"/>
      <c r="D850" s="189"/>
      <c r="E850" s="189"/>
      <c r="F850" s="189"/>
      <c r="G850" s="189"/>
      <c r="H850" s="189"/>
      <c r="I850" s="189"/>
      <c r="J850" s="189"/>
      <c r="K850" s="189"/>
    </row>
    <row r="851" spans="1:11" ht="10.5" customHeight="1">
      <c r="A851" s="189"/>
      <c r="B851" s="189"/>
      <c r="C851" s="189"/>
      <c r="D851" s="189"/>
      <c r="E851" s="189"/>
      <c r="F851" s="189"/>
      <c r="G851" s="189"/>
      <c r="H851" s="189"/>
      <c r="I851" s="189"/>
      <c r="J851" s="189"/>
      <c r="K851" s="189"/>
    </row>
    <row r="852" spans="1:11" ht="10.5" customHeight="1">
      <c r="A852" s="189"/>
      <c r="B852" s="189"/>
      <c r="C852" s="189"/>
      <c r="D852" s="189"/>
      <c r="E852" s="189"/>
      <c r="F852" s="189"/>
      <c r="G852" s="189"/>
      <c r="H852" s="189"/>
      <c r="I852" s="189"/>
      <c r="J852" s="189"/>
      <c r="K852" s="189"/>
    </row>
    <row r="853" spans="1:11" ht="10.5" customHeight="1">
      <c r="A853" s="189"/>
      <c r="B853" s="189"/>
      <c r="C853" s="189"/>
      <c r="D853" s="189"/>
      <c r="E853" s="189"/>
      <c r="F853" s="189"/>
      <c r="G853" s="189"/>
      <c r="H853" s="189"/>
      <c r="I853" s="189"/>
      <c r="J853" s="189"/>
      <c r="K853" s="189"/>
    </row>
    <row r="854" spans="1:11" ht="10.5" customHeight="1">
      <c r="A854" s="189"/>
      <c r="B854" s="189"/>
      <c r="C854" s="189"/>
      <c r="D854" s="189"/>
      <c r="E854" s="189"/>
      <c r="F854" s="189"/>
      <c r="G854" s="189"/>
      <c r="H854" s="189"/>
      <c r="I854" s="189"/>
      <c r="J854" s="189"/>
      <c r="K854" s="189"/>
    </row>
    <row r="855" spans="1:11" ht="10.5" customHeight="1">
      <c r="A855" s="189"/>
      <c r="B855" s="189"/>
      <c r="C855" s="189"/>
      <c r="D855" s="189"/>
      <c r="E855" s="189"/>
      <c r="F855" s="189"/>
      <c r="G855" s="189"/>
      <c r="H855" s="189"/>
      <c r="I855" s="189"/>
      <c r="J855" s="189"/>
      <c r="K855" s="189"/>
    </row>
    <row r="856" spans="1:11" ht="10.5" customHeight="1">
      <c r="A856" s="189"/>
      <c r="B856" s="189"/>
      <c r="C856" s="189"/>
      <c r="D856" s="189"/>
      <c r="E856" s="189"/>
      <c r="F856" s="189"/>
      <c r="G856" s="189"/>
      <c r="H856" s="189"/>
      <c r="I856" s="189"/>
      <c r="J856" s="189"/>
      <c r="K856" s="189"/>
    </row>
    <row r="857" spans="1:11" ht="10.5" customHeight="1">
      <c r="A857" s="189"/>
      <c r="B857" s="189"/>
      <c r="C857" s="189"/>
      <c r="D857" s="189"/>
      <c r="E857" s="189"/>
      <c r="F857" s="189"/>
      <c r="G857" s="189"/>
      <c r="H857" s="189"/>
      <c r="I857" s="189"/>
      <c r="J857" s="189"/>
      <c r="K857" s="189"/>
    </row>
    <row r="858" spans="1:11" ht="10.5" customHeight="1">
      <c r="A858" s="189"/>
      <c r="B858" s="189"/>
      <c r="C858" s="189"/>
      <c r="D858" s="189"/>
      <c r="E858" s="189"/>
      <c r="F858" s="189"/>
      <c r="G858" s="189"/>
      <c r="H858" s="189"/>
      <c r="I858" s="189"/>
      <c r="J858" s="189"/>
      <c r="K858" s="189"/>
    </row>
    <row r="859" spans="1:11" ht="10.5" customHeight="1">
      <c r="A859" s="189"/>
      <c r="B859" s="189"/>
      <c r="C859" s="189"/>
      <c r="D859" s="189"/>
      <c r="E859" s="189"/>
      <c r="F859" s="189"/>
      <c r="G859" s="189"/>
      <c r="H859" s="189"/>
      <c r="I859" s="189"/>
      <c r="J859" s="189"/>
      <c r="K859" s="189"/>
    </row>
    <row r="860" spans="1:11" ht="10.5" customHeight="1">
      <c r="A860" s="189"/>
      <c r="B860" s="189"/>
      <c r="C860" s="189"/>
      <c r="D860" s="189"/>
      <c r="E860" s="189"/>
      <c r="F860" s="189"/>
      <c r="G860" s="189"/>
      <c r="H860" s="189"/>
      <c r="I860" s="189"/>
      <c r="J860" s="189"/>
      <c r="K860" s="189"/>
    </row>
    <row r="861" spans="1:11" ht="10.5" customHeight="1">
      <c r="A861" s="189"/>
      <c r="B861" s="189"/>
      <c r="C861" s="189"/>
      <c r="D861" s="189"/>
      <c r="E861" s="189"/>
      <c r="F861" s="189"/>
      <c r="G861" s="189"/>
      <c r="H861" s="189"/>
      <c r="I861" s="189"/>
      <c r="J861" s="189"/>
      <c r="K861" s="189"/>
    </row>
    <row r="862" spans="1:11" ht="10.5" customHeight="1">
      <c r="A862" s="189"/>
      <c r="B862" s="189"/>
      <c r="C862" s="189"/>
      <c r="D862" s="189"/>
      <c r="E862" s="189"/>
      <c r="F862" s="189"/>
      <c r="G862" s="189"/>
      <c r="H862" s="189"/>
      <c r="I862" s="189"/>
      <c r="J862" s="189"/>
      <c r="K862" s="189"/>
    </row>
    <row r="863" spans="1:11" ht="10.5" customHeight="1">
      <c r="A863" s="189"/>
      <c r="B863" s="189"/>
      <c r="C863" s="189"/>
      <c r="D863" s="189"/>
      <c r="E863" s="189"/>
      <c r="F863" s="189"/>
      <c r="G863" s="189"/>
      <c r="H863" s="189"/>
      <c r="I863" s="189"/>
      <c r="J863" s="189"/>
      <c r="K863" s="189"/>
    </row>
    <row r="864" spans="1:11" ht="10.5" customHeight="1">
      <c r="A864" s="189"/>
      <c r="B864" s="189"/>
      <c r="C864" s="189"/>
      <c r="D864" s="189"/>
      <c r="E864" s="189"/>
      <c r="F864" s="189"/>
      <c r="G864" s="189"/>
      <c r="H864" s="189"/>
      <c r="I864" s="189"/>
      <c r="J864" s="189"/>
      <c r="K864" s="189"/>
    </row>
    <row r="865" spans="1:11" ht="10.5" customHeight="1">
      <c r="A865" s="189"/>
      <c r="B865" s="189"/>
      <c r="C865" s="189"/>
      <c r="D865" s="189"/>
      <c r="E865" s="189"/>
      <c r="F865" s="189"/>
      <c r="G865" s="189"/>
      <c r="H865" s="189"/>
      <c r="I865" s="189"/>
      <c r="J865" s="189"/>
      <c r="K865" s="189"/>
    </row>
    <row r="866" spans="1:11" ht="10.5" customHeight="1">
      <c r="A866" s="189"/>
      <c r="B866" s="189"/>
      <c r="C866" s="189"/>
      <c r="D866" s="189"/>
      <c r="E866" s="189"/>
      <c r="F866" s="189"/>
      <c r="G866" s="189"/>
      <c r="H866" s="189"/>
      <c r="I866" s="189"/>
      <c r="J866" s="189"/>
      <c r="K866" s="189"/>
    </row>
    <row r="867" spans="1:11" ht="10.5" customHeight="1">
      <c r="A867" s="189"/>
      <c r="B867" s="189"/>
      <c r="C867" s="189"/>
      <c r="D867" s="189"/>
      <c r="E867" s="189"/>
      <c r="F867" s="189"/>
      <c r="G867" s="189"/>
      <c r="H867" s="189"/>
      <c r="I867" s="189"/>
      <c r="J867" s="189"/>
      <c r="K867" s="189"/>
    </row>
    <row r="868" spans="1:11" ht="10.5" customHeight="1">
      <c r="A868" s="189"/>
      <c r="B868" s="189"/>
      <c r="C868" s="189"/>
      <c r="D868" s="189"/>
      <c r="E868" s="189"/>
      <c r="F868" s="189"/>
      <c r="G868" s="189"/>
      <c r="H868" s="189"/>
      <c r="I868" s="189"/>
      <c r="J868" s="189"/>
      <c r="K868" s="189"/>
    </row>
    <row r="869" spans="1:11" ht="10.5" customHeight="1">
      <c r="A869" s="189"/>
      <c r="B869" s="189"/>
      <c r="C869" s="189"/>
      <c r="D869" s="189"/>
      <c r="E869" s="189"/>
      <c r="F869" s="189"/>
      <c r="G869" s="189"/>
      <c r="H869" s="189"/>
      <c r="I869" s="189"/>
      <c r="J869" s="189"/>
      <c r="K869" s="189"/>
    </row>
    <row r="870" spans="1:11" ht="10.5" customHeight="1">
      <c r="A870" s="189"/>
      <c r="B870" s="189"/>
      <c r="C870" s="189"/>
      <c r="D870" s="189"/>
      <c r="E870" s="189"/>
      <c r="F870" s="189"/>
      <c r="G870" s="189"/>
      <c r="H870" s="189"/>
      <c r="I870" s="189"/>
      <c r="J870" s="189"/>
      <c r="K870" s="189"/>
    </row>
    <row r="871" spans="1:11" ht="10.5" customHeight="1">
      <c r="A871" s="189"/>
      <c r="B871" s="189"/>
      <c r="C871" s="189"/>
      <c r="D871" s="189"/>
      <c r="E871" s="189"/>
      <c r="F871" s="189"/>
      <c r="G871" s="189"/>
      <c r="H871" s="189"/>
      <c r="I871" s="189"/>
      <c r="J871" s="189"/>
      <c r="K871" s="189"/>
    </row>
    <row r="872" spans="1:11" ht="10.5" customHeight="1">
      <c r="A872" s="189"/>
      <c r="B872" s="189"/>
      <c r="C872" s="189"/>
      <c r="D872" s="189"/>
      <c r="E872" s="189"/>
      <c r="F872" s="189"/>
      <c r="G872" s="189"/>
      <c r="H872" s="189"/>
      <c r="I872" s="189"/>
      <c r="J872" s="189"/>
      <c r="K872" s="189"/>
    </row>
    <row r="873" spans="1:11" ht="10.5" customHeight="1">
      <c r="A873" s="189"/>
      <c r="B873" s="189"/>
      <c r="C873" s="189"/>
      <c r="D873" s="189"/>
      <c r="E873" s="189"/>
      <c r="F873" s="189"/>
      <c r="G873" s="189"/>
      <c r="H873" s="189"/>
      <c r="I873" s="189"/>
      <c r="J873" s="189"/>
      <c r="K873" s="189"/>
    </row>
    <row r="874" spans="1:11" ht="10.5" customHeight="1">
      <c r="A874" s="189"/>
      <c r="B874" s="189"/>
      <c r="C874" s="189"/>
      <c r="D874" s="189"/>
      <c r="E874" s="189"/>
      <c r="F874" s="189"/>
      <c r="G874" s="189"/>
      <c r="H874" s="189"/>
      <c r="I874" s="189"/>
      <c r="J874" s="189"/>
      <c r="K874" s="189"/>
    </row>
    <row r="875" spans="1:11" ht="10.5" customHeight="1">
      <c r="A875" s="189"/>
      <c r="B875" s="189"/>
      <c r="C875" s="189"/>
      <c r="D875" s="189"/>
      <c r="E875" s="189"/>
      <c r="F875" s="189"/>
      <c r="G875" s="189"/>
      <c r="H875" s="189"/>
      <c r="I875" s="189"/>
      <c r="J875" s="189"/>
      <c r="K875" s="189"/>
    </row>
    <row r="876" spans="1:11" ht="10.5" customHeight="1">
      <c r="A876" s="189"/>
      <c r="B876" s="189"/>
      <c r="C876" s="189"/>
      <c r="D876" s="189"/>
      <c r="E876" s="189"/>
      <c r="F876" s="189"/>
      <c r="G876" s="189"/>
      <c r="H876" s="189"/>
      <c r="I876" s="189"/>
      <c r="J876" s="189"/>
      <c r="K876" s="189"/>
    </row>
    <row r="877" spans="1:11" ht="10.5" customHeight="1">
      <c r="A877" s="189"/>
      <c r="B877" s="189"/>
      <c r="C877" s="189"/>
      <c r="D877" s="189"/>
      <c r="E877" s="189"/>
      <c r="F877" s="189"/>
      <c r="G877" s="189"/>
      <c r="H877" s="189"/>
      <c r="I877" s="189"/>
      <c r="J877" s="189"/>
      <c r="K877" s="189"/>
    </row>
    <row r="878" spans="1:11" ht="10.5" customHeight="1">
      <c r="A878" s="189"/>
      <c r="B878" s="189"/>
      <c r="C878" s="189"/>
      <c r="D878" s="189"/>
      <c r="E878" s="189"/>
      <c r="F878" s="189"/>
      <c r="G878" s="189"/>
      <c r="H878" s="189"/>
      <c r="I878" s="189"/>
      <c r="J878" s="189"/>
      <c r="K878" s="189"/>
    </row>
    <row r="879" spans="1:11" ht="10.5" customHeight="1">
      <c r="A879" s="189"/>
      <c r="B879" s="189"/>
      <c r="C879" s="189"/>
      <c r="D879" s="189"/>
      <c r="E879" s="189"/>
      <c r="F879" s="189"/>
      <c r="G879" s="189"/>
      <c r="H879" s="189"/>
      <c r="I879" s="189"/>
      <c r="J879" s="189"/>
      <c r="K879" s="189"/>
    </row>
    <row r="880" spans="1:11" ht="10.5" customHeight="1">
      <c r="A880" s="189"/>
      <c r="B880" s="189"/>
      <c r="C880" s="189"/>
      <c r="D880" s="189"/>
      <c r="E880" s="189"/>
      <c r="F880" s="189"/>
      <c r="G880" s="189"/>
      <c r="H880" s="189"/>
      <c r="I880" s="189"/>
      <c r="J880" s="189"/>
      <c r="K880" s="189"/>
    </row>
    <row r="881" spans="1:11" ht="10.5" customHeight="1">
      <c r="A881" s="189"/>
      <c r="B881" s="189"/>
      <c r="C881" s="189"/>
      <c r="D881" s="189"/>
      <c r="E881" s="189"/>
      <c r="F881" s="189"/>
      <c r="G881" s="189"/>
      <c r="H881" s="189"/>
      <c r="I881" s="189"/>
      <c r="J881" s="189"/>
      <c r="K881" s="189"/>
    </row>
    <row r="882" spans="1:11" ht="10.5" customHeight="1">
      <c r="A882" s="189"/>
      <c r="B882" s="189"/>
      <c r="C882" s="189"/>
      <c r="D882" s="189"/>
      <c r="E882" s="189"/>
      <c r="F882" s="189"/>
      <c r="G882" s="189"/>
      <c r="H882" s="189"/>
      <c r="I882" s="189"/>
      <c r="J882" s="189"/>
      <c r="K882" s="189"/>
    </row>
    <row r="883" spans="1:11" ht="10.5" customHeight="1">
      <c r="A883" s="189"/>
      <c r="B883" s="189"/>
      <c r="C883" s="189"/>
      <c r="D883" s="189"/>
      <c r="E883" s="189"/>
      <c r="F883" s="189"/>
      <c r="G883" s="189"/>
      <c r="H883" s="189"/>
      <c r="I883" s="189"/>
      <c r="J883" s="189"/>
      <c r="K883" s="189"/>
    </row>
    <row r="884" spans="1:11" ht="10.5" customHeight="1">
      <c r="A884" s="189"/>
      <c r="B884" s="189"/>
      <c r="C884" s="189"/>
      <c r="D884" s="189"/>
      <c r="E884" s="189"/>
      <c r="F884" s="189"/>
      <c r="G884" s="189"/>
      <c r="H884" s="189"/>
      <c r="I884" s="189"/>
      <c r="J884" s="189"/>
      <c r="K884" s="189"/>
    </row>
    <row r="885" spans="1:11" ht="10.5" customHeight="1">
      <c r="A885" s="189"/>
      <c r="B885" s="189"/>
      <c r="C885" s="189"/>
      <c r="D885" s="189"/>
      <c r="E885" s="189"/>
      <c r="F885" s="189"/>
      <c r="G885" s="189"/>
      <c r="H885" s="189"/>
      <c r="I885" s="189"/>
      <c r="J885" s="189"/>
      <c r="K885" s="189"/>
    </row>
    <row r="886" spans="1:11" ht="10.5" customHeight="1">
      <c r="A886" s="189"/>
      <c r="B886" s="189"/>
      <c r="C886" s="189"/>
      <c r="D886" s="189"/>
      <c r="E886" s="189"/>
      <c r="F886" s="189"/>
      <c r="G886" s="189"/>
      <c r="H886" s="189"/>
      <c r="I886" s="189"/>
      <c r="J886" s="189"/>
      <c r="K886" s="189"/>
    </row>
    <row r="887" spans="1:11" ht="10.5" customHeight="1">
      <c r="A887" s="189"/>
      <c r="B887" s="189"/>
      <c r="C887" s="189"/>
      <c r="D887" s="189"/>
      <c r="E887" s="189"/>
      <c r="F887" s="189"/>
      <c r="G887" s="189"/>
      <c r="H887" s="189"/>
      <c r="I887" s="189"/>
      <c r="J887" s="189"/>
      <c r="K887" s="189"/>
    </row>
    <row r="888" spans="1:11" ht="10.5" customHeight="1">
      <c r="A888" s="189"/>
      <c r="B888" s="189"/>
      <c r="C888" s="189"/>
      <c r="D888" s="189"/>
      <c r="E888" s="189"/>
      <c r="F888" s="189"/>
      <c r="G888" s="189"/>
      <c r="H888" s="189"/>
      <c r="I888" s="189"/>
      <c r="J888" s="189"/>
      <c r="K888" s="189"/>
    </row>
    <row r="889" spans="1:11" ht="10.5" customHeight="1">
      <c r="A889" s="189"/>
      <c r="B889" s="189"/>
      <c r="C889" s="189"/>
      <c r="D889" s="189"/>
      <c r="E889" s="189"/>
      <c r="F889" s="189"/>
      <c r="G889" s="189"/>
      <c r="H889" s="189"/>
      <c r="I889" s="189"/>
      <c r="J889" s="189"/>
      <c r="K889" s="189"/>
    </row>
    <row r="890" spans="1:11" ht="10.5" customHeight="1">
      <c r="A890" s="189"/>
      <c r="B890" s="189"/>
      <c r="C890" s="189"/>
      <c r="D890" s="189"/>
      <c r="E890" s="189"/>
      <c r="F890" s="189"/>
      <c r="G890" s="189"/>
      <c r="H890" s="189"/>
      <c r="I890" s="189"/>
      <c r="J890" s="189"/>
      <c r="K890" s="189"/>
    </row>
    <row r="891" spans="1:11" ht="10.5" customHeight="1">
      <c r="A891" s="189"/>
      <c r="B891" s="189"/>
      <c r="C891" s="189"/>
      <c r="D891" s="189"/>
      <c r="E891" s="189"/>
      <c r="F891" s="189"/>
      <c r="G891" s="189"/>
      <c r="H891" s="189"/>
      <c r="I891" s="189"/>
      <c r="J891" s="189"/>
      <c r="K891" s="189"/>
    </row>
    <row r="892" spans="1:11" ht="10.5" customHeight="1">
      <c r="A892" s="189"/>
      <c r="B892" s="189"/>
      <c r="C892" s="189"/>
      <c r="D892" s="189"/>
      <c r="E892" s="189"/>
      <c r="F892" s="189"/>
      <c r="G892" s="189"/>
      <c r="H892" s="189"/>
      <c r="I892" s="189"/>
      <c r="J892" s="189"/>
      <c r="K892" s="189"/>
    </row>
    <row r="893" spans="1:11" ht="10.5" customHeight="1">
      <c r="A893" s="189"/>
      <c r="B893" s="189"/>
      <c r="C893" s="189"/>
      <c r="D893" s="189"/>
      <c r="E893" s="189"/>
      <c r="F893" s="189"/>
      <c r="G893" s="189"/>
      <c r="H893" s="189"/>
      <c r="I893" s="189"/>
      <c r="J893" s="189"/>
      <c r="K893" s="189"/>
    </row>
    <row r="894" spans="1:11" ht="10.5" customHeight="1">
      <c r="A894" s="189"/>
      <c r="B894" s="189"/>
      <c r="C894" s="189"/>
      <c r="D894" s="189"/>
      <c r="E894" s="189"/>
      <c r="F894" s="189"/>
      <c r="G894" s="189"/>
      <c r="H894" s="189"/>
      <c r="I894" s="189"/>
      <c r="J894" s="189"/>
      <c r="K894" s="189"/>
    </row>
    <row r="895" spans="1:11" ht="10.5" customHeight="1">
      <c r="A895" s="189"/>
      <c r="B895" s="189"/>
      <c r="C895" s="189"/>
      <c r="D895" s="189"/>
      <c r="E895" s="189"/>
      <c r="F895" s="189"/>
      <c r="G895" s="189"/>
      <c r="H895" s="189"/>
      <c r="I895" s="189"/>
      <c r="J895" s="189"/>
      <c r="K895" s="189"/>
    </row>
    <row r="896" spans="1:11" ht="10.5" customHeight="1">
      <c r="A896" s="189"/>
      <c r="B896" s="189"/>
      <c r="C896" s="189"/>
      <c r="D896" s="189"/>
      <c r="E896" s="189"/>
      <c r="F896" s="189"/>
      <c r="G896" s="189"/>
      <c r="H896" s="189"/>
      <c r="I896" s="189"/>
      <c r="J896" s="189"/>
      <c r="K896" s="189"/>
    </row>
    <row r="897" spans="1:11" ht="10.5" customHeight="1">
      <c r="A897" s="189"/>
      <c r="B897" s="189"/>
      <c r="C897" s="189"/>
      <c r="D897" s="189"/>
      <c r="E897" s="189"/>
      <c r="F897" s="189"/>
      <c r="G897" s="189"/>
      <c r="H897" s="189"/>
      <c r="I897" s="189"/>
      <c r="J897" s="189"/>
      <c r="K897" s="189"/>
    </row>
    <row r="898" spans="1:11" ht="10.5" customHeight="1">
      <c r="A898" s="189"/>
      <c r="B898" s="189"/>
      <c r="C898" s="189"/>
      <c r="D898" s="189"/>
      <c r="E898" s="189"/>
      <c r="F898" s="189"/>
      <c r="G898" s="189"/>
      <c r="H898" s="189"/>
      <c r="I898" s="189"/>
      <c r="J898" s="189"/>
      <c r="K898" s="189"/>
    </row>
    <row r="899" spans="1:11" ht="10.5" customHeight="1">
      <c r="A899" s="189"/>
      <c r="B899" s="189"/>
      <c r="C899" s="189"/>
      <c r="D899" s="189"/>
      <c r="E899" s="189"/>
      <c r="F899" s="189"/>
      <c r="G899" s="189"/>
      <c r="H899" s="189"/>
      <c r="I899" s="189"/>
      <c r="J899" s="189"/>
      <c r="K899" s="189"/>
    </row>
    <row r="900" spans="1:11" ht="10.5" customHeight="1">
      <c r="A900" s="189"/>
      <c r="B900" s="189"/>
      <c r="C900" s="189"/>
      <c r="D900" s="189"/>
      <c r="E900" s="189"/>
      <c r="F900" s="189"/>
      <c r="G900" s="189"/>
      <c r="H900" s="189"/>
      <c r="I900" s="189"/>
      <c r="J900" s="189"/>
      <c r="K900" s="189"/>
    </row>
    <row r="901" spans="1:11" ht="10.5" customHeight="1">
      <c r="A901" s="189"/>
      <c r="B901" s="189"/>
      <c r="C901" s="189"/>
      <c r="D901" s="189"/>
      <c r="E901" s="189"/>
      <c r="F901" s="189"/>
      <c r="G901" s="189"/>
      <c r="H901" s="189"/>
      <c r="I901" s="189"/>
      <c r="J901" s="189"/>
      <c r="K901" s="189"/>
    </row>
    <row r="902" spans="1:11" ht="10.5" customHeight="1">
      <c r="A902" s="189"/>
      <c r="B902" s="189"/>
      <c r="C902" s="189"/>
      <c r="D902" s="189"/>
      <c r="E902" s="189"/>
      <c r="F902" s="189"/>
      <c r="G902" s="189"/>
      <c r="H902" s="189"/>
      <c r="I902" s="189"/>
      <c r="J902" s="189"/>
      <c r="K902" s="189"/>
    </row>
    <row r="903" spans="1:11" ht="10.5" customHeight="1">
      <c r="A903" s="189"/>
      <c r="B903" s="189"/>
      <c r="C903" s="189"/>
      <c r="D903" s="189"/>
      <c r="E903" s="189"/>
      <c r="F903" s="189"/>
      <c r="G903" s="189"/>
      <c r="H903" s="189"/>
      <c r="I903" s="189"/>
      <c r="J903" s="189"/>
      <c r="K903" s="189"/>
    </row>
    <row r="904" spans="1:11" ht="10.5" customHeight="1">
      <c r="A904" s="189"/>
      <c r="B904" s="189"/>
      <c r="C904" s="189"/>
      <c r="D904" s="189"/>
      <c r="E904" s="189"/>
      <c r="F904" s="189"/>
      <c r="G904" s="189"/>
      <c r="H904" s="189"/>
      <c r="I904" s="189"/>
      <c r="J904" s="189"/>
      <c r="K904" s="189"/>
    </row>
    <row r="905" spans="1:11" ht="10.5" customHeight="1">
      <c r="A905" s="189"/>
      <c r="B905" s="189"/>
      <c r="C905" s="189"/>
      <c r="D905" s="189"/>
      <c r="E905" s="189"/>
      <c r="F905" s="189"/>
      <c r="G905" s="189"/>
      <c r="H905" s="189"/>
      <c r="I905" s="189"/>
      <c r="J905" s="189"/>
      <c r="K905" s="189"/>
    </row>
    <row r="906" spans="1:11" ht="10.5" customHeight="1">
      <c r="A906" s="189"/>
      <c r="B906" s="189"/>
      <c r="C906" s="189"/>
      <c r="D906" s="189"/>
      <c r="E906" s="189"/>
      <c r="F906" s="189"/>
      <c r="G906" s="189"/>
      <c r="H906" s="189"/>
      <c r="I906" s="189"/>
      <c r="J906" s="189"/>
      <c r="K906" s="189"/>
    </row>
    <row r="907" spans="1:11" ht="10.5" customHeight="1">
      <c r="A907" s="189"/>
      <c r="B907" s="189"/>
      <c r="C907" s="189"/>
      <c r="D907" s="189"/>
      <c r="E907" s="189"/>
      <c r="F907" s="189"/>
      <c r="G907" s="189"/>
      <c r="H907" s="189"/>
      <c r="I907" s="189"/>
      <c r="J907" s="189"/>
      <c r="K907" s="189"/>
    </row>
    <row r="908" spans="1:11" ht="10.5" customHeight="1">
      <c r="A908" s="189"/>
      <c r="B908" s="189"/>
      <c r="C908" s="189"/>
      <c r="D908" s="189"/>
      <c r="E908" s="189"/>
      <c r="F908" s="189"/>
      <c r="G908" s="189"/>
      <c r="H908" s="189"/>
      <c r="I908" s="189"/>
      <c r="J908" s="189"/>
      <c r="K908" s="189"/>
    </row>
    <row r="909" spans="1:11" ht="10.5" customHeight="1">
      <c r="A909" s="189"/>
      <c r="B909" s="189"/>
      <c r="C909" s="189"/>
      <c r="D909" s="189"/>
      <c r="E909" s="189"/>
      <c r="F909" s="189"/>
      <c r="G909" s="189"/>
      <c r="H909" s="189"/>
      <c r="I909" s="189"/>
      <c r="J909" s="189"/>
      <c r="K909" s="189"/>
    </row>
    <row r="910" spans="1:11" ht="10.5" customHeight="1">
      <c r="A910" s="189"/>
      <c r="B910" s="189"/>
      <c r="C910" s="189"/>
      <c r="D910" s="189"/>
      <c r="E910" s="189"/>
      <c r="F910" s="189"/>
      <c r="G910" s="189"/>
      <c r="H910" s="189"/>
      <c r="I910" s="189"/>
      <c r="J910" s="189"/>
      <c r="K910" s="189"/>
    </row>
    <row r="911" spans="1:11" ht="10.5" customHeight="1">
      <c r="A911" s="189"/>
      <c r="B911" s="189"/>
      <c r="C911" s="189"/>
      <c r="D911" s="189"/>
      <c r="E911" s="189"/>
      <c r="F911" s="189"/>
      <c r="G911" s="189"/>
      <c r="H911" s="189"/>
      <c r="I911" s="189"/>
      <c r="J911" s="189"/>
      <c r="K911" s="189"/>
    </row>
    <row r="912" spans="1:11" ht="10.5" customHeight="1">
      <c r="A912" s="189"/>
      <c r="B912" s="189"/>
      <c r="C912" s="189"/>
      <c r="D912" s="189"/>
      <c r="E912" s="189"/>
      <c r="F912" s="189"/>
      <c r="G912" s="189"/>
      <c r="H912" s="189"/>
      <c r="I912" s="189"/>
      <c r="J912" s="189"/>
      <c r="K912" s="189"/>
    </row>
    <row r="913" spans="1:11" ht="10.5" customHeight="1">
      <c r="A913" s="189"/>
      <c r="B913" s="189"/>
      <c r="C913" s="189"/>
      <c r="D913" s="189"/>
      <c r="E913" s="189"/>
      <c r="F913" s="189"/>
      <c r="G913" s="189"/>
      <c r="H913" s="189"/>
      <c r="I913" s="189"/>
      <c r="J913" s="189"/>
      <c r="K913" s="189"/>
    </row>
    <row r="914" spans="1:11" ht="10.5" customHeight="1">
      <c r="A914" s="189"/>
      <c r="B914" s="189"/>
      <c r="C914" s="189"/>
      <c r="D914" s="189"/>
      <c r="E914" s="189"/>
      <c r="F914" s="189"/>
      <c r="G914" s="189"/>
      <c r="H914" s="189"/>
      <c r="I914" s="189"/>
      <c r="J914" s="189"/>
      <c r="K914" s="189"/>
    </row>
    <row r="915" spans="1:11" ht="10.5" customHeight="1">
      <c r="A915" s="189"/>
      <c r="B915" s="189"/>
      <c r="C915" s="189"/>
      <c r="D915" s="189"/>
      <c r="E915" s="189"/>
      <c r="F915" s="189"/>
      <c r="G915" s="189"/>
      <c r="H915" s="189"/>
      <c r="I915" s="189"/>
      <c r="J915" s="189"/>
      <c r="K915" s="189"/>
    </row>
    <row r="916" spans="1:11" ht="10.5" customHeight="1">
      <c r="A916" s="189"/>
      <c r="B916" s="189"/>
      <c r="C916" s="189"/>
      <c r="D916" s="189"/>
      <c r="E916" s="189"/>
      <c r="F916" s="189"/>
      <c r="G916" s="189"/>
      <c r="H916" s="189"/>
      <c r="I916" s="189"/>
      <c r="J916" s="189"/>
      <c r="K916" s="189"/>
    </row>
    <row r="917" spans="1:11" ht="10.5" customHeight="1">
      <c r="A917" s="189"/>
      <c r="B917" s="189"/>
      <c r="C917" s="189"/>
      <c r="D917" s="189"/>
      <c r="E917" s="189"/>
      <c r="F917" s="189"/>
      <c r="G917" s="189"/>
      <c r="H917" s="189"/>
      <c r="I917" s="189"/>
      <c r="J917" s="189"/>
      <c r="K917" s="189"/>
    </row>
    <row r="918" spans="1:11" ht="10.5" customHeight="1">
      <c r="A918" s="189"/>
      <c r="B918" s="189"/>
      <c r="C918" s="189"/>
      <c r="D918" s="189"/>
      <c r="E918" s="189"/>
      <c r="F918" s="189"/>
      <c r="G918" s="189"/>
      <c r="H918" s="189"/>
      <c r="I918" s="189"/>
      <c r="J918" s="189"/>
      <c r="K918" s="189"/>
    </row>
    <row r="919" spans="1:11" ht="10.5" customHeight="1">
      <c r="A919" s="189"/>
      <c r="B919" s="189"/>
      <c r="C919" s="189"/>
      <c r="D919" s="189"/>
      <c r="E919" s="189"/>
      <c r="F919" s="189"/>
      <c r="G919" s="189"/>
      <c r="H919" s="189"/>
      <c r="I919" s="189"/>
      <c r="J919" s="189"/>
      <c r="K919" s="189"/>
    </row>
    <row r="920" spans="1:11" ht="10.5" customHeight="1">
      <c r="A920" s="189"/>
      <c r="B920" s="189"/>
      <c r="C920" s="189"/>
      <c r="D920" s="189"/>
      <c r="E920" s="189"/>
      <c r="F920" s="189"/>
      <c r="G920" s="189"/>
      <c r="H920" s="189"/>
      <c r="I920" s="189"/>
      <c r="J920" s="189"/>
      <c r="K920" s="189"/>
    </row>
    <row r="921" spans="1:11" ht="10.5" customHeight="1">
      <c r="A921" s="189"/>
      <c r="B921" s="189"/>
      <c r="C921" s="189"/>
      <c r="D921" s="189"/>
      <c r="E921" s="189"/>
      <c r="F921" s="189"/>
      <c r="G921" s="189"/>
      <c r="H921" s="189"/>
      <c r="I921" s="189"/>
      <c r="J921" s="189"/>
      <c r="K921" s="189"/>
    </row>
    <row r="922" spans="1:11" ht="10.5" customHeight="1">
      <c r="A922" s="189"/>
      <c r="B922" s="189"/>
      <c r="C922" s="189"/>
      <c r="D922" s="189"/>
      <c r="E922" s="189"/>
      <c r="F922" s="189"/>
      <c r="G922" s="189"/>
      <c r="H922" s="189"/>
      <c r="I922" s="189"/>
      <c r="J922" s="189"/>
      <c r="K922" s="189"/>
    </row>
    <row r="923" spans="1:11" ht="10.5" customHeight="1">
      <c r="A923" s="189"/>
      <c r="B923" s="189"/>
      <c r="C923" s="189"/>
      <c r="D923" s="189"/>
      <c r="E923" s="189"/>
      <c r="F923" s="189"/>
      <c r="G923" s="189"/>
      <c r="H923" s="189"/>
      <c r="I923" s="189"/>
      <c r="J923" s="189"/>
      <c r="K923" s="189"/>
    </row>
    <row r="924" spans="1:11" ht="10.5" customHeight="1">
      <c r="A924" s="189"/>
      <c r="B924" s="189"/>
      <c r="C924" s="189"/>
      <c r="D924" s="189"/>
      <c r="E924" s="189"/>
      <c r="F924" s="189"/>
      <c r="G924" s="189"/>
      <c r="H924" s="189"/>
      <c r="I924" s="189"/>
      <c r="J924" s="189"/>
      <c r="K924" s="189"/>
    </row>
    <row r="925" spans="1:11" ht="10.5" customHeight="1">
      <c r="A925" s="189"/>
      <c r="B925" s="189"/>
      <c r="C925" s="189"/>
      <c r="D925" s="189"/>
      <c r="E925" s="189"/>
      <c r="F925" s="189"/>
      <c r="G925" s="189"/>
      <c r="H925" s="189"/>
      <c r="I925" s="189"/>
      <c r="J925" s="189"/>
      <c r="K925" s="189"/>
    </row>
    <row r="926" spans="1:11" ht="10.5" customHeight="1">
      <c r="A926" s="189"/>
      <c r="B926" s="189"/>
      <c r="C926" s="189"/>
      <c r="D926" s="189"/>
      <c r="E926" s="189"/>
      <c r="F926" s="189"/>
      <c r="G926" s="189"/>
      <c r="H926" s="189"/>
      <c r="I926" s="189"/>
      <c r="J926" s="189"/>
      <c r="K926" s="189"/>
    </row>
    <row r="927" spans="1:11" ht="10.5" customHeight="1">
      <c r="A927" s="189"/>
      <c r="B927" s="189"/>
      <c r="C927" s="189"/>
      <c r="D927" s="189"/>
      <c r="E927" s="189"/>
      <c r="F927" s="189"/>
      <c r="G927" s="189"/>
      <c r="H927" s="189"/>
      <c r="I927" s="189"/>
      <c r="J927" s="189"/>
      <c r="K927" s="189"/>
    </row>
    <row r="928" spans="1:11" ht="10.5" customHeight="1">
      <c r="A928" s="189"/>
      <c r="B928" s="189"/>
      <c r="C928" s="189"/>
      <c r="D928" s="189"/>
      <c r="E928" s="189"/>
      <c r="F928" s="189"/>
      <c r="G928" s="189"/>
      <c r="H928" s="189"/>
      <c r="I928" s="189"/>
      <c r="J928" s="189"/>
      <c r="K928" s="189"/>
    </row>
    <row r="929" spans="1:11" ht="10.5" customHeight="1">
      <c r="A929" s="189"/>
      <c r="B929" s="189"/>
      <c r="C929" s="189"/>
      <c r="D929" s="189"/>
      <c r="E929" s="189"/>
      <c r="F929" s="189"/>
      <c r="G929" s="189"/>
      <c r="H929" s="189"/>
      <c r="I929" s="189"/>
      <c r="J929" s="189"/>
      <c r="K929" s="189"/>
    </row>
    <row r="930" spans="1:11" ht="10.5" customHeight="1">
      <c r="A930" s="189"/>
      <c r="B930" s="189"/>
      <c r="C930" s="189"/>
      <c r="D930" s="189"/>
      <c r="E930" s="189"/>
      <c r="F930" s="189"/>
      <c r="G930" s="189"/>
      <c r="H930" s="189"/>
      <c r="I930" s="189"/>
      <c r="J930" s="189"/>
      <c r="K930" s="189"/>
    </row>
    <row r="931" spans="1:11" ht="10.5" customHeight="1">
      <c r="A931" s="189"/>
      <c r="B931" s="189"/>
      <c r="C931" s="189"/>
      <c r="D931" s="189"/>
      <c r="E931" s="189"/>
      <c r="F931" s="189"/>
      <c r="G931" s="189"/>
      <c r="H931" s="189"/>
      <c r="I931" s="189"/>
      <c r="J931" s="189"/>
      <c r="K931" s="189"/>
    </row>
    <row r="932" spans="1:11" ht="10.5" customHeight="1">
      <c r="A932" s="189"/>
      <c r="B932" s="189"/>
      <c r="C932" s="189"/>
      <c r="D932" s="189"/>
      <c r="E932" s="189"/>
      <c r="F932" s="189"/>
      <c r="G932" s="189"/>
      <c r="H932" s="189"/>
      <c r="I932" s="189"/>
      <c r="J932" s="189"/>
      <c r="K932" s="189"/>
    </row>
    <row r="933" spans="1:11" ht="10.5" customHeight="1">
      <c r="A933" s="189"/>
      <c r="B933" s="189"/>
      <c r="C933" s="189"/>
      <c r="D933" s="189"/>
      <c r="E933" s="189"/>
      <c r="F933" s="189"/>
      <c r="G933" s="189"/>
      <c r="H933" s="189"/>
      <c r="I933" s="189"/>
      <c r="J933" s="189"/>
      <c r="K933" s="189"/>
    </row>
    <row r="934" spans="1:11" ht="10.5" customHeight="1">
      <c r="A934" s="189"/>
      <c r="B934" s="189"/>
      <c r="C934" s="189"/>
      <c r="D934" s="189"/>
      <c r="E934" s="189"/>
      <c r="F934" s="189"/>
      <c r="G934" s="189"/>
      <c r="H934" s="189"/>
      <c r="I934" s="189"/>
      <c r="J934" s="189"/>
      <c r="K934" s="189"/>
    </row>
    <row r="935" spans="1:11" ht="10.5" customHeight="1">
      <c r="A935" s="189"/>
      <c r="B935" s="189"/>
      <c r="C935" s="189"/>
      <c r="D935" s="189"/>
      <c r="E935" s="189"/>
      <c r="F935" s="189"/>
      <c r="G935" s="189"/>
      <c r="H935" s="189"/>
      <c r="I935" s="189"/>
      <c r="J935" s="189"/>
      <c r="K935" s="189"/>
    </row>
    <row r="936" spans="1:11" ht="10.5" customHeight="1">
      <c r="A936" s="189"/>
      <c r="B936" s="189"/>
      <c r="C936" s="189"/>
      <c r="D936" s="189"/>
      <c r="E936" s="189"/>
      <c r="F936" s="189"/>
      <c r="G936" s="189"/>
      <c r="H936" s="189"/>
      <c r="I936" s="189"/>
      <c r="J936" s="189"/>
      <c r="K936" s="189"/>
    </row>
    <row r="937" spans="1:11" ht="10.5" customHeight="1">
      <c r="A937" s="189"/>
      <c r="B937" s="189"/>
      <c r="C937" s="189"/>
      <c r="D937" s="189"/>
      <c r="E937" s="189"/>
      <c r="F937" s="189"/>
      <c r="G937" s="189"/>
      <c r="H937" s="189"/>
      <c r="I937" s="189"/>
      <c r="J937" s="189"/>
      <c r="K937" s="189"/>
    </row>
    <row r="938" spans="1:11" ht="10.5" customHeight="1">
      <c r="A938" s="189"/>
      <c r="B938" s="189"/>
      <c r="C938" s="189"/>
      <c r="D938" s="189"/>
      <c r="E938" s="189"/>
      <c r="F938" s="189"/>
      <c r="G938" s="189"/>
      <c r="H938" s="189"/>
      <c r="I938" s="189"/>
      <c r="J938" s="189"/>
      <c r="K938" s="189"/>
    </row>
    <row r="939" spans="1:11" ht="10.5" customHeight="1">
      <c r="A939" s="189"/>
      <c r="B939" s="189"/>
      <c r="C939" s="189"/>
      <c r="D939" s="189"/>
      <c r="E939" s="189"/>
      <c r="F939" s="189"/>
      <c r="G939" s="189"/>
      <c r="H939" s="189"/>
      <c r="I939" s="189"/>
      <c r="J939" s="189"/>
      <c r="K939" s="189"/>
    </row>
    <row r="940" spans="1:11" ht="10.5" customHeight="1">
      <c r="A940" s="189"/>
      <c r="B940" s="189"/>
      <c r="C940" s="189"/>
      <c r="D940" s="189"/>
      <c r="E940" s="189"/>
      <c r="F940" s="189"/>
      <c r="G940" s="189"/>
      <c r="H940" s="189"/>
      <c r="I940" s="189"/>
      <c r="J940" s="189"/>
      <c r="K940" s="189"/>
    </row>
    <row r="941" spans="1:11" ht="10.5" customHeight="1">
      <c r="A941" s="189"/>
      <c r="B941" s="189"/>
      <c r="C941" s="189"/>
      <c r="D941" s="189"/>
      <c r="E941" s="189"/>
      <c r="F941" s="189"/>
      <c r="G941" s="189"/>
      <c r="H941" s="189"/>
      <c r="I941" s="189"/>
      <c r="J941" s="189"/>
      <c r="K941" s="189"/>
    </row>
    <row r="942" spans="1:11" ht="10.5" customHeight="1">
      <c r="A942" s="189"/>
      <c r="B942" s="189"/>
      <c r="C942" s="189"/>
      <c r="D942" s="189"/>
      <c r="E942" s="189"/>
      <c r="F942" s="189"/>
      <c r="G942" s="189"/>
      <c r="H942" s="189"/>
      <c r="I942" s="189"/>
      <c r="J942" s="189"/>
      <c r="K942" s="189"/>
    </row>
    <row r="943" spans="1:11" ht="10.5" customHeight="1">
      <c r="A943" s="189"/>
      <c r="B943" s="189"/>
      <c r="C943" s="189"/>
      <c r="D943" s="189"/>
      <c r="E943" s="189"/>
      <c r="F943" s="189"/>
      <c r="G943" s="189"/>
      <c r="H943" s="189"/>
      <c r="I943" s="189"/>
      <c r="J943" s="189"/>
      <c r="K943" s="189"/>
    </row>
    <row r="944" spans="1:11" ht="10.5" customHeight="1">
      <c r="A944" s="189"/>
      <c r="B944" s="189"/>
      <c r="C944" s="189"/>
      <c r="D944" s="189"/>
      <c r="E944" s="189"/>
      <c r="F944" s="189"/>
      <c r="G944" s="189"/>
      <c r="H944" s="189"/>
      <c r="I944" s="189"/>
      <c r="J944" s="189"/>
      <c r="K944" s="189"/>
    </row>
    <row r="945" spans="1:11" ht="10.5" customHeight="1">
      <c r="A945" s="189"/>
      <c r="B945" s="189"/>
      <c r="C945" s="189"/>
      <c r="D945" s="189"/>
      <c r="E945" s="189"/>
      <c r="F945" s="189"/>
      <c r="G945" s="189"/>
      <c r="H945" s="189"/>
      <c r="I945" s="189"/>
      <c r="J945" s="189"/>
      <c r="K945" s="189"/>
    </row>
    <row r="946" spans="1:11" ht="10.5" customHeight="1">
      <c r="A946" s="189"/>
      <c r="B946" s="189"/>
      <c r="C946" s="189"/>
      <c r="D946" s="189"/>
      <c r="E946" s="189"/>
      <c r="F946" s="189"/>
      <c r="G946" s="189"/>
      <c r="H946" s="189"/>
      <c r="I946" s="189"/>
      <c r="J946" s="189"/>
      <c r="K946" s="189"/>
    </row>
    <row r="947" spans="1:11" ht="10.5" customHeight="1">
      <c r="A947" s="189"/>
      <c r="B947" s="189"/>
      <c r="C947" s="189"/>
      <c r="D947" s="189"/>
      <c r="E947" s="189"/>
      <c r="F947" s="189"/>
      <c r="G947" s="189"/>
      <c r="H947" s="189"/>
      <c r="I947" s="189"/>
      <c r="J947" s="189"/>
      <c r="K947" s="189"/>
    </row>
    <row r="948" spans="1:11" ht="10.5" customHeight="1">
      <c r="A948" s="189"/>
      <c r="B948" s="189"/>
      <c r="C948" s="189"/>
      <c r="D948" s="189"/>
      <c r="E948" s="189"/>
      <c r="F948" s="189"/>
      <c r="G948" s="189"/>
      <c r="H948" s="189"/>
      <c r="I948" s="189"/>
      <c r="J948" s="189"/>
      <c r="K948" s="189"/>
    </row>
    <row r="949" spans="1:11" ht="10.5" customHeight="1">
      <c r="A949" s="189"/>
      <c r="B949" s="189"/>
      <c r="C949" s="189"/>
      <c r="D949" s="189"/>
      <c r="E949" s="189"/>
      <c r="F949" s="189"/>
      <c r="G949" s="189"/>
      <c r="H949" s="189"/>
      <c r="I949" s="189"/>
      <c r="J949" s="189"/>
      <c r="K949" s="189"/>
    </row>
    <row r="950" spans="1:11" ht="10.5" customHeight="1">
      <c r="A950" s="189"/>
      <c r="B950" s="189"/>
      <c r="C950" s="189"/>
      <c r="D950" s="189"/>
      <c r="E950" s="189"/>
      <c r="F950" s="189"/>
      <c r="G950" s="189"/>
      <c r="H950" s="189"/>
      <c r="I950" s="189"/>
      <c r="J950" s="189"/>
      <c r="K950" s="189"/>
    </row>
    <row r="951" spans="1:11" ht="10.5" customHeight="1">
      <c r="A951" s="189"/>
      <c r="B951" s="189"/>
      <c r="C951" s="189"/>
      <c r="D951" s="189"/>
      <c r="E951" s="189"/>
      <c r="F951" s="189"/>
      <c r="G951" s="189"/>
      <c r="H951" s="189"/>
      <c r="I951" s="189"/>
      <c r="J951" s="189"/>
      <c r="K951" s="189"/>
    </row>
    <row r="952" spans="1:11" ht="10.5" customHeight="1">
      <c r="A952" s="189"/>
      <c r="B952" s="189"/>
      <c r="C952" s="189"/>
      <c r="D952" s="189"/>
      <c r="E952" s="189"/>
      <c r="F952" s="189"/>
      <c r="G952" s="189"/>
      <c r="H952" s="189"/>
      <c r="I952" s="189"/>
      <c r="J952" s="189"/>
      <c r="K952" s="189"/>
    </row>
    <row r="953" spans="1:11" ht="10.5" customHeight="1">
      <c r="A953" s="189"/>
      <c r="B953" s="189"/>
      <c r="C953" s="189"/>
      <c r="D953" s="189"/>
      <c r="E953" s="189"/>
      <c r="F953" s="189"/>
      <c r="G953" s="189"/>
      <c r="H953" s="189"/>
      <c r="I953" s="189"/>
      <c r="J953" s="189"/>
      <c r="K953" s="189"/>
    </row>
    <row r="954" spans="1:11" ht="10.5" customHeight="1">
      <c r="A954" s="189"/>
      <c r="B954" s="189"/>
      <c r="C954" s="189"/>
      <c r="D954" s="189"/>
      <c r="E954" s="189"/>
      <c r="F954" s="189"/>
      <c r="G954" s="189"/>
      <c r="H954" s="189"/>
      <c r="I954" s="189"/>
      <c r="J954" s="189"/>
      <c r="K954" s="189"/>
    </row>
    <row r="955" spans="1:11" ht="10.5" customHeight="1">
      <c r="A955" s="189"/>
      <c r="B955" s="189"/>
      <c r="C955" s="189"/>
      <c r="D955" s="189"/>
      <c r="E955" s="189"/>
      <c r="F955" s="189"/>
      <c r="G955" s="189"/>
      <c r="H955" s="189"/>
      <c r="I955" s="189"/>
      <c r="J955" s="189"/>
      <c r="K955" s="189"/>
    </row>
    <row r="956" spans="1:11" ht="10.5" customHeight="1">
      <c r="A956" s="189"/>
      <c r="B956" s="189"/>
      <c r="C956" s="189"/>
      <c r="D956" s="189"/>
      <c r="E956" s="189"/>
      <c r="F956" s="189"/>
      <c r="G956" s="189"/>
      <c r="H956" s="189"/>
      <c r="I956" s="189"/>
      <c r="J956" s="189"/>
      <c r="K956" s="189"/>
    </row>
    <row r="957" spans="1:11" ht="10.5" customHeight="1">
      <c r="A957" s="189"/>
      <c r="B957" s="189"/>
      <c r="C957" s="189"/>
      <c r="D957" s="189"/>
      <c r="E957" s="189"/>
      <c r="F957" s="189"/>
      <c r="G957" s="189"/>
      <c r="H957" s="189"/>
      <c r="I957" s="189"/>
      <c r="J957" s="189"/>
      <c r="K957" s="189"/>
    </row>
    <row r="958" spans="1:11" ht="10.5" customHeight="1">
      <c r="A958" s="189"/>
      <c r="B958" s="189"/>
      <c r="C958" s="189"/>
      <c r="D958" s="189"/>
      <c r="E958" s="189"/>
      <c r="F958" s="189"/>
      <c r="G958" s="189"/>
      <c r="H958" s="189"/>
      <c r="I958" s="189"/>
      <c r="J958" s="189"/>
      <c r="K958" s="189"/>
    </row>
    <row r="959" spans="1:11" ht="10.5" customHeight="1">
      <c r="A959" s="189"/>
      <c r="B959" s="189"/>
      <c r="C959" s="189"/>
      <c r="D959" s="189"/>
      <c r="E959" s="189"/>
      <c r="F959" s="189"/>
      <c r="G959" s="189"/>
      <c r="H959" s="189"/>
      <c r="I959" s="189"/>
      <c r="J959" s="189"/>
      <c r="K959" s="189"/>
    </row>
    <row r="960" spans="1:11" ht="10.5" customHeight="1">
      <c r="A960" s="189"/>
      <c r="B960" s="189"/>
      <c r="C960" s="189"/>
      <c r="D960" s="189"/>
      <c r="E960" s="189"/>
      <c r="F960" s="189"/>
      <c r="G960" s="189"/>
      <c r="H960" s="189"/>
      <c r="I960" s="189"/>
      <c r="J960" s="189"/>
      <c r="K960" s="189"/>
    </row>
    <row r="961" spans="1:11" ht="10.5" customHeight="1">
      <c r="A961" s="189"/>
      <c r="B961" s="189"/>
      <c r="C961" s="189"/>
      <c r="D961" s="189"/>
      <c r="E961" s="189"/>
      <c r="F961" s="189"/>
      <c r="G961" s="189"/>
      <c r="H961" s="189"/>
      <c r="I961" s="189"/>
      <c r="J961" s="189"/>
      <c r="K961" s="189"/>
    </row>
    <row r="962" spans="1:11" ht="10.5" customHeight="1">
      <c r="A962" s="189"/>
      <c r="B962" s="189"/>
      <c r="C962" s="189"/>
      <c r="D962" s="189"/>
      <c r="E962" s="189"/>
      <c r="F962" s="189"/>
      <c r="G962" s="189"/>
      <c r="H962" s="189"/>
      <c r="I962" s="189"/>
      <c r="J962" s="189"/>
      <c r="K962" s="189"/>
    </row>
    <row r="963" spans="1:11" ht="10.5" customHeight="1">
      <c r="A963" s="189"/>
      <c r="B963" s="189"/>
      <c r="C963" s="189"/>
      <c r="D963" s="189"/>
      <c r="E963" s="189"/>
      <c r="F963" s="189"/>
      <c r="G963" s="189"/>
      <c r="H963" s="189"/>
      <c r="I963" s="189"/>
      <c r="J963" s="189"/>
      <c r="K963" s="189"/>
    </row>
    <row r="964" spans="1:11" ht="10.5" customHeight="1">
      <c r="A964" s="189"/>
      <c r="B964" s="189"/>
      <c r="C964" s="189"/>
      <c r="D964" s="189"/>
      <c r="E964" s="189"/>
      <c r="F964" s="189"/>
      <c r="G964" s="189"/>
      <c r="H964" s="189"/>
      <c r="I964" s="189"/>
      <c r="J964" s="189"/>
      <c r="K964" s="189"/>
    </row>
    <row r="965" spans="1:11" ht="10.5" customHeight="1">
      <c r="A965" s="189"/>
      <c r="B965" s="189"/>
      <c r="C965" s="189"/>
      <c r="D965" s="189"/>
      <c r="E965" s="189"/>
      <c r="F965" s="189"/>
      <c r="G965" s="189"/>
      <c r="H965" s="189"/>
      <c r="I965" s="189"/>
      <c r="J965" s="189"/>
      <c r="K965" s="189"/>
    </row>
    <row r="966" spans="1:11" ht="10.5" customHeight="1">
      <c r="A966" s="189"/>
      <c r="B966" s="189"/>
      <c r="C966" s="189"/>
      <c r="D966" s="189"/>
      <c r="E966" s="189"/>
      <c r="F966" s="189"/>
      <c r="G966" s="189"/>
      <c r="H966" s="189"/>
      <c r="I966" s="189"/>
      <c r="J966" s="189"/>
      <c r="K966" s="189"/>
    </row>
    <row r="967" spans="1:11" ht="10.5" customHeight="1">
      <c r="A967" s="189"/>
      <c r="B967" s="189"/>
      <c r="C967" s="189"/>
      <c r="D967" s="189"/>
      <c r="E967" s="189"/>
      <c r="F967" s="189"/>
      <c r="G967" s="189"/>
      <c r="H967" s="189"/>
      <c r="I967" s="189"/>
      <c r="J967" s="189"/>
      <c r="K967" s="189"/>
    </row>
    <row r="968" spans="1:11" ht="10.5" customHeight="1">
      <c r="A968" s="189"/>
      <c r="B968" s="189"/>
      <c r="C968" s="189"/>
      <c r="D968" s="189"/>
      <c r="E968" s="189"/>
      <c r="F968" s="189"/>
      <c r="G968" s="189"/>
      <c r="H968" s="189"/>
      <c r="I968" s="189"/>
      <c r="J968" s="189"/>
      <c r="K968" s="189"/>
    </row>
    <row r="969" spans="1:11" ht="10.5" customHeight="1">
      <c r="A969" s="189"/>
      <c r="B969" s="189"/>
      <c r="C969" s="189"/>
      <c r="D969" s="189"/>
      <c r="E969" s="189"/>
      <c r="F969" s="189"/>
      <c r="G969" s="189"/>
      <c r="H969" s="189"/>
      <c r="I969" s="189"/>
      <c r="J969" s="189"/>
      <c r="K969" s="189"/>
    </row>
    <row r="970" spans="1:11" ht="10.5" customHeight="1">
      <c r="A970" s="189"/>
      <c r="B970" s="189"/>
      <c r="C970" s="189"/>
      <c r="D970" s="189"/>
      <c r="E970" s="189"/>
      <c r="F970" s="189"/>
      <c r="G970" s="189"/>
      <c r="H970" s="189"/>
      <c r="I970" s="189"/>
      <c r="J970" s="189"/>
      <c r="K970" s="189"/>
    </row>
    <row r="971" spans="1:11" ht="10.5" customHeight="1">
      <c r="A971" s="189"/>
      <c r="B971" s="189"/>
      <c r="C971" s="189"/>
      <c r="D971" s="189"/>
      <c r="E971" s="189"/>
      <c r="F971" s="189"/>
      <c r="G971" s="189"/>
      <c r="H971" s="189"/>
      <c r="I971" s="189"/>
      <c r="J971" s="189"/>
      <c r="K971" s="189"/>
    </row>
    <row r="972" spans="1:11" ht="10.5" customHeight="1">
      <c r="A972" s="189"/>
      <c r="B972" s="189"/>
      <c r="C972" s="189"/>
      <c r="D972" s="189"/>
      <c r="E972" s="189"/>
      <c r="F972" s="189"/>
      <c r="G972" s="189"/>
      <c r="H972" s="189"/>
      <c r="I972" s="189"/>
      <c r="J972" s="189"/>
      <c r="K972" s="189"/>
    </row>
    <row r="973" spans="1:11" ht="10.5" customHeight="1">
      <c r="A973" s="189"/>
      <c r="B973" s="189"/>
      <c r="C973" s="189"/>
      <c r="D973" s="189"/>
      <c r="E973" s="189"/>
      <c r="F973" s="189"/>
      <c r="G973" s="189"/>
      <c r="H973" s="189"/>
      <c r="I973" s="189"/>
      <c r="J973" s="189"/>
      <c r="K973" s="189"/>
    </row>
    <row r="974" spans="1:11" ht="10.5" customHeight="1">
      <c r="A974" s="189"/>
      <c r="B974" s="189"/>
      <c r="C974" s="189"/>
      <c r="D974" s="189"/>
      <c r="E974" s="189"/>
      <c r="F974" s="189"/>
      <c r="G974" s="189"/>
      <c r="H974" s="189"/>
      <c r="I974" s="189"/>
      <c r="J974" s="189"/>
      <c r="K974" s="189"/>
    </row>
    <row r="975" spans="1:11" ht="10.5" customHeight="1">
      <c r="A975" s="189"/>
      <c r="B975" s="189"/>
      <c r="C975" s="189"/>
      <c r="D975" s="189"/>
      <c r="E975" s="189"/>
      <c r="F975" s="189"/>
      <c r="G975" s="189"/>
      <c r="H975" s="189"/>
      <c r="I975" s="189"/>
      <c r="J975" s="189"/>
      <c r="K975" s="189"/>
    </row>
    <row r="976" spans="1:11" ht="10.5" customHeight="1">
      <c r="A976" s="189"/>
      <c r="B976" s="189"/>
      <c r="C976" s="189"/>
      <c r="D976" s="189"/>
      <c r="E976" s="189"/>
      <c r="F976" s="189"/>
      <c r="G976" s="189"/>
      <c r="H976" s="189"/>
      <c r="I976" s="189"/>
      <c r="J976" s="189"/>
      <c r="K976" s="189"/>
    </row>
    <row r="977" spans="1:11" ht="10.5" customHeight="1">
      <c r="A977" s="189"/>
      <c r="B977" s="189"/>
      <c r="C977" s="189"/>
      <c r="D977" s="189"/>
      <c r="E977" s="189"/>
      <c r="F977" s="189"/>
      <c r="G977" s="189"/>
      <c r="H977" s="189"/>
      <c r="I977" s="189"/>
      <c r="J977" s="189"/>
      <c r="K977" s="189"/>
    </row>
    <row r="978" spans="1:11" ht="10.5" customHeight="1">
      <c r="A978" s="189"/>
      <c r="B978" s="189"/>
      <c r="C978" s="189"/>
      <c r="D978" s="189"/>
      <c r="E978" s="189"/>
      <c r="F978" s="189"/>
      <c r="G978" s="189"/>
      <c r="H978" s="189"/>
      <c r="I978" s="189"/>
      <c r="J978" s="189"/>
      <c r="K978" s="189"/>
    </row>
    <row r="979" spans="1:11" ht="10.5" customHeight="1">
      <c r="A979" s="189"/>
      <c r="B979" s="189"/>
      <c r="C979" s="189"/>
      <c r="D979" s="189"/>
      <c r="E979" s="189"/>
      <c r="F979" s="189"/>
      <c r="G979" s="189"/>
      <c r="H979" s="189"/>
      <c r="I979" s="189"/>
      <c r="J979" s="189"/>
      <c r="K979" s="189"/>
    </row>
    <row r="980" spans="1:11" ht="10.5" customHeight="1">
      <c r="A980" s="189"/>
      <c r="B980" s="189"/>
      <c r="C980" s="189"/>
      <c r="D980" s="189"/>
      <c r="E980" s="189"/>
      <c r="F980" s="189"/>
      <c r="G980" s="189"/>
      <c r="H980" s="189"/>
      <c r="I980" s="189"/>
      <c r="J980" s="189"/>
      <c r="K980" s="189"/>
    </row>
    <row r="981" spans="1:11" ht="10.5" customHeight="1">
      <c r="A981" s="189"/>
      <c r="B981" s="189"/>
      <c r="C981" s="189"/>
      <c r="D981" s="189"/>
      <c r="E981" s="189"/>
      <c r="F981" s="189"/>
      <c r="G981" s="189"/>
      <c r="H981" s="189"/>
      <c r="I981" s="189"/>
      <c r="J981" s="189"/>
      <c r="K981" s="189"/>
    </row>
    <row r="982" spans="1:11" ht="10.5" customHeight="1">
      <c r="A982" s="189"/>
      <c r="B982" s="189"/>
      <c r="C982" s="189"/>
      <c r="D982" s="189"/>
      <c r="E982" s="189"/>
      <c r="F982" s="189"/>
      <c r="G982" s="189"/>
      <c r="H982" s="189"/>
      <c r="I982" s="189"/>
      <c r="J982" s="189"/>
      <c r="K982" s="189"/>
    </row>
    <row r="983" spans="1:11" ht="10.5" customHeight="1">
      <c r="A983" s="189"/>
      <c r="B983" s="189"/>
      <c r="C983" s="189"/>
      <c r="D983" s="189"/>
      <c r="E983" s="189"/>
      <c r="F983" s="189"/>
      <c r="G983" s="189"/>
      <c r="H983" s="189"/>
      <c r="I983" s="189"/>
      <c r="J983" s="189"/>
      <c r="K983" s="189"/>
    </row>
    <row r="984" spans="1:11" ht="10.5" customHeight="1">
      <c r="A984" s="189"/>
      <c r="B984" s="189"/>
      <c r="C984" s="189"/>
      <c r="D984" s="189"/>
      <c r="E984" s="189"/>
      <c r="F984" s="189"/>
      <c r="G984" s="189"/>
      <c r="H984" s="189"/>
      <c r="I984" s="189"/>
      <c r="J984" s="189"/>
      <c r="K984" s="189"/>
    </row>
    <row r="985" spans="1:11" ht="10.5" customHeight="1">
      <c r="A985" s="189"/>
      <c r="B985" s="189"/>
      <c r="C985" s="189"/>
      <c r="D985" s="189"/>
      <c r="E985" s="189"/>
      <c r="F985" s="189"/>
      <c r="G985" s="189"/>
      <c r="H985" s="189"/>
      <c r="I985" s="189"/>
      <c r="J985" s="189"/>
      <c r="K985" s="189"/>
    </row>
    <row r="986" spans="1:11" ht="10.5" customHeight="1">
      <c r="A986" s="189"/>
      <c r="B986" s="189"/>
      <c r="C986" s="189"/>
      <c r="D986" s="189"/>
      <c r="E986" s="189"/>
      <c r="F986" s="189"/>
      <c r="G986" s="189"/>
      <c r="H986" s="189"/>
      <c r="I986" s="189"/>
      <c r="J986" s="189"/>
      <c r="K986" s="189"/>
    </row>
    <row r="987" spans="1:11" ht="10.5" customHeight="1">
      <c r="A987" s="189"/>
      <c r="B987" s="189"/>
      <c r="C987" s="189"/>
      <c r="D987" s="189"/>
      <c r="E987" s="189"/>
      <c r="F987" s="189"/>
      <c r="G987" s="189"/>
      <c r="H987" s="189"/>
      <c r="I987" s="189"/>
      <c r="J987" s="189"/>
      <c r="K987" s="189"/>
    </row>
    <row r="988" spans="1:11" ht="10.5" customHeight="1">
      <c r="A988" s="189"/>
      <c r="B988" s="189"/>
      <c r="C988" s="189"/>
      <c r="D988" s="189"/>
      <c r="E988" s="189"/>
      <c r="F988" s="189"/>
      <c r="G988" s="189"/>
      <c r="H988" s="189"/>
      <c r="I988" s="189"/>
      <c r="J988" s="189"/>
      <c r="K988" s="189"/>
    </row>
    <row r="989" spans="1:11" ht="10.5" customHeight="1">
      <c r="A989" s="189"/>
      <c r="B989" s="189"/>
      <c r="C989" s="189"/>
      <c r="D989" s="189"/>
      <c r="E989" s="189"/>
      <c r="F989" s="189"/>
      <c r="G989" s="189"/>
      <c r="H989" s="189"/>
      <c r="I989" s="189"/>
      <c r="J989" s="189"/>
      <c r="K989" s="189"/>
    </row>
    <row r="990" spans="1:11" ht="10.5" customHeight="1">
      <c r="A990" s="189"/>
      <c r="B990" s="189"/>
      <c r="C990" s="189"/>
      <c r="D990" s="189"/>
      <c r="E990" s="189"/>
      <c r="F990" s="189"/>
      <c r="G990" s="189"/>
      <c r="H990" s="189"/>
      <c r="I990" s="189"/>
      <c r="J990" s="189"/>
      <c r="K990" s="189"/>
    </row>
    <row r="991" spans="1:11" ht="10.5" customHeight="1">
      <c r="A991" s="189"/>
      <c r="B991" s="189"/>
      <c r="C991" s="189"/>
      <c r="D991" s="189"/>
      <c r="E991" s="189"/>
      <c r="F991" s="189"/>
      <c r="G991" s="189"/>
      <c r="H991" s="189"/>
      <c r="I991" s="189"/>
      <c r="J991" s="189"/>
      <c r="K991" s="189"/>
    </row>
    <row r="992" spans="1:11" ht="10.5" customHeight="1">
      <c r="A992" s="189"/>
      <c r="B992" s="189"/>
      <c r="C992" s="189"/>
      <c r="D992" s="189"/>
      <c r="E992" s="189"/>
      <c r="F992" s="189"/>
      <c r="G992" s="189"/>
      <c r="H992" s="189"/>
      <c r="I992" s="189"/>
      <c r="J992" s="189"/>
      <c r="K992" s="189"/>
    </row>
    <row r="993" spans="1:11" ht="10.5" customHeight="1">
      <c r="A993" s="189"/>
      <c r="B993" s="189"/>
      <c r="C993" s="189"/>
      <c r="D993" s="189"/>
      <c r="E993" s="189"/>
      <c r="F993" s="189"/>
      <c r="G993" s="189"/>
      <c r="H993" s="189"/>
      <c r="I993" s="189"/>
      <c r="J993" s="189"/>
      <c r="K993" s="189"/>
    </row>
    <row r="994" spans="1:11" ht="10.5" customHeight="1">
      <c r="A994" s="189"/>
      <c r="B994" s="189"/>
      <c r="C994" s="189"/>
      <c r="D994" s="189"/>
      <c r="E994" s="189"/>
      <c r="F994" s="189"/>
      <c r="G994" s="189"/>
      <c r="H994" s="189"/>
      <c r="I994" s="189"/>
      <c r="J994" s="189"/>
      <c r="K994" s="189"/>
    </row>
    <row r="995" spans="1:11" ht="10.5" customHeight="1">
      <c r="A995" s="189"/>
      <c r="B995" s="189"/>
      <c r="C995" s="189"/>
      <c r="D995" s="189"/>
      <c r="E995" s="189"/>
      <c r="F995" s="189"/>
      <c r="G995" s="189"/>
      <c r="H995" s="189"/>
      <c r="I995" s="189"/>
      <c r="J995" s="189"/>
      <c r="K995" s="189"/>
    </row>
    <row r="996" spans="1:11" ht="10.5" customHeight="1">
      <c r="A996" s="189"/>
      <c r="B996" s="189"/>
      <c r="C996" s="189"/>
      <c r="D996" s="189"/>
      <c r="E996" s="189"/>
      <c r="F996" s="189"/>
      <c r="G996" s="189"/>
      <c r="H996" s="189"/>
      <c r="I996" s="189"/>
      <c r="J996" s="189"/>
      <c r="K996" s="189"/>
    </row>
    <row r="997" spans="1:11" ht="10.5" customHeight="1">
      <c r="A997" s="189"/>
      <c r="B997" s="189"/>
      <c r="C997" s="189"/>
      <c r="D997" s="189"/>
      <c r="E997" s="189"/>
      <c r="F997" s="189"/>
      <c r="G997" s="189"/>
      <c r="H997" s="189"/>
      <c r="I997" s="189"/>
      <c r="J997" s="189"/>
      <c r="K997" s="189"/>
    </row>
    <row r="998" spans="1:11" ht="10.5" customHeight="1">
      <c r="A998" s="189"/>
      <c r="B998" s="189"/>
      <c r="C998" s="189"/>
      <c r="D998" s="189"/>
      <c r="E998" s="189"/>
      <c r="F998" s="189"/>
      <c r="G998" s="189"/>
      <c r="H998" s="189"/>
      <c r="I998" s="189"/>
      <c r="J998" s="189"/>
      <c r="K998" s="189"/>
    </row>
    <row r="999" spans="1:11" ht="10.5" customHeight="1">
      <c r="A999" s="189"/>
      <c r="B999" s="189"/>
      <c r="C999" s="189"/>
      <c r="D999" s="189"/>
      <c r="E999" s="189"/>
      <c r="F999" s="189"/>
      <c r="G999" s="189"/>
      <c r="H999" s="189"/>
      <c r="I999" s="189"/>
      <c r="J999" s="189"/>
      <c r="K999" s="189"/>
    </row>
    <row r="1000" spans="1:11" ht="10.5" customHeight="1">
      <c r="A1000" s="189"/>
      <c r="B1000" s="189"/>
      <c r="C1000" s="189"/>
      <c r="D1000" s="189"/>
      <c r="E1000" s="189"/>
      <c r="F1000" s="189"/>
      <c r="G1000" s="189"/>
      <c r="H1000" s="189"/>
      <c r="I1000" s="189"/>
      <c r="J1000" s="189"/>
      <c r="K1000" s="189"/>
    </row>
  </sheetData>
  <mergeCells count="97">
    <mergeCell ref="D57:J57"/>
    <mergeCell ref="D58:J58"/>
    <mergeCell ref="D59:J59"/>
    <mergeCell ref="G60:J60"/>
    <mergeCell ref="G61:J61"/>
    <mergeCell ref="G62:J62"/>
    <mergeCell ref="G63:J63"/>
    <mergeCell ref="G64:J64"/>
    <mergeCell ref="G65:J65"/>
    <mergeCell ref="G66:J66"/>
    <mergeCell ref="C76:J76"/>
    <mergeCell ref="C78:J78"/>
    <mergeCell ref="G67:J67"/>
    <mergeCell ref="G68:J68"/>
    <mergeCell ref="G69:J69"/>
    <mergeCell ref="D71:J71"/>
    <mergeCell ref="E72:J72"/>
    <mergeCell ref="C126:J126"/>
    <mergeCell ref="C146:J146"/>
    <mergeCell ref="D92:J92"/>
    <mergeCell ref="D93:J93"/>
    <mergeCell ref="D94:J94"/>
    <mergeCell ref="C99:J99"/>
    <mergeCell ref="C171:J171"/>
    <mergeCell ref="C189:J189"/>
    <mergeCell ref="C224:J224"/>
    <mergeCell ref="H225:J225"/>
    <mergeCell ref="H227:J227"/>
    <mergeCell ref="H242:J242"/>
    <mergeCell ref="H228:J228"/>
    <mergeCell ref="H229:J229"/>
    <mergeCell ref="H230:J230"/>
    <mergeCell ref="H231:J231"/>
    <mergeCell ref="H233:J233"/>
    <mergeCell ref="H234:J234"/>
    <mergeCell ref="H235:J235"/>
    <mergeCell ref="H236:J236"/>
    <mergeCell ref="H237:J237"/>
    <mergeCell ref="H239:J239"/>
    <mergeCell ref="H240:J240"/>
    <mergeCell ref="H241:J241"/>
    <mergeCell ref="C3:J3"/>
    <mergeCell ref="C4:J4"/>
    <mergeCell ref="C6:J6"/>
    <mergeCell ref="C7:J7"/>
    <mergeCell ref="C8:J8"/>
    <mergeCell ref="C9:J9"/>
    <mergeCell ref="C10:J10"/>
    <mergeCell ref="C11:J11"/>
    <mergeCell ref="C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1:J21"/>
    <mergeCell ref="C22:J22"/>
    <mergeCell ref="C23:J23"/>
    <mergeCell ref="C27:J27"/>
    <mergeCell ref="C28:J28"/>
    <mergeCell ref="C30:J30"/>
    <mergeCell ref="C31:J31"/>
    <mergeCell ref="C33:J33"/>
    <mergeCell ref="D34:J34"/>
    <mergeCell ref="D35:J35"/>
    <mergeCell ref="D39:J39"/>
    <mergeCell ref="D40:J40"/>
    <mergeCell ref="D41:J41"/>
    <mergeCell ref="F42:J42"/>
    <mergeCell ref="F43:J43"/>
    <mergeCell ref="F44:J44"/>
    <mergeCell ref="F45:J45"/>
    <mergeCell ref="F46:J46"/>
    <mergeCell ref="F47:J47"/>
    <mergeCell ref="C49:J49"/>
    <mergeCell ref="C50:J50"/>
    <mergeCell ref="D51:J51"/>
    <mergeCell ref="D52:J52"/>
    <mergeCell ref="D54:J54"/>
    <mergeCell ref="D55:J55"/>
    <mergeCell ref="D89:J89"/>
    <mergeCell ref="D90:J90"/>
    <mergeCell ref="D91:J91"/>
    <mergeCell ref="D85:J85"/>
    <mergeCell ref="D86:J86"/>
    <mergeCell ref="D87:J87"/>
    <mergeCell ref="C79:J79"/>
    <mergeCell ref="C81:J81"/>
    <mergeCell ref="D82:J82"/>
    <mergeCell ref="D83:J83"/>
    <mergeCell ref="D84:J84"/>
    <mergeCell ref="E73:J73"/>
    <mergeCell ref="E74:J74"/>
    <mergeCell ref="D75:J75"/>
  </mergeCells>
  <pageMargins left="0.59027779999999996" right="0.59027779999999996" top="0.59027779999999996" bottom="0.59027779999999996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5656DDD7C31247B901E7DBC8A8D1A6" ma:contentTypeVersion="16" ma:contentTypeDescription="Vytvoří nový dokument" ma:contentTypeScope="" ma:versionID="08e9a153a371021947c211c338340658">
  <xsd:schema xmlns:xsd="http://www.w3.org/2001/XMLSchema" xmlns:xs="http://www.w3.org/2001/XMLSchema" xmlns:p="http://schemas.microsoft.com/office/2006/metadata/properties" xmlns:ns2="1bcd4be3-5398-4594-8d89-af178a741656" xmlns:ns3="6f484e54-d609-4e30-afed-63f7077a383e" targetNamespace="http://schemas.microsoft.com/office/2006/metadata/properties" ma:root="true" ma:fieldsID="95ae1a97b2faa16dcc5b622a4ecb35c6" ns2:_="" ns3:_="">
    <xsd:import namespace="1bcd4be3-5398-4594-8d89-af178a741656"/>
    <xsd:import namespace="6f484e54-d609-4e30-afed-63f7077a3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d4be3-5398-4594-8d89-af178a741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09007b6e-343b-42b5-b91c-57a47685c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84e54-d609-4e30-afed-63f7077a38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acdefd-41a2-4251-a23d-df3db6eb9157}" ma:internalName="TaxCatchAll" ma:showField="CatchAllData" ma:web="6f484e54-d609-4e30-afed-63f7077a3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d4be3-5398-4594-8d89-af178a741656">
      <Terms xmlns="http://schemas.microsoft.com/office/infopath/2007/PartnerControls"/>
    </lcf76f155ced4ddcb4097134ff3c332f>
    <TaxCatchAll xmlns="6f484e54-d609-4e30-afed-63f7077a383e" xsi:nil="true"/>
  </documentManagement>
</p:properties>
</file>

<file path=customXml/itemProps1.xml><?xml version="1.0" encoding="utf-8"?>
<ds:datastoreItem xmlns:ds="http://schemas.openxmlformats.org/officeDocument/2006/customXml" ds:itemID="{EA40999C-7B13-4ADD-8183-36CF605324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4C18A9-7188-449E-819E-99E0D65B6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d4be3-5398-4594-8d89-af178a741656"/>
    <ds:schemaRef ds:uri="6f484e54-d609-4e30-afed-63f7077a38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723530-49C6-4ED4-851E-19EDCA16E754}">
  <ds:schemaRefs>
    <ds:schemaRef ds:uri="http://schemas.microsoft.com/office/2006/metadata/properties"/>
    <ds:schemaRef ds:uri="http://schemas.microsoft.com/office/infopath/2007/PartnerControls"/>
    <ds:schemaRef ds:uri="1bcd4be3-5398-4594-8d89-af178a741656"/>
    <ds:schemaRef ds:uri="6f484e54-d609-4e30-afed-63f7077a38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Rekapitulace stavby</vt:lpstr>
      <vt:lpstr>01 - Bourací práce a demo...</vt:lpstr>
      <vt:lpstr>02 - ASŘ</vt:lpstr>
      <vt:lpstr>03 - ZTI</vt:lpstr>
      <vt:lpstr>04 - VYTÁPĚNÍ</vt:lpstr>
      <vt:lpstr>05 - NTL ROZVOD PLYNU</vt:lpstr>
      <vt:lpstr>06 - EL</vt:lpstr>
      <vt:lpstr>07 - VRN</vt:lpstr>
      <vt:lpstr>Pokyny pro vyplnění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Nečas</dc:creator>
  <cp:lastModifiedBy>Michal Nečas</cp:lastModifiedBy>
  <dcterms:created xsi:type="dcterms:W3CDTF">2026-09-01T16:36:11Z</dcterms:created>
  <dcterms:modified xsi:type="dcterms:W3CDTF">2026-09-02T13:52:27Z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0x010100725656DDD7C31247B901E7DBC8A8D1A6</vt:lpwstr>
  </property>
  <property fmtid="{D5CDD505-2E9C-101B-9397-08002B2CF9AE}" pid="3" name="MediaServiceImageTags">
    <vt:lpwstr/>
  </property>
</Properties>
</file>