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IO 01 Splašková kana..." sheetId="2" r:id="rId2"/>
    <sheet name="02 - IO 01 přípojky splaš..." sheetId="3" r:id="rId3"/>
    <sheet name="03 - IO 02 Dešťová kanali..." sheetId="4" r:id="rId4"/>
    <sheet name="04 - IO 02 příppojky dešť..." sheetId="5" r:id="rId5"/>
    <sheet name="05 - IO 01 Úprava povrchů..." sheetId="6" r:id="rId6"/>
    <sheet name="06 - IO 02 Úprava povrchů..." sheetId="7" r:id="rId7"/>
    <sheet name="07 - VRN" sheetId="8" r:id="rId8"/>
  </sheets>
  <definedNames>
    <definedName name="_xlnm.Print_Area" localSheetId="0">'Rekapitulace stavby'!$D$4:$AO$76,'Rekapitulace stavby'!$C$82:$AQ$102</definedName>
    <definedName name="_xlnm.Print_Titles" localSheetId="0">'Rekapitulace stavby'!$92:$92</definedName>
    <definedName name="_xlnm._FilterDatabase" localSheetId="1" hidden="1">'01 - IO 01 Splašková kana...'!$C$121:$K$353</definedName>
    <definedName name="_xlnm.Print_Area" localSheetId="1">'01 - IO 01 Splašková kana...'!$C$4:$J$76,'01 - IO 01 Splašková kana...'!$C$82:$J$103,'01 - IO 01 Splašková kana...'!$C$109:$K$353</definedName>
    <definedName name="_xlnm.Print_Titles" localSheetId="1">'01 - IO 01 Splašková kana...'!$121:$121</definedName>
    <definedName name="_xlnm._FilterDatabase" localSheetId="2" hidden="1">'02 - IO 01 přípojky splaš...'!$C$121:$K$224</definedName>
    <definedName name="_xlnm.Print_Area" localSheetId="2">'02 - IO 01 přípojky splaš...'!$C$4:$J$76,'02 - IO 01 přípojky splaš...'!$C$82:$J$103,'02 - IO 01 přípojky splaš...'!$C$109:$K$224</definedName>
    <definedName name="_xlnm.Print_Titles" localSheetId="2">'02 - IO 01 přípojky splaš...'!$121:$121</definedName>
    <definedName name="_xlnm._FilterDatabase" localSheetId="3" hidden="1">'03 - IO 02 Dešťová kanali...'!$C$122:$K$292</definedName>
    <definedName name="_xlnm.Print_Area" localSheetId="3">'03 - IO 02 Dešťová kanali...'!$C$4:$J$76,'03 - IO 02 Dešťová kanali...'!$C$82:$J$104,'03 - IO 02 Dešťová kanali...'!$C$110:$K$292</definedName>
    <definedName name="_xlnm.Print_Titles" localSheetId="3">'03 - IO 02 Dešťová kanali...'!$122:$122</definedName>
    <definedName name="_xlnm._FilterDatabase" localSheetId="4" hidden="1">'04 - IO 02 příppojky dešť...'!$C$122:$K$268</definedName>
    <definedName name="_xlnm.Print_Area" localSheetId="4">'04 - IO 02 příppojky dešť...'!$C$4:$J$76,'04 - IO 02 příppojky dešť...'!$C$82:$J$104,'04 - IO 02 příppojky dešť...'!$C$110:$K$268</definedName>
    <definedName name="_xlnm.Print_Titles" localSheetId="4">'04 - IO 02 příppojky dešť...'!$122:$122</definedName>
    <definedName name="_xlnm._FilterDatabase" localSheetId="5" hidden="1">'05 - IO 01 Úprava povrchů...'!$C$122:$K$215</definedName>
    <definedName name="_xlnm.Print_Area" localSheetId="5">'05 - IO 01 Úprava povrchů...'!$C$4:$J$76,'05 - IO 01 Úprava povrchů...'!$C$82:$J$104,'05 - IO 01 Úprava povrchů...'!$C$110:$K$215</definedName>
    <definedName name="_xlnm.Print_Titles" localSheetId="5">'05 - IO 01 Úprava povrchů...'!$122:$122</definedName>
    <definedName name="_xlnm._FilterDatabase" localSheetId="6" hidden="1">'06 - IO 02 Úprava povrchů...'!$C$122:$K$198</definedName>
    <definedName name="_xlnm.Print_Area" localSheetId="6">'06 - IO 02 Úprava povrchů...'!$C$4:$J$76,'06 - IO 02 Úprava povrchů...'!$C$82:$J$104,'06 - IO 02 Úprava povrchů...'!$C$110:$K$198</definedName>
    <definedName name="_xlnm.Print_Titles" localSheetId="6">'06 - IO 02 Úprava povrchů...'!$122:$122</definedName>
    <definedName name="_xlnm._FilterDatabase" localSheetId="7" hidden="1">'07 - VRN'!$C$119:$K$144</definedName>
    <definedName name="_xlnm.Print_Area" localSheetId="7">'07 - VRN'!$C$4:$J$76,'07 - VRN'!$C$82:$J$101,'07 - VRN'!$C$107:$K$144</definedName>
    <definedName name="_xlnm.Print_Titles" localSheetId="7">'07 - VRN'!$119:$119</definedName>
  </definedNames>
  <calcPr/>
</workbook>
</file>

<file path=xl/calcChain.xml><?xml version="1.0" encoding="utf-8"?>
<calcChain xmlns="http://schemas.openxmlformats.org/spreadsheetml/2006/main">
  <c i="8" l="1" r="J37"/>
  <c r="J36"/>
  <c i="1" r="AY101"/>
  <c i="8" r="J35"/>
  <c i="1" r="AX101"/>
  <c i="8" r="BI143"/>
  <c r="BH143"/>
  <c r="BG143"/>
  <c r="BF143"/>
  <c r="T143"/>
  <c r="T142"/>
  <c r="R143"/>
  <c r="R142"/>
  <c r="P143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J117"/>
  <c r="F116"/>
  <c r="F114"/>
  <c r="E112"/>
  <c r="J92"/>
  <c r="F91"/>
  <c r="F89"/>
  <c r="E87"/>
  <c r="J21"/>
  <c r="E21"/>
  <c r="J91"/>
  <c r="J20"/>
  <c r="J18"/>
  <c r="E18"/>
  <c r="F117"/>
  <c r="J17"/>
  <c r="J12"/>
  <c r="J114"/>
  <c r="E7"/>
  <c r="E110"/>
  <c i="7" r="J37"/>
  <c r="J36"/>
  <c i="1" r="AY100"/>
  <c i="7" r="J35"/>
  <c i="1" r="AX100"/>
  <c i="7" r="BI197"/>
  <c r="BH197"/>
  <c r="BG197"/>
  <c r="BF197"/>
  <c r="T197"/>
  <c r="T196"/>
  <c r="R197"/>
  <c r="R196"/>
  <c r="P197"/>
  <c r="P196"/>
  <c r="BI193"/>
  <c r="BH193"/>
  <c r="BG193"/>
  <c r="BF193"/>
  <c r="T193"/>
  <c r="R193"/>
  <c r="P193"/>
  <c r="BI191"/>
  <c r="BH191"/>
  <c r="BG191"/>
  <c r="BF191"/>
  <c r="T191"/>
  <c r="R191"/>
  <c r="P191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7"/>
  <c r="BH157"/>
  <c r="BG157"/>
  <c r="BF157"/>
  <c r="T157"/>
  <c r="T156"/>
  <c r="R157"/>
  <c r="R156"/>
  <c r="P157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J120"/>
  <c r="F119"/>
  <c r="F117"/>
  <c r="E115"/>
  <c r="J92"/>
  <c r="F91"/>
  <c r="F89"/>
  <c r="E87"/>
  <c r="J21"/>
  <c r="E21"/>
  <c r="J119"/>
  <c r="J20"/>
  <c r="J18"/>
  <c r="E18"/>
  <c r="F120"/>
  <c r="J17"/>
  <c r="J12"/>
  <c r="J89"/>
  <c r="E7"/>
  <c r="E85"/>
  <c i="6" r="J37"/>
  <c r="J36"/>
  <c i="1" r="AY99"/>
  <c i="6" r="J35"/>
  <c i="1" r="AX99"/>
  <c i="6" r="BI214"/>
  <c r="BH214"/>
  <c r="BG214"/>
  <c r="BF214"/>
  <c r="T214"/>
  <c r="T213"/>
  <c r="R214"/>
  <c r="R213"/>
  <c r="P214"/>
  <c r="P213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1"/>
  <c r="BH201"/>
  <c r="BG201"/>
  <c r="BF201"/>
  <c r="T201"/>
  <c r="R201"/>
  <c r="P201"/>
  <c r="BI199"/>
  <c r="BH199"/>
  <c r="BG199"/>
  <c r="BF199"/>
  <c r="T199"/>
  <c r="R199"/>
  <c r="P199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7"/>
  <c r="BH157"/>
  <c r="BG157"/>
  <c r="BF157"/>
  <c r="T157"/>
  <c r="R157"/>
  <c r="P157"/>
  <c r="BI153"/>
  <c r="BH153"/>
  <c r="BG153"/>
  <c r="BF153"/>
  <c r="T153"/>
  <c r="T152"/>
  <c r="R153"/>
  <c r="R152"/>
  <c r="P153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6"/>
  <c r="BH126"/>
  <c r="BG126"/>
  <c r="BF126"/>
  <c r="T126"/>
  <c r="R126"/>
  <c r="P126"/>
  <c r="J120"/>
  <c r="F119"/>
  <c r="F117"/>
  <c r="E115"/>
  <c r="J92"/>
  <c r="F91"/>
  <c r="F89"/>
  <c r="E87"/>
  <c r="J21"/>
  <c r="E21"/>
  <c r="J119"/>
  <c r="J20"/>
  <c r="J18"/>
  <c r="E18"/>
  <c r="F120"/>
  <c r="J17"/>
  <c r="J12"/>
  <c r="J117"/>
  <c r="E7"/>
  <c r="E113"/>
  <c i="5" r="J37"/>
  <c r="J36"/>
  <c i="1" r="AY98"/>
  <c i="5" r="J35"/>
  <c i="1" r="AX98"/>
  <c i="5" r="BI267"/>
  <c r="BH267"/>
  <c r="BG267"/>
  <c r="BF267"/>
  <c r="T267"/>
  <c r="T266"/>
  <c r="R267"/>
  <c r="R266"/>
  <c r="P267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0"/>
  <c r="BH220"/>
  <c r="BG220"/>
  <c r="BF220"/>
  <c r="T220"/>
  <c r="R220"/>
  <c r="P220"/>
  <c r="BI214"/>
  <c r="BH214"/>
  <c r="BG214"/>
  <c r="BF214"/>
  <c r="T214"/>
  <c r="T213"/>
  <c r="R214"/>
  <c r="R213"/>
  <c r="P214"/>
  <c r="P213"/>
  <c r="BI208"/>
  <c r="BH208"/>
  <c r="BG208"/>
  <c r="BF208"/>
  <c r="T208"/>
  <c r="R208"/>
  <c r="P208"/>
  <c r="BI203"/>
  <c r="BH203"/>
  <c r="BG203"/>
  <c r="BF203"/>
  <c r="T203"/>
  <c r="R203"/>
  <c r="P203"/>
  <c r="BI198"/>
  <c r="BH198"/>
  <c r="BG198"/>
  <c r="BF198"/>
  <c r="T198"/>
  <c r="R198"/>
  <c r="P198"/>
  <c r="BI194"/>
  <c r="BH194"/>
  <c r="BG194"/>
  <c r="BF194"/>
  <c r="T194"/>
  <c r="R194"/>
  <c r="P194"/>
  <c r="BI189"/>
  <c r="BH189"/>
  <c r="BG189"/>
  <c r="BF189"/>
  <c r="T189"/>
  <c r="R189"/>
  <c r="P189"/>
  <c r="BI186"/>
  <c r="BH186"/>
  <c r="BG186"/>
  <c r="BF186"/>
  <c r="T186"/>
  <c r="R186"/>
  <c r="P186"/>
  <c r="BI181"/>
  <c r="BH181"/>
  <c r="BG181"/>
  <c r="BF181"/>
  <c r="T181"/>
  <c r="R181"/>
  <c r="P181"/>
  <c r="BI177"/>
  <c r="BH177"/>
  <c r="BG177"/>
  <c r="BF177"/>
  <c r="T177"/>
  <c r="R177"/>
  <c r="P177"/>
  <c r="BI175"/>
  <c r="BH175"/>
  <c r="BG175"/>
  <c r="BF175"/>
  <c r="T175"/>
  <c r="R175"/>
  <c r="P175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58"/>
  <c r="BH158"/>
  <c r="BG158"/>
  <c r="BF158"/>
  <c r="T158"/>
  <c r="R158"/>
  <c r="P158"/>
  <c r="BI156"/>
  <c r="BH156"/>
  <c r="BG156"/>
  <c r="BF156"/>
  <c r="T156"/>
  <c r="R156"/>
  <c r="P156"/>
  <c r="BI150"/>
  <c r="BH150"/>
  <c r="BG150"/>
  <c r="BF150"/>
  <c r="T150"/>
  <c r="R150"/>
  <c r="P150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J120"/>
  <c r="F119"/>
  <c r="F117"/>
  <c r="E115"/>
  <c r="J92"/>
  <c r="F91"/>
  <c r="F89"/>
  <c r="E87"/>
  <c r="J21"/>
  <c r="E21"/>
  <c r="J119"/>
  <c r="J20"/>
  <c r="J18"/>
  <c r="E18"/>
  <c r="F120"/>
  <c r="J17"/>
  <c r="J12"/>
  <c r="J89"/>
  <c r="E7"/>
  <c r="E113"/>
  <c i="4" r="J37"/>
  <c r="J36"/>
  <c i="1" r="AY97"/>
  <c i="4" r="J35"/>
  <c i="1" r="AX97"/>
  <c i="4" r="BI291"/>
  <c r="BH291"/>
  <c r="BG291"/>
  <c r="BF291"/>
  <c r="T291"/>
  <c r="T290"/>
  <c r="R291"/>
  <c r="R290"/>
  <c r="P291"/>
  <c r="P290"/>
  <c r="BI288"/>
  <c r="BH288"/>
  <c r="BG288"/>
  <c r="BF288"/>
  <c r="T288"/>
  <c r="R288"/>
  <c r="P288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19"/>
  <c r="BH219"/>
  <c r="BG219"/>
  <c r="BF219"/>
  <c r="T219"/>
  <c r="R219"/>
  <c r="P219"/>
  <c r="BI215"/>
  <c r="BH215"/>
  <c r="BG215"/>
  <c r="BF215"/>
  <c r="T215"/>
  <c r="T214"/>
  <c r="R215"/>
  <c r="R214"/>
  <c r="P215"/>
  <c r="P214"/>
  <c r="BI211"/>
  <c r="BH211"/>
  <c r="BG211"/>
  <c r="BF211"/>
  <c r="T211"/>
  <c r="R211"/>
  <c r="P211"/>
  <c r="BI200"/>
  <c r="BH200"/>
  <c r="BG200"/>
  <c r="BF200"/>
  <c r="T200"/>
  <c r="R200"/>
  <c r="P200"/>
  <c r="BI197"/>
  <c r="BH197"/>
  <c r="BG197"/>
  <c r="BF197"/>
  <c r="T197"/>
  <c r="R197"/>
  <c r="P197"/>
  <c r="BI187"/>
  <c r="BH187"/>
  <c r="BG187"/>
  <c r="BF187"/>
  <c r="T187"/>
  <c r="R187"/>
  <c r="P187"/>
  <c r="BI183"/>
  <c r="BH183"/>
  <c r="BG183"/>
  <c r="BF183"/>
  <c r="T183"/>
  <c r="R183"/>
  <c r="P183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7"/>
  <c r="BH167"/>
  <c r="BG167"/>
  <c r="BF167"/>
  <c r="T167"/>
  <c r="R167"/>
  <c r="P167"/>
  <c r="BI161"/>
  <c r="BH161"/>
  <c r="BG161"/>
  <c r="BF161"/>
  <c r="T161"/>
  <c r="R161"/>
  <c r="P161"/>
  <c r="BI159"/>
  <c r="BH159"/>
  <c r="BG159"/>
  <c r="BF159"/>
  <c r="T159"/>
  <c r="R159"/>
  <c r="P159"/>
  <c r="BI151"/>
  <c r="BH151"/>
  <c r="BG151"/>
  <c r="BF151"/>
  <c r="T151"/>
  <c r="R151"/>
  <c r="P151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J120"/>
  <c r="F119"/>
  <c r="F117"/>
  <c r="E115"/>
  <c r="J92"/>
  <c r="F91"/>
  <c r="F89"/>
  <c r="E87"/>
  <c r="J21"/>
  <c r="E21"/>
  <c r="J119"/>
  <c r="J20"/>
  <c r="J18"/>
  <c r="E18"/>
  <c r="F120"/>
  <c r="J17"/>
  <c r="J12"/>
  <c r="J117"/>
  <c r="E7"/>
  <c r="E85"/>
  <c i="3" r="J37"/>
  <c r="J36"/>
  <c i="1" r="AY96"/>
  <c i="3" r="J35"/>
  <c i="1" r="AX96"/>
  <c i="3" r="BI223"/>
  <c r="BH223"/>
  <c r="BG223"/>
  <c r="BF223"/>
  <c r="T223"/>
  <c r="T222"/>
  <c r="R223"/>
  <c r="R222"/>
  <c r="P223"/>
  <c r="P222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6"/>
  <c r="BH206"/>
  <c r="BG206"/>
  <c r="BF206"/>
  <c r="T206"/>
  <c r="T205"/>
  <c r="R206"/>
  <c r="R205"/>
  <c r="P206"/>
  <c r="P205"/>
  <c r="BI203"/>
  <c r="BH203"/>
  <c r="BG203"/>
  <c r="BF203"/>
  <c r="T203"/>
  <c r="T202"/>
  <c r="R203"/>
  <c r="R202"/>
  <c r="P203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6"/>
  <c r="BH186"/>
  <c r="BG186"/>
  <c r="BF186"/>
  <c r="T186"/>
  <c r="R186"/>
  <c r="P186"/>
  <c r="BI184"/>
  <c r="BH184"/>
  <c r="BG184"/>
  <c r="BF184"/>
  <c r="T184"/>
  <c r="R184"/>
  <c r="P184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2"/>
  <c r="BH162"/>
  <c r="BG162"/>
  <c r="BF162"/>
  <c r="T162"/>
  <c r="R162"/>
  <c r="P162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9"/>
  <c r="F118"/>
  <c r="F116"/>
  <c r="E114"/>
  <c r="J92"/>
  <c r="F91"/>
  <c r="F89"/>
  <c r="E87"/>
  <c r="J21"/>
  <c r="E21"/>
  <c r="J118"/>
  <c r="J20"/>
  <c r="J18"/>
  <c r="E18"/>
  <c r="F119"/>
  <c r="J17"/>
  <c r="J12"/>
  <c r="J116"/>
  <c r="E7"/>
  <c r="E112"/>
  <c i="2" r="J37"/>
  <c r="J36"/>
  <c i="1" r="AY95"/>
  <c i="2" r="J35"/>
  <c i="1" r="AX95"/>
  <c i="2" r="BI352"/>
  <c r="BH352"/>
  <c r="BG352"/>
  <c r="BF352"/>
  <c r="T352"/>
  <c r="T351"/>
  <c r="R352"/>
  <c r="R351"/>
  <c r="P352"/>
  <c r="P351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1"/>
  <c r="BH341"/>
  <c r="BG341"/>
  <c r="BF341"/>
  <c r="T341"/>
  <c r="R341"/>
  <c r="P341"/>
  <c r="BI339"/>
  <c r="BH339"/>
  <c r="BG339"/>
  <c r="BF339"/>
  <c r="T339"/>
  <c r="R339"/>
  <c r="P339"/>
  <c r="BI336"/>
  <c r="BH336"/>
  <c r="BG336"/>
  <c r="BF336"/>
  <c r="T336"/>
  <c r="R336"/>
  <c r="P336"/>
  <c r="BI332"/>
  <c r="BH332"/>
  <c r="BG332"/>
  <c r="BF332"/>
  <c r="T332"/>
  <c r="R332"/>
  <c r="P332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0"/>
  <c r="BH290"/>
  <c r="BG290"/>
  <c r="BF290"/>
  <c r="T290"/>
  <c r="R290"/>
  <c r="P290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6"/>
  <c r="BH266"/>
  <c r="BG266"/>
  <c r="BF266"/>
  <c r="T266"/>
  <c r="R266"/>
  <c r="P266"/>
  <c r="BI263"/>
  <c r="BH263"/>
  <c r="BG263"/>
  <c r="BF263"/>
  <c r="T263"/>
  <c r="R263"/>
  <c r="P263"/>
  <c r="BI261"/>
  <c r="BH261"/>
  <c r="BG261"/>
  <c r="BF261"/>
  <c r="T261"/>
  <c r="R261"/>
  <c r="P261"/>
  <c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6"/>
  <c r="BH246"/>
  <c r="BG246"/>
  <c r="BF246"/>
  <c r="T246"/>
  <c r="R246"/>
  <c r="P246"/>
  <c r="BI242"/>
  <c r="BH242"/>
  <c r="BG242"/>
  <c r="BF242"/>
  <c r="T242"/>
  <c r="R242"/>
  <c r="P242"/>
  <c r="BI239"/>
  <c r="BH239"/>
  <c r="BG239"/>
  <c r="BF239"/>
  <c r="T239"/>
  <c r="R239"/>
  <c r="P239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7"/>
  <c r="BH227"/>
  <c r="BG227"/>
  <c r="BF227"/>
  <c r="T227"/>
  <c r="T226"/>
  <c r="R227"/>
  <c r="R226"/>
  <c r="P227"/>
  <c r="P226"/>
  <c r="BI223"/>
  <c r="BH223"/>
  <c r="BG223"/>
  <c r="BF223"/>
  <c r="T223"/>
  <c r="R223"/>
  <c r="P223"/>
  <c r="BI214"/>
  <c r="BH214"/>
  <c r="BG214"/>
  <c r="BF214"/>
  <c r="T214"/>
  <c r="R214"/>
  <c r="P214"/>
  <c r="BI211"/>
  <c r="BH211"/>
  <c r="BG211"/>
  <c r="BF211"/>
  <c r="T211"/>
  <c r="R211"/>
  <c r="P211"/>
  <c r="BI203"/>
  <c r="BH203"/>
  <c r="BG203"/>
  <c r="BF203"/>
  <c r="T203"/>
  <c r="R203"/>
  <c r="P203"/>
  <c r="BI199"/>
  <c r="BH199"/>
  <c r="BG199"/>
  <c r="BF199"/>
  <c r="T199"/>
  <c r="R199"/>
  <c r="P199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0"/>
  <c r="BH170"/>
  <c r="BG170"/>
  <c r="BF170"/>
  <c r="T170"/>
  <c r="R170"/>
  <c r="P170"/>
  <c r="BI168"/>
  <c r="BH168"/>
  <c r="BG168"/>
  <c r="BF168"/>
  <c r="T168"/>
  <c r="R168"/>
  <c r="P168"/>
  <c r="BI160"/>
  <c r="BH160"/>
  <c r="BG160"/>
  <c r="BF160"/>
  <c r="T160"/>
  <c r="R160"/>
  <c r="P160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J119"/>
  <c r="F118"/>
  <c r="F116"/>
  <c r="E114"/>
  <c r="J92"/>
  <c r="F91"/>
  <c r="F89"/>
  <c r="E87"/>
  <c r="J21"/>
  <c r="E21"/>
  <c r="J91"/>
  <c r="J20"/>
  <c r="J18"/>
  <c r="E18"/>
  <c r="F119"/>
  <c r="J17"/>
  <c r="J12"/>
  <c r="J116"/>
  <c r="E7"/>
  <c r="E112"/>
  <c i="1" r="L90"/>
  <c r="AM90"/>
  <c r="AM89"/>
  <c r="L89"/>
  <c r="AM87"/>
  <c r="L87"/>
  <c r="L85"/>
  <c r="L84"/>
  <c i="2" r="J352"/>
  <c r="BK344"/>
  <c r="BK332"/>
  <c r="J327"/>
  <c r="J321"/>
  <c r="BK317"/>
  <c r="BK313"/>
  <c r="BK299"/>
  <c r="J293"/>
  <c r="BK285"/>
  <c r="J261"/>
  <c r="J239"/>
  <c r="BK231"/>
  <c r="BK186"/>
  <c r="J178"/>
  <c r="J170"/>
  <c r="BK147"/>
  <c r="J142"/>
  <c r="BK352"/>
  <c r="BK309"/>
  <c r="J299"/>
  <c r="J274"/>
  <c r="J246"/>
  <c r="BK237"/>
  <c r="J203"/>
  <c r="BK193"/>
  <c r="J184"/>
  <c r="BK160"/>
  <c r="BK132"/>
  <c r="J344"/>
  <c r="BK325"/>
  <c r="J317"/>
  <c r="BK311"/>
  <c r="BK293"/>
  <c r="J288"/>
  <c r="BK274"/>
  <c r="J266"/>
  <c r="BK252"/>
  <c r="J227"/>
  <c r="J193"/>
  <c r="BK178"/>
  <c r="BK137"/>
  <c r="J128"/>
  <c r="BK339"/>
  <c r="J332"/>
  <c r="J319"/>
  <c r="J309"/>
  <c r="J303"/>
  <c r="BK280"/>
  <c r="J263"/>
  <c r="J250"/>
  <c r="BK227"/>
  <c r="BK203"/>
  <c r="BK197"/>
  <c r="J160"/>
  <c r="BK144"/>
  <c r="BK125"/>
  <c i="3" r="J203"/>
  <c r="BK171"/>
  <c r="J144"/>
  <c r="J139"/>
  <c r="J223"/>
  <c r="BK206"/>
  <c r="BK177"/>
  <c r="J125"/>
  <c r="J212"/>
  <c r="BK203"/>
  <c r="BK186"/>
  <c r="J171"/>
  <c r="J162"/>
  <c r="J136"/>
  <c r="BK127"/>
  <c r="J217"/>
  <c r="BK193"/>
  <c r="BK180"/>
  <c r="J166"/>
  <c r="J134"/>
  <c i="4" r="J281"/>
  <c r="BK270"/>
  <c r="BK256"/>
  <c r="J250"/>
  <c r="BK238"/>
  <c r="BK219"/>
  <c r="J200"/>
  <c r="BK177"/>
  <c r="J151"/>
  <c r="BK128"/>
  <c r="BK276"/>
  <c r="J268"/>
  <c r="BK262"/>
  <c r="BK243"/>
  <c r="J232"/>
  <c r="BK200"/>
  <c r="BK151"/>
  <c r="BK135"/>
  <c r="BK281"/>
  <c r="BK254"/>
  <c r="J245"/>
  <c r="J241"/>
  <c r="J219"/>
  <c r="BK183"/>
  <c r="J159"/>
  <c r="J135"/>
  <c r="J291"/>
  <c r="BK278"/>
  <c r="BK268"/>
  <c r="BK258"/>
  <c r="J235"/>
  <c r="BK197"/>
  <c r="BK169"/>
  <c r="BK138"/>
  <c r="J126"/>
  <c i="5" r="BK264"/>
  <c r="J251"/>
  <c r="BK237"/>
  <c r="BK233"/>
  <c r="BK214"/>
  <c r="BK189"/>
  <c r="J175"/>
  <c r="BK158"/>
  <c r="BK141"/>
  <c r="J135"/>
  <c r="BK258"/>
  <c r="J264"/>
  <c r="BK260"/>
  <c r="J253"/>
  <c r="J245"/>
  <c r="BK225"/>
  <c r="J208"/>
  <c r="BK194"/>
  <c r="J177"/>
  <c r="J165"/>
  <c r="BK128"/>
  <c r="BK245"/>
  <c r="J241"/>
  <c r="J233"/>
  <c r="BK220"/>
  <c r="J194"/>
  <c r="BK168"/>
  <c r="BK150"/>
  <c r="BK137"/>
  <c r="J137"/>
  <c r="BK126"/>
  <c i="6" r="BK214"/>
  <c r="BK205"/>
  <c r="BK153"/>
  <c r="J201"/>
  <c r="J191"/>
  <c r="BK199"/>
  <c r="J173"/>
  <c r="BK149"/>
  <c r="BK210"/>
  <c r="J180"/>
  <c r="BK146"/>
  <c r="BK132"/>
  <c i="7" r="J182"/>
  <c r="J171"/>
  <c r="BK150"/>
  <c r="BK137"/>
  <c r="BK126"/>
  <c r="BK182"/>
  <c r="BK173"/>
  <c r="BK144"/>
  <c r="BK191"/>
  <c r="BK147"/>
  <c r="J193"/>
  <c r="J177"/>
  <c r="J161"/>
  <c i="8" r="J132"/>
  <c r="BK140"/>
  <c r="BK123"/>
  <c r="J140"/>
  <c i="2" r="BK348"/>
  <c r="BK346"/>
  <c r="BK341"/>
  <c r="J329"/>
  <c r="J325"/>
  <c r="J323"/>
  <c r="BK319"/>
  <c r="J315"/>
  <c r="BK301"/>
  <c r="J295"/>
  <c r="BK288"/>
  <c r="BK271"/>
  <c r="BK250"/>
  <c r="BK234"/>
  <c r="J197"/>
  <c r="J181"/>
  <c r="BK176"/>
  <c r="J149"/>
  <c r="J144"/>
  <c r="BK130"/>
  <c r="J348"/>
  <c r="J305"/>
  <c r="J301"/>
  <c r="BK277"/>
  <c r="BK263"/>
  <c r="BK242"/>
  <c r="J223"/>
  <c r="J199"/>
  <c r="J186"/>
  <c r="J168"/>
  <c r="BK135"/>
  <c r="BK128"/>
  <c r="BK327"/>
  <c r="BK321"/>
  <c r="BK315"/>
  <c r="BK295"/>
  <c r="BK290"/>
  <c r="J280"/>
  <c r="BK268"/>
  <c r="BK255"/>
  <c r="J231"/>
  <c r="BK211"/>
  <c r="J176"/>
  <c r="J139"/>
  <c r="J132"/>
  <c r="J341"/>
  <c r="J336"/>
  <c r="BK323"/>
  <c r="J311"/>
  <c r="BK305"/>
  <c r="J285"/>
  <c r="BK266"/>
  <c r="J252"/>
  <c r="BK246"/>
  <c r="BK223"/>
  <c r="BK190"/>
  <c r="BK181"/>
  <c r="J152"/>
  <c r="BK142"/>
  <c i="3" r="BK223"/>
  <c r="BK196"/>
  <c r="J168"/>
  <c r="J141"/>
  <c r="J131"/>
  <c r="J215"/>
  <c r="J196"/>
  <c r="BK129"/>
  <c r="BK220"/>
  <c r="BK210"/>
  <c r="BK190"/>
  <c r="J173"/>
  <c r="BK166"/>
  <c r="BK139"/>
  <c r="J129"/>
  <c r="J220"/>
  <c r="J210"/>
  <c r="J186"/>
  <c r="J177"/>
  <c r="BK141"/>
  <c i="4" r="BK288"/>
  <c r="J278"/>
  <c r="BK272"/>
  <c r="J258"/>
  <c r="BK252"/>
  <c r="BK230"/>
  <c r="J215"/>
  <c r="J197"/>
  <c r="BK167"/>
  <c r="J143"/>
  <c r="BK291"/>
  <c r="J266"/>
  <c r="J260"/>
  <c r="J238"/>
  <c r="J228"/>
  <c r="BK211"/>
  <c r="J169"/>
  <c r="J138"/>
  <c r="J288"/>
  <c r="J262"/>
  <c r="BK247"/>
  <c r="J243"/>
  <c r="J230"/>
  <c r="BK187"/>
  <c r="J173"/>
  <c r="BK143"/>
  <c r="J128"/>
  <c r="J285"/>
  <c r="BK274"/>
  <c r="BK266"/>
  <c r="BK250"/>
  <c r="BK245"/>
  <c r="J187"/>
  <c r="BK173"/>
  <c r="BK159"/>
  <c r="BK130"/>
  <c i="5" r="J267"/>
  <c r="J260"/>
  <c r="BK241"/>
  <c r="BK235"/>
  <c r="J225"/>
  <c r="BK198"/>
  <c r="BK177"/>
  <c r="J163"/>
  <c r="J150"/>
  <c r="BK139"/>
  <c r="BK267"/>
  <c r="BK253"/>
  <c r="J258"/>
  <c r="BK249"/>
  <c r="J243"/>
  <c r="BK230"/>
  <c r="J203"/>
  <c r="J189"/>
  <c r="J181"/>
  <c r="J168"/>
  <c r="J158"/>
  <c r="BK247"/>
  <c r="J237"/>
  <c r="J230"/>
  <c r="J214"/>
  <c r="BK181"/>
  <c r="BK165"/>
  <c r="BK144"/>
  <c r="J139"/>
  <c r="J128"/>
  <c i="6" r="J210"/>
  <c r="J189"/>
  <c r="BK165"/>
  <c r="BK140"/>
  <c r="J134"/>
  <c r="J186"/>
  <c r="BK193"/>
  <c r="BK177"/>
  <c r="J143"/>
  <c r="BK207"/>
  <c r="BK195"/>
  <c r="J149"/>
  <c r="J126"/>
  <c i="7" r="BK177"/>
  <c r="BK168"/>
  <c r="J144"/>
  <c r="J130"/>
  <c r="J185"/>
  <c r="J163"/>
  <c r="J139"/>
  <c r="J168"/>
  <c r="J135"/>
  <c r="J191"/>
  <c r="BK163"/>
  <c r="J126"/>
  <c i="8" r="J138"/>
  <c r="BK125"/>
  <c r="BK138"/>
  <c r="BK136"/>
  <c r="BK130"/>
  <c i="2" r="BK336"/>
  <c r="BK307"/>
  <c r="J290"/>
  <c r="J282"/>
  <c r="J258"/>
  <c r="J237"/>
  <c r="BK139"/>
  <c r="J346"/>
  <c r="BK303"/>
  <c r="BK297"/>
  <c r="J268"/>
  <c r="BK261"/>
  <c r="BK239"/>
  <c r="J211"/>
  <c r="J190"/>
  <c r="BK170"/>
  <c r="BK149"/>
  <c r="J130"/>
  <c i="1" r="AS94"/>
  <c i="2" r="BK282"/>
  <c r="J271"/>
  <c r="BK258"/>
  <c r="J242"/>
  <c r="BK214"/>
  <c r="BK184"/>
  <c r="BK152"/>
  <c r="J135"/>
  <c r="J125"/>
  <c r="J339"/>
  <c r="BK329"/>
  <c r="J313"/>
  <c r="J307"/>
  <c r="J297"/>
  <c r="J277"/>
  <c r="J255"/>
  <c r="J234"/>
  <c r="J214"/>
  <c r="BK199"/>
  <c r="BK168"/>
  <c r="J147"/>
  <c r="J137"/>
  <c i="3" r="J206"/>
  <c r="J193"/>
  <c r="BK162"/>
  <c r="BK134"/>
  <c r="BK217"/>
  <c r="BK199"/>
  <c r="J180"/>
  <c r="J127"/>
  <c r="BK215"/>
  <c r="J199"/>
  <c r="J184"/>
  <c r="BK168"/>
  <c r="BK144"/>
  <c r="BK131"/>
  <c r="BK125"/>
  <c r="BK212"/>
  <c r="J190"/>
  <c r="BK184"/>
  <c r="BK173"/>
  <c r="BK136"/>
  <c i="4" r="J283"/>
  <c r="J276"/>
  <c r="J264"/>
  <c r="J254"/>
  <c r="BK241"/>
  <c r="BK225"/>
  <c r="J211"/>
  <c r="J181"/>
  <c r="J161"/>
  <c r="J130"/>
  <c r="BK285"/>
  <c r="J270"/>
  <c r="BK264"/>
  <c r="J256"/>
  <c r="BK235"/>
  <c r="J225"/>
  <c r="J177"/>
  <c r="J140"/>
  <c r="BK133"/>
  <c r="BK283"/>
  <c r="J274"/>
  <c r="J252"/>
  <c r="BK232"/>
  <c r="BK215"/>
  <c r="BK181"/>
  <c r="J167"/>
  <c r="BK140"/>
  <c r="BK126"/>
  <c r="J272"/>
  <c r="BK260"/>
  <c r="J247"/>
  <c r="BK228"/>
  <c r="J183"/>
  <c r="BK161"/>
  <c r="J133"/>
  <c i="5" r="BK262"/>
  <c r="BK251"/>
  <c r="J239"/>
  <c r="J228"/>
  <c r="BK203"/>
  <c r="J186"/>
  <c r="BK171"/>
  <c r="J156"/>
  <c r="J144"/>
  <c r="J126"/>
  <c r="J255"/>
  <c r="J262"/>
  <c r="BK255"/>
  <c r="J247"/>
  <c r="BK239"/>
  <c r="J220"/>
  <c r="J198"/>
  <c r="BK186"/>
  <c r="J171"/>
  <c r="BK163"/>
  <c r="J130"/>
  <c r="J249"/>
  <c r="BK243"/>
  <c r="J235"/>
  <c r="BK228"/>
  <c r="BK208"/>
  <c r="BK175"/>
  <c r="BK156"/>
  <c r="J141"/>
  <c r="BK130"/>
  <c i="6" r="BK171"/>
  <c r="BK157"/>
  <c r="J214"/>
  <c r="J195"/>
  <c r="BK183"/>
  <c r="J177"/>
  <c r="BK173"/>
  <c r="BK168"/>
  <c r="J165"/>
  <c r="J162"/>
  <c r="J153"/>
  <c r="J146"/>
  <c r="BK143"/>
  <c r="J132"/>
  <c r="J207"/>
  <c r="BK189"/>
  <c r="J168"/>
  <c r="BK126"/>
  <c r="J199"/>
  <c r="J157"/>
  <c r="J137"/>
  <c i="7" r="BK197"/>
  <c r="BK175"/>
  <c r="BK161"/>
  <c r="BK139"/>
  <c r="J128"/>
  <c r="BK187"/>
  <c r="J175"/>
  <c r="J150"/>
  <c r="J180"/>
  <c r="J166"/>
  <c r="BK128"/>
  <c r="BK185"/>
  <c r="BK166"/>
  <c r="BK157"/>
  <c i="8" r="J134"/>
  <c r="J143"/>
  <c r="BK127"/>
  <c r="BK134"/>
  <c r="J125"/>
  <c r="J123"/>
  <c i="5" r="BK135"/>
  <c i="6" r="BK180"/>
  <c r="BK162"/>
  <c r="BK137"/>
  <c r="J205"/>
  <c r="J193"/>
  <c r="BK186"/>
  <c r="BK191"/>
  <c r="J171"/>
  <c r="BK134"/>
  <c r="BK201"/>
  <c r="J183"/>
  <c r="J140"/>
  <c i="7" r="BK193"/>
  <c r="J173"/>
  <c r="J147"/>
  <c r="BK135"/>
  <c r="J197"/>
  <c r="BK180"/>
  <c r="BK153"/>
  <c r="J137"/>
  <c r="J157"/>
  <c r="BK130"/>
  <c r="J187"/>
  <c r="BK171"/>
  <c r="J153"/>
  <c i="8" r="BK143"/>
  <c r="J127"/>
  <c r="BK132"/>
  <c r="J130"/>
  <c r="J136"/>
  <c i="2" l="1" r="T124"/>
  <c r="P230"/>
  <c r="T230"/>
  <c r="R249"/>
  <c i="3" r="R124"/>
  <c r="P209"/>
  <c i="4" r="P125"/>
  <c r="BK227"/>
  <c r="J227"/>
  <c r="J101"/>
  <c r="T227"/>
  <c r="T280"/>
  <c i="5" r="T125"/>
  <c r="T197"/>
  <c r="R219"/>
  <c r="P257"/>
  <c i="6" r="P125"/>
  <c r="P156"/>
  <c r="T156"/>
  <c r="R176"/>
  <c r="P198"/>
  <c i="7" r="T125"/>
  <c r="P160"/>
  <c r="T160"/>
  <c r="R165"/>
  <c r="T184"/>
  <c i="2" r="BK124"/>
  <c r="J124"/>
  <c r="J98"/>
  <c r="R124"/>
  <c r="R123"/>
  <c r="R122"/>
  <c r="BK230"/>
  <c r="J230"/>
  <c r="J100"/>
  <c r="R230"/>
  <c r="P249"/>
  <c i="3" r="T124"/>
  <c r="R209"/>
  <c i="4" r="BK125"/>
  <c r="J125"/>
  <c r="J98"/>
  <c r="R125"/>
  <c r="BK218"/>
  <c r="J218"/>
  <c r="J100"/>
  <c r="R218"/>
  <c r="P227"/>
  <c r="BK280"/>
  <c r="J280"/>
  <c r="J102"/>
  <c r="R280"/>
  <c i="5" r="P125"/>
  <c r="BK197"/>
  <c r="J197"/>
  <c r="J99"/>
  <c r="R197"/>
  <c r="P219"/>
  <c r="BK257"/>
  <c r="J257"/>
  <c r="J102"/>
  <c r="T257"/>
  <c i="6" r="R125"/>
  <c r="BK156"/>
  <c r="J156"/>
  <c r="J100"/>
  <c r="BK176"/>
  <c r="J176"/>
  <c r="J101"/>
  <c r="T176"/>
  <c r="R198"/>
  <c i="7" r="P125"/>
  <c r="BK160"/>
  <c r="J160"/>
  <c r="J100"/>
  <c r="BK165"/>
  <c r="J165"/>
  <c r="J101"/>
  <c r="T165"/>
  <c r="P184"/>
  <c i="2" r="P124"/>
  <c r="P123"/>
  <c r="P122"/>
  <c i="1" r="AU95"/>
  <c i="2" r="BK249"/>
  <c r="J249"/>
  <c r="J101"/>
  <c r="T249"/>
  <c i="3" r="BK124"/>
  <c r="J124"/>
  <c r="J98"/>
  <c r="P124"/>
  <c r="P123"/>
  <c r="P122"/>
  <c i="1" r="AU96"/>
  <c i="3" r="BK209"/>
  <c r="J209"/>
  <c r="J101"/>
  <c r="T209"/>
  <c i="4" r="T125"/>
  <c r="T124"/>
  <c r="T123"/>
  <c r="P218"/>
  <c r="T218"/>
  <c r="R227"/>
  <c r="P280"/>
  <c i="5" r="BK125"/>
  <c r="J125"/>
  <c r="J98"/>
  <c r="R125"/>
  <c r="R124"/>
  <c r="R123"/>
  <c r="P197"/>
  <c r="BK219"/>
  <c r="J219"/>
  <c r="J101"/>
  <c r="T219"/>
  <c r="R257"/>
  <c i="6" r="BK125"/>
  <c r="J125"/>
  <c r="J98"/>
  <c r="T125"/>
  <c r="R156"/>
  <c r="P176"/>
  <c r="BK198"/>
  <c r="J198"/>
  <c r="J102"/>
  <c r="T198"/>
  <c i="7" r="BK125"/>
  <c r="J125"/>
  <c r="J98"/>
  <c r="R125"/>
  <c r="R160"/>
  <c r="P165"/>
  <c r="BK184"/>
  <c r="J184"/>
  <c r="J102"/>
  <c r="R184"/>
  <c i="8" r="BK122"/>
  <c r="J122"/>
  <c r="J98"/>
  <c r="P122"/>
  <c r="R122"/>
  <c r="T122"/>
  <c r="BK129"/>
  <c r="J129"/>
  <c r="J99"/>
  <c r="P129"/>
  <c r="R129"/>
  <c r="T129"/>
  <c i="3" r="BK205"/>
  <c r="J205"/>
  <c r="J100"/>
  <c r="BK222"/>
  <c r="J222"/>
  <c r="J102"/>
  <c i="5" r="BK266"/>
  <c r="J266"/>
  <c r="J103"/>
  <c i="6" r="BK152"/>
  <c r="J152"/>
  <c r="J99"/>
  <c r="BK213"/>
  <c r="J213"/>
  <c r="J103"/>
  <c i="2" r="BK226"/>
  <c r="J226"/>
  <c r="J99"/>
  <c r="BK351"/>
  <c r="J351"/>
  <c r="J102"/>
  <c i="4" r="BK214"/>
  <c r="J214"/>
  <c r="J99"/>
  <c i="5" r="BK213"/>
  <c r="J213"/>
  <c r="J100"/>
  <c i="7" r="BK196"/>
  <c r="J196"/>
  <c r="J103"/>
  <c i="3" r="BK202"/>
  <c r="J202"/>
  <c r="J99"/>
  <c i="4" r="BK290"/>
  <c r="J290"/>
  <c r="J103"/>
  <c i="7" r="BK156"/>
  <c r="J156"/>
  <c r="J99"/>
  <c i="8" r="BK142"/>
  <c r="J142"/>
  <c r="J100"/>
  <c r="J89"/>
  <c r="BE123"/>
  <c r="BE127"/>
  <c r="BE130"/>
  <c r="BE136"/>
  <c r="BE138"/>
  <c r="E85"/>
  <c r="J116"/>
  <c r="BE140"/>
  <c r="BE125"/>
  <c r="BE132"/>
  <c r="BE143"/>
  <c r="F92"/>
  <c r="BE134"/>
  <c i="7" r="J91"/>
  <c r="BE126"/>
  <c r="BE135"/>
  <c r="BE144"/>
  <c r="BE147"/>
  <c r="BE173"/>
  <c r="E113"/>
  <c r="BE150"/>
  <c r="BE153"/>
  <c r="BE157"/>
  <c r="BE175"/>
  <c r="BE177"/>
  <c r="BE182"/>
  <c r="BE185"/>
  <c r="BE187"/>
  <c r="BE193"/>
  <c r="BE197"/>
  <c r="F92"/>
  <c r="J117"/>
  <c r="BE128"/>
  <c r="BE130"/>
  <c r="BE161"/>
  <c r="BE163"/>
  <c r="BE168"/>
  <c r="BE191"/>
  <c r="BE137"/>
  <c r="BE139"/>
  <c r="BE166"/>
  <c r="BE171"/>
  <c r="BE180"/>
  <c i="6" r="BE140"/>
  <c r="BE157"/>
  <c r="BE168"/>
  <c r="BE183"/>
  <c r="BE191"/>
  <c r="J89"/>
  <c r="J91"/>
  <c r="BE134"/>
  <c r="BE143"/>
  <c r="BE153"/>
  <c r="BE165"/>
  <c r="BE199"/>
  <c r="BE205"/>
  <c r="BE214"/>
  <c r="E85"/>
  <c r="F92"/>
  <c r="BE126"/>
  <c r="BE137"/>
  <c r="BE146"/>
  <c r="BE162"/>
  <c r="BE171"/>
  <c r="BE201"/>
  <c r="BE207"/>
  <c r="BE210"/>
  <c r="BE132"/>
  <c r="BE149"/>
  <c r="BE173"/>
  <c r="BE177"/>
  <c r="BE180"/>
  <c r="BE186"/>
  <c r="BE189"/>
  <c r="BE193"/>
  <c r="BE195"/>
  <c i="5" r="J91"/>
  <c r="BE130"/>
  <c r="BE135"/>
  <c r="BE137"/>
  <c r="BE144"/>
  <c r="BE150"/>
  <c r="BE165"/>
  <c r="BE171"/>
  <c r="BE177"/>
  <c r="BE189"/>
  <c r="BE225"/>
  <c r="BE228"/>
  <c r="BE241"/>
  <c r="BE245"/>
  <c r="BE249"/>
  <c r="BE251"/>
  <c r="J117"/>
  <c r="BE126"/>
  <c r="BE128"/>
  <c r="BE141"/>
  <c r="BE158"/>
  <c r="BE186"/>
  <c r="BE194"/>
  <c r="BE203"/>
  <c r="BE208"/>
  <c r="BE214"/>
  <c r="BE220"/>
  <c r="BE233"/>
  <c r="BE237"/>
  <c r="BE258"/>
  <c r="BE262"/>
  <c r="BE267"/>
  <c r="E85"/>
  <c r="F92"/>
  <c r="BE255"/>
  <c r="BE260"/>
  <c r="BE264"/>
  <c r="BE139"/>
  <c r="BE156"/>
  <c r="BE163"/>
  <c r="BE168"/>
  <c r="BE175"/>
  <c r="BE181"/>
  <c r="BE198"/>
  <c r="BE230"/>
  <c r="BE235"/>
  <c r="BE239"/>
  <c r="BE243"/>
  <c r="BE247"/>
  <c r="BE253"/>
  <c i="4" r="BE126"/>
  <c r="BE133"/>
  <c r="BE140"/>
  <c r="BE143"/>
  <c r="BE151"/>
  <c r="BE177"/>
  <c r="BE200"/>
  <c r="BE211"/>
  <c r="BE215"/>
  <c r="BE250"/>
  <c r="BE254"/>
  <c r="BE262"/>
  <c r="BE276"/>
  <c r="BE288"/>
  <c r="J91"/>
  <c r="E113"/>
  <c r="BE128"/>
  <c r="BE135"/>
  <c r="BE173"/>
  <c r="BE197"/>
  <c r="BE232"/>
  <c r="BE235"/>
  <c r="BE243"/>
  <c r="BE264"/>
  <c r="BE266"/>
  <c r="BE270"/>
  <c r="BE272"/>
  <c r="BE278"/>
  <c r="J89"/>
  <c r="BE159"/>
  <c r="BE161"/>
  <c r="BE167"/>
  <c r="BE169"/>
  <c r="BE181"/>
  <c r="BE183"/>
  <c r="BE187"/>
  <c r="BE219"/>
  <c r="BE225"/>
  <c r="BE228"/>
  <c r="BE245"/>
  <c r="BE247"/>
  <c r="BE252"/>
  <c r="BE256"/>
  <c r="BE268"/>
  <c r="BE281"/>
  <c r="BE283"/>
  <c r="BE291"/>
  <c r="F92"/>
  <c r="BE130"/>
  <c r="BE138"/>
  <c r="BE230"/>
  <c r="BE238"/>
  <c r="BE241"/>
  <c r="BE258"/>
  <c r="BE260"/>
  <c r="BE274"/>
  <c r="BE285"/>
  <c i="3" r="F92"/>
  <c r="BE127"/>
  <c r="BE129"/>
  <c r="BE144"/>
  <c r="BE168"/>
  <c r="BE196"/>
  <c r="BE203"/>
  <c r="BE212"/>
  <c r="BE215"/>
  <c r="J91"/>
  <c r="BE177"/>
  <c r="BE193"/>
  <c r="BE206"/>
  <c r="BE217"/>
  <c r="E85"/>
  <c r="J89"/>
  <c r="BE131"/>
  <c r="BE134"/>
  <c r="BE136"/>
  <c r="BE139"/>
  <c r="BE141"/>
  <c r="BE162"/>
  <c r="BE166"/>
  <c r="BE171"/>
  <c r="BE173"/>
  <c r="BE190"/>
  <c r="BE199"/>
  <c r="BE210"/>
  <c r="BE223"/>
  <c r="BE125"/>
  <c r="BE180"/>
  <c r="BE184"/>
  <c r="BE186"/>
  <c r="BE220"/>
  <c i="2" r="J89"/>
  <c r="F92"/>
  <c r="BE128"/>
  <c r="BE130"/>
  <c r="BE137"/>
  <c r="BE170"/>
  <c r="BE184"/>
  <c r="BE193"/>
  <c r="BE197"/>
  <c r="BE237"/>
  <c r="BE250"/>
  <c r="BE258"/>
  <c r="BE268"/>
  <c r="BE271"/>
  <c r="BE299"/>
  <c r="BE303"/>
  <c r="BE309"/>
  <c r="BE313"/>
  <c r="BE315"/>
  <c r="BE321"/>
  <c r="BE339"/>
  <c r="BE352"/>
  <c r="E85"/>
  <c r="J118"/>
  <c r="BE132"/>
  <c r="BE142"/>
  <c r="BE147"/>
  <c r="BE160"/>
  <c r="BE186"/>
  <c r="BE203"/>
  <c r="BE234"/>
  <c r="BE239"/>
  <c r="BE246"/>
  <c r="BE261"/>
  <c r="BE282"/>
  <c r="BE290"/>
  <c r="BE295"/>
  <c r="BE301"/>
  <c r="BE305"/>
  <c r="BE307"/>
  <c r="BE317"/>
  <c r="BE323"/>
  <c r="BE327"/>
  <c r="BE332"/>
  <c r="BE139"/>
  <c r="BE144"/>
  <c r="BE149"/>
  <c r="BE176"/>
  <c r="BE178"/>
  <c r="BE211"/>
  <c r="BE223"/>
  <c r="BE227"/>
  <c r="BE231"/>
  <c r="BE252"/>
  <c r="BE255"/>
  <c r="BE266"/>
  <c r="BE277"/>
  <c r="BE280"/>
  <c r="BE285"/>
  <c r="BE288"/>
  <c r="BE293"/>
  <c r="BE311"/>
  <c r="BE336"/>
  <c r="BE125"/>
  <c r="BE135"/>
  <c r="BE152"/>
  <c r="BE168"/>
  <c r="BE181"/>
  <c r="BE190"/>
  <c r="BE199"/>
  <c r="BE214"/>
  <c r="BE242"/>
  <c r="BE263"/>
  <c r="BE274"/>
  <c r="BE297"/>
  <c r="BE319"/>
  <c r="BE325"/>
  <c r="BE329"/>
  <c r="BE341"/>
  <c r="BE344"/>
  <c r="BE346"/>
  <c r="BE348"/>
  <c r="F36"/>
  <c i="1" r="BC95"/>
  <c i="3" r="F35"/>
  <c i="1" r="BB96"/>
  <c i="3" r="F34"/>
  <c i="1" r="BA96"/>
  <c i="4" r="F36"/>
  <c i="1" r="BC97"/>
  <c i="4" r="F35"/>
  <c i="1" r="BB97"/>
  <c i="5" r="F34"/>
  <c i="1" r="BA98"/>
  <c i="5" r="F36"/>
  <c i="1" r="BC98"/>
  <c i="7" r="J34"/>
  <c i="1" r="AW100"/>
  <c i="8" r="J34"/>
  <c i="1" r="AW101"/>
  <c i="8" r="F35"/>
  <c i="1" r="BB101"/>
  <c i="2" r="F35"/>
  <c i="1" r="BB95"/>
  <c i="3" r="J34"/>
  <c i="1" r="AW96"/>
  <c i="4" r="F34"/>
  <c i="1" r="BA97"/>
  <c i="5" r="F35"/>
  <c i="1" r="BB98"/>
  <c i="6" r="F37"/>
  <c i="1" r="BD99"/>
  <c i="6" r="F35"/>
  <c i="1" r="BB99"/>
  <c i="7" r="F36"/>
  <c i="1" r="BC100"/>
  <c i="8" r="F36"/>
  <c i="1" r="BC101"/>
  <c i="2" r="F37"/>
  <c i="1" r="BD95"/>
  <c i="3" r="F36"/>
  <c i="1" r="BC96"/>
  <c i="4" r="J34"/>
  <c i="1" r="AW97"/>
  <c i="5" r="J34"/>
  <c i="1" r="AW98"/>
  <c i="6" r="F34"/>
  <c i="1" r="BA99"/>
  <c i="6" r="F36"/>
  <c i="1" r="BC99"/>
  <c i="7" r="F35"/>
  <c i="1" r="BB100"/>
  <c i="8" r="F34"/>
  <c i="1" r="BA101"/>
  <c i="8" r="F37"/>
  <c i="1" r="BD101"/>
  <c i="2" r="J34"/>
  <c i="1" r="AW95"/>
  <c i="2" r="F34"/>
  <c i="1" r="BA95"/>
  <c i="3" r="F37"/>
  <c i="1" r="BD96"/>
  <c i="4" r="F37"/>
  <c i="1" r="BD97"/>
  <c i="5" r="F37"/>
  <c i="1" r="BD98"/>
  <c i="6" r="J34"/>
  <c i="1" r="AW99"/>
  <c i="7" r="F34"/>
  <c i="1" r="BA100"/>
  <c i="7" r="F37"/>
  <c i="1" r="BD100"/>
  <c i="8" l="1" r="T121"/>
  <c r="T120"/>
  <c i="7" r="R124"/>
  <c r="R123"/>
  <c i="4" r="P124"/>
  <c r="P123"/>
  <c i="1" r="AU97"/>
  <c i="8" r="R121"/>
  <c r="R120"/>
  <c i="5" r="P124"/>
  <c r="P123"/>
  <c i="1" r="AU98"/>
  <c i="3" r="T123"/>
  <c r="T122"/>
  <c i="7" r="T124"/>
  <c r="T123"/>
  <c i="5" r="T124"/>
  <c r="T123"/>
  <c i="6" r="T124"/>
  <c r="T123"/>
  <c i="4" r="R124"/>
  <c r="R123"/>
  <c i="3" r="R123"/>
  <c r="R122"/>
  <c i="8" r="P121"/>
  <c r="P120"/>
  <c i="1" r="AU101"/>
  <c i="7" r="P124"/>
  <c r="P123"/>
  <c i="1" r="AU100"/>
  <c i="6" r="R124"/>
  <c r="R123"/>
  <c r="P124"/>
  <c r="P123"/>
  <c i="1" r="AU99"/>
  <c i="2" r="T123"/>
  <c r="T122"/>
  <c i="4" r="BK124"/>
  <c r="BK123"/>
  <c r="J123"/>
  <c i="5" r="BK124"/>
  <c r="J124"/>
  <c r="J97"/>
  <c i="3" r="BK123"/>
  <c r="J123"/>
  <c r="J97"/>
  <c i="6" r="BK124"/>
  <c r="BK123"/>
  <c r="J123"/>
  <c r="J96"/>
  <c i="7" r="BK124"/>
  <c r="J124"/>
  <c r="J97"/>
  <c i="8" r="BK121"/>
  <c r="BK120"/>
  <c r="J120"/>
  <c r="J96"/>
  <c i="2" r="BK123"/>
  <c r="J123"/>
  <c r="J97"/>
  <c i="4" r="J30"/>
  <c i="1" r="AG97"/>
  <c i="2" r="F33"/>
  <c i="1" r="AZ95"/>
  <c i="3" r="F33"/>
  <c i="1" r="AZ96"/>
  <c i="4" r="J33"/>
  <c i="1" r="AV97"/>
  <c r="AT97"/>
  <c r="AN97"/>
  <c i="5" r="F33"/>
  <c i="1" r="AZ98"/>
  <c i="7" r="J33"/>
  <c i="1" r="AV100"/>
  <c r="AT100"/>
  <c i="8" r="J33"/>
  <c i="1" r="AV101"/>
  <c r="AT101"/>
  <c i="3" r="J33"/>
  <c i="1" r="AV96"/>
  <c r="AT96"/>
  <c i="4" r="F33"/>
  <c i="1" r="AZ97"/>
  <c i="6" r="J33"/>
  <c i="1" r="AV99"/>
  <c r="AT99"/>
  <c i="6" r="F33"/>
  <c i="1" r="AZ99"/>
  <c i="8" r="F33"/>
  <c i="1" r="AZ101"/>
  <c r="BD94"/>
  <c r="W33"/>
  <c r="BC94"/>
  <c r="W32"/>
  <c i="2" r="J33"/>
  <c i="1" r="AV95"/>
  <c r="AT95"/>
  <c i="5" r="J33"/>
  <c i="1" r="AV98"/>
  <c r="AT98"/>
  <c i="7" r="F33"/>
  <c i="1" r="AZ100"/>
  <c r="BA94"/>
  <c r="W30"/>
  <c r="BB94"/>
  <c r="W31"/>
  <c i="3" l="1" r="BK122"/>
  <c r="J122"/>
  <c i="5" r="BK123"/>
  <c r="J123"/>
  <c i="2" r="BK122"/>
  <c r="J122"/>
  <c r="J96"/>
  <c i="6" r="J124"/>
  <c r="J97"/>
  <c i="4" r="J96"/>
  <c i="8" r="J121"/>
  <c r="J97"/>
  <c i="4" r="J124"/>
  <c r="J97"/>
  <c i="7" r="BK123"/>
  <c r="J123"/>
  <c r="J96"/>
  <c i="4" r="J39"/>
  <c i="1" r="AU94"/>
  <c i="5" r="J30"/>
  <c i="1" r="AG98"/>
  <c i="6" r="J30"/>
  <c i="1" r="AG99"/>
  <c r="AY94"/>
  <c r="AZ94"/>
  <c r="AV94"/>
  <c r="AK29"/>
  <c i="3" r="J30"/>
  <c i="1" r="AG96"/>
  <c i="8" r="J30"/>
  <c i="1" r="AG101"/>
  <c r="AX94"/>
  <c r="AW94"/>
  <c r="AK30"/>
  <c i="3" l="1" r="J39"/>
  <c i="5" r="J39"/>
  <c i="6" r="J39"/>
  <c i="8" r="J39"/>
  <c i="5" r="J96"/>
  <c i="3" r="J96"/>
  <c i="1" r="AN101"/>
  <c r="AN96"/>
  <c r="AN99"/>
  <c r="AN98"/>
  <c r="AT94"/>
  <c i="7" r="J30"/>
  <c i="1" r="AG100"/>
  <c i="2" r="J30"/>
  <c i="1" r="AG95"/>
  <c r="AN95"/>
  <c r="W29"/>
  <c i="7" l="1" r="J39"/>
  <c i="1" r="AN100"/>
  <c i="2" r="J39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<sst xmlns="http://schemas.openxmlformats.org/spreadsheetml/2006/main">
  <si>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</si>
  <si>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</si>
  <si>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</si>
  <si>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</si>
  <si>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</si>
  <si>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{552c794e-09f9-46f0-a6c2-4239183e9a16}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</si>
  <si>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</si>
  <si>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</si>
  <si>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</si>
  <si>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</si>
  <si>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</si>
  <si>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</si>
  <si>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</si>
  <si>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</si>
  <si>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20241121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</si>
  <si>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</si>
  <si>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</si>
  <si>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Splašková kanalizace 1. etapa Horní Chřibská</t>
  </si>
  <si>
    <t>KSO:</t>
  </si>
  <si>
    <t>CC-CZ:</t>
  </si>
  <si>
    <t>Místo:</t>
  </si>
  <si>
    <t>Chřibská</t>
  </si>
  <si>
    <t>Datum:</t>
  </si>
  <si>
    <t>17. 3. 2025</t>
  </si>
  <si>
    <t>Zadavatel:</t>
  </si>
  <si>
    <t>IČ:</t>
  </si>
  <si>
    <t>Město Chřibská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</si>
  <si>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</si>
  <si>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</si>
  <si>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</si>
  <si>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</si>
  <si>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</si>
  <si>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</si>
  <si>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</si>
  <si>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J. Nešněra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</si>
  <si>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</si>
  <si>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</si>
  <si>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</si>
  <si>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</si>
  <si>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</si>
  <si>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</si>
  <si>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</si>
  <si>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</si>
  <si>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</si>
  <si>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</si>
  <si>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</si>
  <si>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</si>
  <si>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</si>
  <si>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</si>
  <si>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</si>
  <si>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</si>
  <si>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</si>
  <si>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</si>
  <si>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</si>
  <si>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</si>
  <si>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</si>
  <si>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</si>
  <si>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</si>
  <si>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</si>
  <si>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</si>
  <si>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</si>
  <si>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</si>
  <si>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</si>
  <si>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</si>
  <si>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</si>
  <si>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</si>
  <si>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</si>
  <si>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</si>
  <si>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</si>
  <si>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</si>
  <si>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</si>
  <si>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</si>
  <si>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</si>
  <si>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</si>
  <si>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</si>
  <si>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</si>
  <si>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</si>
  <si>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</si>
  <si>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</si>
  <si>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</si>
  <si>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</si>
  <si>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</si>
  <si>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IO 01 Splašková kanalizace</t>
  </si>
  <si>
    <t>STA</t>
  </si>
  <si>
    <t>1</t>
  </si>
  <si>
    <t>{589c2808-4118-4a34-b7fe-1329e8eda4cf}</t>
  </si>
  <si>
    <t>2</t>
  </si>
  <si>
    <t>02</t>
  </si>
  <si>
    <t>IO 01 přípojky splaškové kanalizace</t>
  </si>
  <si>
    <t>{0107bea2-1e17-4959-a2ed-6fa964a493e0}</t>
  </si>
  <si>
    <t>03</t>
  </si>
  <si>
    <t>IO 02 Dešťová kanalizace</t>
  </si>
  <si>
    <t>{677f8ae6-78d8-488e-914e-97795edeb546}</t>
  </si>
  <si>
    <t>04</t>
  </si>
  <si>
    <t>IO 02 příppojky dešťové kanalizace</t>
  </si>
  <si>
    <t>{1ee9d7ab-46d4-4c27-b2be-3148b6a814cc}</t>
  </si>
  <si>
    <t>05</t>
  </si>
  <si>
    <t>IO 01 Úprava povrchů splašková kanalizace</t>
  </si>
  <si>
    <t>{9758ceea-04d4-4142-95ef-131b443df384}</t>
  </si>
  <si>
    <t>06</t>
  </si>
  <si>
    <t>IO 02 Úprava povrchů dešťové kanalizace</t>
  </si>
  <si>
    <t>{83b65050-76ee-45b9-90d9-0acdf18044ca}</t>
  </si>
  <si>
    <t>07</t>
  </si>
  <si>
    <t>VRN</t>
  </si>
  <si>
    <t>{7e84e7da-052e-4940-9c35-e670deb44579}</t>
  </si>
  <si>
    <t>KRYCÍ LIST SOUPISU PRACÍ</t>
  </si>
  <si>
    <t>Objekt:</t>
  </si>
  <si>
    <t>01 - IO 01 Splašková kanalizace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</si>
  <si>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</si>
  <si>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</si>
  <si>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</si>
  <si>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</si>
  <si>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</si>
  <si>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</si>
  <si>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</si>
  <si>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</si>
  <si>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</si>
  <si>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8 - Trubní vedení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</si>
  <si>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</si>
  <si>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</si>
  <si>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</si>
  <si>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</si>
  <si>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</si>
  <si>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</si>
  <si>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</si>
  <si>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</si>
  <si>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</si>
  <si>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</si>
  <si>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</si>
  <si>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</si>
  <si>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</si>
  <si>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</si>
  <si>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</si>
  <si>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</si>
  <si>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</si>
  <si>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</si>
  <si>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</si>
  <si>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115001105</t>
  </si>
  <si>
    <t>Převedení vody potrubím DN přes 300 do 600</t>
  </si>
  <si>
    <t>m</t>
  </si>
  <si>
    <t>CS ÚRS 2024 02</t>
  </si>
  <si>
    <t>4</t>
  </si>
  <si>
    <t>2041654525</t>
  </si>
  <si>
    <t>PP</t>
  </si>
  <si>
    <t>Převedení vody potrubím průměru DN přes 300 do 600</t>
  </si>
  <si>
    <t>VV</t>
  </si>
  <si>
    <t>6*2</t>
  </si>
  <si>
    <t>115101201</t>
  </si>
  <si>
    <t>Čerpání vody na dopravní výšku do 10 m průměrný přítok do 500 l/min</t>
  </si>
  <si>
    <t>hod</t>
  </si>
  <si>
    <t>1271529306</t>
  </si>
  <si>
    <t>Čerpání vody na dopravní výšku do 10 m s uvažovaným průměrným přítokem do 500 l/min</t>
  </si>
  <si>
    <t>3</t>
  </si>
  <si>
    <t>115101301</t>
  </si>
  <si>
    <t>Pohotovost čerpací soupravy pro dopravní výšku do 10 m přítok do 500 l/min</t>
  </si>
  <si>
    <t>den</t>
  </si>
  <si>
    <t>-1133359521</t>
  </si>
  <si>
    <t>Pohotovost záložní čerpací soupravy pro dopravní výšku do 10 m s uvažovaným průměrným přítokem do 500 l/min</t>
  </si>
  <si>
    <t>119001405</t>
  </si>
  <si>
    <t>Dočasné zajištění potrubí z PE DN do 200 mm</t>
  </si>
  <si>
    <t>-1881364376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</si>
  <si>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</si>
  <si>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1+4+25</t>
  </si>
  <si>
    <t>5</t>
  </si>
  <si>
    <t>119001406</t>
  </si>
  <si>
    <t>Dočasné zajištění potrubí z PE DN přes 200 do 500 mm</t>
  </si>
  <si>
    <t>-106890262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</si>
  <si>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přes 200 do 500 mm</t>
  </si>
  <si>
    <t>6</t>
  </si>
  <si>
    <t>119001421</t>
  </si>
  <si>
    <t>Dočasné zajištění kabelů a kabelových tratí ze 3 volně ložených kabelů</t>
  </si>
  <si>
    <t>917755682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</si>
  <si>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</si>
  <si>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7</t>
  </si>
  <si>
    <t>119003227</t>
  </si>
  <si>
    <t>Mobilní plotová zábrana vyplněná dráty výšky přes 1,5 do 2,2 m pro zabezpečení výkopu zřízení</t>
  </si>
  <si>
    <t>-1069093476</t>
  </si>
  <si>
    <t>Pomocné konstrukce při zabezpečení výkopu svislé ocelové mobilní oplocení, výšky přes 1,5 do 2,2 m panely vyplněné dráty zřízení</t>
  </si>
  <si>
    <t>(283+28+36,5)*2</t>
  </si>
  <si>
    <t>8</t>
  </si>
  <si>
    <t>119003228</t>
  </si>
  <si>
    <t>Mobilní plotová zábrana vyplněná dráty výšky přes 1,5 do 2,2 m pro zabezpečení výkopu odstranění</t>
  </si>
  <si>
    <t>-216280006</t>
  </si>
  <si>
    <t>Pomocné konstrukce při zabezpečení výkopu svislé ocelové mobilní oplocení, výšky přes 1,5 do 2,2 m panely vyplněné dráty odstranění</t>
  </si>
  <si>
    <t>9</t>
  </si>
  <si>
    <t>119004111</t>
  </si>
  <si>
    <t>Bezpečný vstup nebo výstup z výkopu pomocí žebříku zřízení</t>
  </si>
  <si>
    <t>1027431253</t>
  </si>
  <si>
    <t>Pomocné konstrukce při zabezpečení výkopu bezpečný vstup nebo výstup žebříkem zřízení</t>
  </si>
  <si>
    <t>2,1*3</t>
  </si>
  <si>
    <t>10</t>
  </si>
  <si>
    <t>119004112</t>
  </si>
  <si>
    <t>Bezpečný vstup nebo výstup z výkopu pomocí žebříku odstranění</t>
  </si>
  <si>
    <t>1289686765</t>
  </si>
  <si>
    <t>Pomocné konstrukce při zabezpečení výkopu bezpečný vstup nebo výstup žebříkem odstranění</t>
  </si>
  <si>
    <t>11</t>
  </si>
  <si>
    <t>132212331</t>
  </si>
  <si>
    <t>Hloubení nezapažených rýh šířky do 2000 mm v soudržných horninách třídy těžitelnosti I skupiny 3 ručně</t>
  </si>
  <si>
    <t>m3</t>
  </si>
  <si>
    <t>-1174320643</t>
  </si>
  <si>
    <t>Hloubení nezapažených rýh šířky přes 800 do 2 000 mm ručně s urovnáním dna do předepsaného profilu a spádu v hornině třídy těžitelnosti I skupiny 3 soudržných</t>
  </si>
  <si>
    <t>P</t>
  </si>
  <si>
    <t>Poznámka k položce:_x000d_
kopané sondy, dokopávky</t>
  </si>
  <si>
    <t>132251255</t>
  </si>
  <si>
    <t>Hloubení rýh nezapažených š do 2000 mm v hornině třídy těžitelnosti I skupiny 3 objem do 1000 m3 strojně</t>
  </si>
  <si>
    <t>1445740484</t>
  </si>
  <si>
    <t>Hloubení nezapažených rýh šířky přes 800 do 2 000 mm strojně s urovnáním dna do předepsaného profilu a spádu v hornině třídy těžitelnosti I skupiny 3 přes 500 do 1 000 m3</t>
  </si>
  <si>
    <t>28*1*(1,7+1,64+2,55)/3</t>
  </si>
  <si>
    <t>283*1*(3,04+2,35+1,9+1,7+1,71+1,8+1,8+1,8+1,9+2,26+1,95+1,95+2,06+1,98+2+1,82+2)/17</t>
  </si>
  <si>
    <t>36,5*1*(2,17+1,79+1,31)/3</t>
  </si>
  <si>
    <t>2*1*2*19"šachty</t>
  </si>
  <si>
    <t>Součet</t>
  </si>
  <si>
    <t>761,424*0,5 'Přepočtené koeficientem množství</t>
  </si>
  <si>
    <t>13</t>
  </si>
  <si>
    <t>132351255</t>
  </si>
  <si>
    <t>Hloubení rýh nezapažených š do 2000 mm v hornině třídy těžitelnosti II skupiny 4 objem do 1000 m3 strojně</t>
  </si>
  <si>
    <t>313696555</t>
  </si>
  <si>
    <t>Hloubení nezapažených rýh šířky přes 800 do 2 000 mm strojně s urovnáním dna do předepsaného profilu a spádu v hornině třídy těžitelnosti II skupiny 4 přes 500 do 1 000 m3</t>
  </si>
  <si>
    <t>14</t>
  </si>
  <si>
    <t>139001101</t>
  </si>
  <si>
    <t>Příplatek za ztížení vykopávky v blízkosti podzemního vedení</t>
  </si>
  <si>
    <t>-271576551</t>
  </si>
  <si>
    <t>Příplatek k cenám hloubených vykopávek za ztížení vykopávky v blízkosti podzemního vedení nebo výbušnin pro jakoukoliv třídu horniny</t>
  </si>
  <si>
    <t>15</t>
  </si>
  <si>
    <t>151101101</t>
  </si>
  <si>
    <t>Zřízení příložného pažení a rozepření stěn rýh hl do 2 m</t>
  </si>
  <si>
    <t>m2</t>
  </si>
  <si>
    <t>-84296375</t>
  </si>
  <si>
    <t>Zřízení pažení a rozepření stěn rýh pro podzemní vedení příložné pro jakoukoliv mezerovitost, hloubky do 2 m</t>
  </si>
  <si>
    <t>283*2,1*2</t>
  </si>
  <si>
    <t>28*2*2</t>
  </si>
  <si>
    <t>36,5*2*2</t>
  </si>
  <si>
    <t>16</t>
  </si>
  <si>
    <t>151101111</t>
  </si>
  <si>
    <t>Odstranění příložného pažení a rozepření stěn rýh hl do 2 m</t>
  </si>
  <si>
    <t>-897946792</t>
  </si>
  <si>
    <t>Odstranění pažení a rozepření stěn rýh pro podzemní vedení s uložením materiálu na vzdálenost do 3 m od kraje výkopu příložné, hloubky do 2 m</t>
  </si>
  <si>
    <t>17</t>
  </si>
  <si>
    <t>153191121</t>
  </si>
  <si>
    <t>Zřízení těsnění hradicích stěn ze zhutněné sypaniny</t>
  </si>
  <si>
    <t>169956573</t>
  </si>
  <si>
    <t>Těsnění hradicích stěn nepropustnou hrázkou ze zhutněné sypaniny při stěně nebo nepropustnou výplní ze zhutněné sypaniny mezi stěnami zřízení</t>
  </si>
  <si>
    <t>3*1*0,6</t>
  </si>
  <si>
    <t>18</t>
  </si>
  <si>
    <t>M</t>
  </si>
  <si>
    <t>58125110</t>
  </si>
  <si>
    <t>jíl surový kusový</t>
  </si>
  <si>
    <t>t</t>
  </si>
  <si>
    <t>-1814058473</t>
  </si>
  <si>
    <t>1,8*2 'Přepočtené koeficientem množství</t>
  </si>
  <si>
    <t>19</t>
  </si>
  <si>
    <t>153191131</t>
  </si>
  <si>
    <t>Odstranění těsnění hradicích stěn ze zhutněné sypaniny</t>
  </si>
  <si>
    <t>-9957407</t>
  </si>
  <si>
    <t>Těsnění hradicích stěn nepropustnou hrázkou ze zhutněné sypaniny při stěně nebo nepropustnou výplní ze zhutněné sypaniny mezi stěnami odstranění</t>
  </si>
  <si>
    <t>20</t>
  </si>
  <si>
    <t>162351103</t>
  </si>
  <si>
    <t>Vodorovné přemístění přes 50 do 500 m výkopku/sypaniny z horniny třídy těžitelnosti I skupiny 1 až 3</t>
  </si>
  <si>
    <t>-750938772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</si>
  <si>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</si>
  <si>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476,957"zpět zásyp</t>
  </si>
  <si>
    <t>162751117</t>
  </si>
  <si>
    <t>Vodorovné přemístění do 10000 m výkopku/sypaniny z horniny třídy těžitelnosti I, skupiny 1 až 3</t>
  </si>
  <si>
    <t>95416633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</si>
  <si>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</si>
  <si>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380,712*2+7,6</t>
  </si>
  <si>
    <t>22</t>
  </si>
  <si>
    <t>162751119</t>
  </si>
  <si>
    <t>Příplatek k vodorovnému přemístění výkopku/sypaniny z horniny třídy těžitelnosti I, skupiny 1 až 3 ZKD 1000 m přes 10000 m</t>
  </si>
  <si>
    <t>1583246505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</si>
  <si>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</si>
  <si>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769,024</t>
  </si>
  <si>
    <t>769,024*13 'Přepočtené koeficientem množství</t>
  </si>
  <si>
    <t>23</t>
  </si>
  <si>
    <t>167151111</t>
  </si>
  <si>
    <t>Nakládání výkopku z hornin třídy těžitelnosti I skupiny 1 až 3 přes 100 m3</t>
  </si>
  <si>
    <t>-453515705</t>
  </si>
  <si>
    <t>Nakládání, skládání a překládání neulehlého výkopku nebo sypaniny strojně nakládání, množství přes 100 m3, z hornin třídy těžitelnosti I, skupiny 1 až 3</t>
  </si>
  <si>
    <t>24</t>
  </si>
  <si>
    <t>171201231</t>
  </si>
  <si>
    <t>Poplatek za uložení zeminy a kamení na recyklační skládce (skládkovné) kód odpadu 17 05 04</t>
  </si>
  <si>
    <t>-781457572</t>
  </si>
  <si>
    <t>Poplatek za uložení stavebního odpadu na recyklační skládce (skládkovné) zeminy a kamení zatříděného do Katalogu odpadů pod kódem 17 05 04</t>
  </si>
  <si>
    <t>769,024*1,8 'Přepočtené koeficientem množství</t>
  </si>
  <si>
    <t>25</t>
  </si>
  <si>
    <t>174101101</t>
  </si>
  <si>
    <t>Zásyp jam, šachet rýh nebo kolem objektů sypaninou se zhutněním</t>
  </si>
  <si>
    <t>382342753</t>
  </si>
  <si>
    <t>Zásyp sypaninou z jakékoliv horniny strojně s uložením výkopku ve vrstvách se zhutněním jam, šachet, rýh nebo kolem objektů v těchto vykopávkách</t>
  </si>
  <si>
    <t>380,712*2-34,75</t>
  </si>
  <si>
    <t>-(283-6)*1*0,655</t>
  </si>
  <si>
    <t>-36,5*1*0,599</t>
  </si>
  <si>
    <t>-28*1*0,655</t>
  </si>
  <si>
    <t>-(PI*0,56*0,56*1,5)*19</t>
  </si>
  <si>
    <t>26</t>
  </si>
  <si>
    <t>58331200</t>
  </si>
  <si>
    <t>štěrkopísek netříděný</t>
  </si>
  <si>
    <t>CS ÚRS 2023 02</t>
  </si>
  <si>
    <t>-632345369</t>
  </si>
  <si>
    <t>476,957*2 'Přepočtené koeficientem množství</t>
  </si>
  <si>
    <t>27</t>
  </si>
  <si>
    <t>175151101</t>
  </si>
  <si>
    <t>Obsypání potrubí strojně sypaninou bez prohození, uloženou do 3 m</t>
  </si>
  <si>
    <t>-669690474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</si>
  <si>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</si>
  <si>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(283-6)*1*0,655</t>
  </si>
  <si>
    <t>36,5*1*0,599</t>
  </si>
  <si>
    <t>28*1*0,655</t>
  </si>
  <si>
    <t>-(PI*0,15*0,15*305)</t>
  </si>
  <si>
    <t>-(PI*0,125*0,125*36,5)</t>
  </si>
  <si>
    <t>-(PI*0,56*0,56*0,7)*19</t>
  </si>
  <si>
    <t>28</t>
  </si>
  <si>
    <t>58337303</t>
  </si>
  <si>
    <t>štěrkopísek frakce 0/8</t>
  </si>
  <si>
    <t>-728999895</t>
  </si>
  <si>
    <t>185,185*2 'Přepočtené koeficientem množství</t>
  </si>
  <si>
    <t>Svislé a kompletní konstrukce</t>
  </si>
  <si>
    <t>29</t>
  </si>
  <si>
    <t>359901211</t>
  </si>
  <si>
    <t>Monitoring stoky jakékoli výšky na nové kanalizaci</t>
  </si>
  <si>
    <t>-481878784</t>
  </si>
  <si>
    <t>Monitoring stok (kamerový systém) jakékoli výšky nová kanalizace</t>
  </si>
  <si>
    <t>283+36,5+28</t>
  </si>
  <si>
    <t>Vodorovné konstrukce</t>
  </si>
  <si>
    <t>30</t>
  </si>
  <si>
    <t>451572111</t>
  </si>
  <si>
    <t>Lože pod potrubí otevřený výkop z kameniva drobného těženého</t>
  </si>
  <si>
    <t>-1304655189</t>
  </si>
  <si>
    <t>Lože pod potrubí, stoky a drobné objekty v otevřeném výkopu z kameniva drobného těženého 0 až 4 mm</t>
  </si>
  <si>
    <t>(283+36,5+28)*0,1</t>
  </si>
  <si>
    <t>31</t>
  </si>
  <si>
    <t>452112112</t>
  </si>
  <si>
    <t>Osazení betonových prstenců nebo rámů v do 100 mm pod poklopy a mříže</t>
  </si>
  <si>
    <t>kus</t>
  </si>
  <si>
    <t>-178749979</t>
  </si>
  <si>
    <t>Osazení betonových dílců prstenců nebo rámů pod poklopy a mříže, výšky do 100 mm</t>
  </si>
  <si>
    <t>32</t>
  </si>
  <si>
    <t>59224013</t>
  </si>
  <si>
    <t>prstenec šachtový vyrovnávací betonový 625x100x100mm</t>
  </si>
  <si>
    <t>-595783995</t>
  </si>
  <si>
    <t>33</t>
  </si>
  <si>
    <t>452313141</t>
  </si>
  <si>
    <t>Podkladní bloky z betonu prostého bez zvýšených nároků na prostředí tř. C 16/20 otevřený výkop</t>
  </si>
  <si>
    <t>784659213</t>
  </si>
  <si>
    <t>Podkladní a zajišťovací konstrukce z betonu prostého v otevřeném výkopu bez zvýšených nároků na prostředí bloky pro potrubí z betonu tř. C 16/20</t>
  </si>
  <si>
    <t>0,5*0,5*0,3*2</t>
  </si>
  <si>
    <t>34</t>
  </si>
  <si>
    <t>461991111</t>
  </si>
  <si>
    <t>Zřízení ochranného opevnění dna a svahů melioračních kanálů z geotextilie, fólie nebo síťoviny</t>
  </si>
  <si>
    <t>-1430995929</t>
  </si>
  <si>
    <t>Zřízení ochranného opevnění dna a svahů melioračních kanálů z geotextilií, fólie nebo síťoviny</t>
  </si>
  <si>
    <t>Poznámka k položce:_x000d_
obalení potrubí</t>
  </si>
  <si>
    <t>13*1</t>
  </si>
  <si>
    <t>35</t>
  </si>
  <si>
    <t>69311082</t>
  </si>
  <si>
    <t>geotextilie netkaná separační, ochranná, filtrační, drenážní PP 500g/m2</t>
  </si>
  <si>
    <t>1414504477</t>
  </si>
  <si>
    <t>13*1,02 'Přepočtené koeficientem množství</t>
  </si>
  <si>
    <t>Trubní vedení</t>
  </si>
  <si>
    <t>36</t>
  </si>
  <si>
    <t>831362121</t>
  </si>
  <si>
    <t>Montáž potrubí z trub kameninových hrdlových s integrovaným těsněním výkop sklon do 20 % DN 250</t>
  </si>
  <si>
    <t>-979169462</t>
  </si>
  <si>
    <t>Montáž potrubí z trub kameninových hrdlových s integrovaným těsněním v otevřeném výkopu ve sklonu do 20 % DN 250</t>
  </si>
  <si>
    <t>37</t>
  </si>
  <si>
    <t>59710702</t>
  </si>
  <si>
    <t>trouba kameninová glazovaná DN 250 dl 2,50m spojovací systém C Třida 160</t>
  </si>
  <si>
    <t>1241212722</t>
  </si>
  <si>
    <t>36,5*1,015 'Přepočtené koeficientem množství</t>
  </si>
  <si>
    <t>38</t>
  </si>
  <si>
    <t>831372121</t>
  </si>
  <si>
    <t>Montáž potrubí z trub kameninových hrdlových s integrovaným těsněním výkop sklon do 20 % DN 300</t>
  </si>
  <si>
    <t>-1803892318</t>
  </si>
  <si>
    <t>Montáž potrubí z trub kameninových hrdlových s integrovaným těsněním v otevřeném výkopu ve sklonu do 20 % DN 300</t>
  </si>
  <si>
    <t>283-14,5+28</t>
  </si>
  <si>
    <t>39</t>
  </si>
  <si>
    <t>59710711</t>
  </si>
  <si>
    <t>trouba kameninová glazovaná DN 300 dl 2,50m spojovací systém C Třída 160</t>
  </si>
  <si>
    <t>1530434306</t>
  </si>
  <si>
    <t>296,5*1,015 'Přepočtené koeficientem množství</t>
  </si>
  <si>
    <t>40</t>
  </si>
  <si>
    <t>837361221</t>
  </si>
  <si>
    <t>Montáž kameninových tvarovek odbočných s integrovaným těsněním otevřený výkop DN 250</t>
  </si>
  <si>
    <t>-651152894</t>
  </si>
  <si>
    <t>Montáž kameninových tvarovek na potrubí z trub kameninových v otevřeném výkopu s integrovaným těsněním odbočných DN 250</t>
  </si>
  <si>
    <t>41</t>
  </si>
  <si>
    <t>59711760</t>
  </si>
  <si>
    <t>odbočka kameninová glazovaná jednoduchá kolmá DN 250/150 dl 500mm spojovací systém C/F tř.160/-</t>
  </si>
  <si>
    <t>1271325306</t>
  </si>
  <si>
    <t>2*1,015 'Přepočtené koeficientem množství</t>
  </si>
  <si>
    <t>42</t>
  </si>
  <si>
    <t>837362221</t>
  </si>
  <si>
    <t>Montáž kameninových tvarovek jednoosých s integrovaným těsněním otevřený výkop DN 250</t>
  </si>
  <si>
    <t>1776243721</t>
  </si>
  <si>
    <t>Montáž kameninových tvarovek na potrubí z trub kameninových v otevřeném výkopu s integrovaným těsněním jednoosých DN 250</t>
  </si>
  <si>
    <t>43</t>
  </si>
  <si>
    <t>59710846</t>
  </si>
  <si>
    <t>trouba kameninová glazovaná zkrácená DN 250 dl 60(75)cm třída 160 spojovací systém C</t>
  </si>
  <si>
    <t>1583763933</t>
  </si>
  <si>
    <t>44</t>
  </si>
  <si>
    <t>59710876</t>
  </si>
  <si>
    <t>trouba kameninová glazovaná zkrácená bez hrdla DN 250 dl 60(75)cm třída 160 spojovací systém C</t>
  </si>
  <si>
    <t>1469033184</t>
  </si>
  <si>
    <t>45</t>
  </si>
  <si>
    <t>837371221</t>
  </si>
  <si>
    <t>Montáž kameninových tvarovek odbočných s integrovaným těsněním otevřený výkop DN 300</t>
  </si>
  <si>
    <t>-18644395</t>
  </si>
  <si>
    <t>Montáž kameninových tvarovek na potrubí z trub kameninových v otevřeném výkopu s integrovaným těsněním odbočných DN 300</t>
  </si>
  <si>
    <t>46</t>
  </si>
  <si>
    <t>59711770</t>
  </si>
  <si>
    <t>odbočka kameninová glazovaná jednoduchá kolmá DN 300/150 dl 500mm spojovací systém C/F tř.160/-</t>
  </si>
  <si>
    <t>29119957</t>
  </si>
  <si>
    <t>4*1,015 'Přepočtené koeficientem množství</t>
  </si>
  <si>
    <t>47</t>
  </si>
  <si>
    <t>837372221</t>
  </si>
  <si>
    <t>Montáž kameninových tvarovek jednoosých s integrovaným těsněním otevřený výkop DN 300</t>
  </si>
  <si>
    <t>180186535</t>
  </si>
  <si>
    <t>Montáž kameninových tvarovek na potrubí z trub kameninových v otevřeném výkopu s integrovaným těsněním jednoosých DN 300</t>
  </si>
  <si>
    <t>48</t>
  </si>
  <si>
    <t>59710849</t>
  </si>
  <si>
    <t>trouba kameninová glazovaná zkrácená DN 300 dl 60(75)cm třída 160 spojovací systém C</t>
  </si>
  <si>
    <t>2104683651</t>
  </si>
  <si>
    <t>17*1,015 'Přepočtené koeficientem množství</t>
  </si>
  <si>
    <t>49</t>
  </si>
  <si>
    <t>59710879</t>
  </si>
  <si>
    <t>trouba kameninová glazovaná zkrácená bez hrdla DN 300 dl 60(75)cm třída 160 spojovací systém C</t>
  </si>
  <si>
    <t>-765775549</t>
  </si>
  <si>
    <t>50</t>
  </si>
  <si>
    <t>871370310</t>
  </si>
  <si>
    <t>Montáž kanalizačního potrubí hladkého plnostěnného SN 10 z polypropylenu DN 300</t>
  </si>
  <si>
    <t>-1412362351</t>
  </si>
  <si>
    <t>Montáž kanalizačního potrubí z polypropylenu PP hladkého plnostěnného SN 10 DN 300</t>
  </si>
  <si>
    <t>51</t>
  </si>
  <si>
    <t>28614229</t>
  </si>
  <si>
    <t>trubka kanalizační PP plnostěnná jednovrstvá DN 315x6000mm SN12</t>
  </si>
  <si>
    <t>603024968</t>
  </si>
  <si>
    <t>18*1,015 'Přepočtené koeficientem množství</t>
  </si>
  <si>
    <t>52</t>
  </si>
  <si>
    <t>871444R</t>
  </si>
  <si>
    <t>Napojení do stávající šachty</t>
  </si>
  <si>
    <t>-240547680</t>
  </si>
  <si>
    <t>Napojení do šachty</t>
  </si>
  <si>
    <t>53</t>
  </si>
  <si>
    <t>877370310</t>
  </si>
  <si>
    <t>Montáž kolen na kanalizačním potrubí z PP nebo tvrdého PVC-U trub hladkých plnostěnných DN 300</t>
  </si>
  <si>
    <t>-1011248477</t>
  </si>
  <si>
    <t>Montáž tvarovek na kanalizačním plastovém potrubí z PP nebo PVC-U hladkého plnostěnného kolen, víček nebo hrdlových uzávěrů DN 300</t>
  </si>
  <si>
    <t>54</t>
  </si>
  <si>
    <t>28612212</t>
  </si>
  <si>
    <t>koleno kanalizační plastové PVC KG DN 315/15° SN12/16</t>
  </si>
  <si>
    <t>-1988385800</t>
  </si>
  <si>
    <t>55</t>
  </si>
  <si>
    <t>28612214</t>
  </si>
  <si>
    <t>koleno kanalizační plastové PVC KG DN 315/45° SN12/16</t>
  </si>
  <si>
    <t>616320756</t>
  </si>
  <si>
    <t>56</t>
  </si>
  <si>
    <t>892362121</t>
  </si>
  <si>
    <t>Tlaková zkouška vzduchem potrubí DN 250 těsnícím vakem ucpávkovým</t>
  </si>
  <si>
    <t>úsek</t>
  </si>
  <si>
    <t>-2117469508</t>
  </si>
  <si>
    <t>Tlakové zkoušky vzduchem těsnícími vaky ucpávkovými DN 250</t>
  </si>
  <si>
    <t>57</t>
  </si>
  <si>
    <t>892372121</t>
  </si>
  <si>
    <t>Tlaková zkouška vzduchem potrubí DN 300 těsnícím vakem ucpávkovým</t>
  </si>
  <si>
    <t>-1384658314</t>
  </si>
  <si>
    <t>Tlakové zkoušky vzduchem těsnícími vaky ucpávkovými DN 300</t>
  </si>
  <si>
    <t>58</t>
  </si>
  <si>
    <t>894410102</t>
  </si>
  <si>
    <t>Osazení betonových dílců pro kanalizační šachty DN 1000 šachtové dno výšky 800 mm</t>
  </si>
  <si>
    <t>1620250182</t>
  </si>
  <si>
    <t>Osazení betonových dílců šachet kanalizačních dno DN 1000, výšky 800 mm</t>
  </si>
  <si>
    <t>59</t>
  </si>
  <si>
    <t>59224338</t>
  </si>
  <si>
    <t>dno betonové šachty kanalizační přímé 100x80x50cm</t>
  </si>
  <si>
    <t>534928875</t>
  </si>
  <si>
    <t>60</t>
  </si>
  <si>
    <t>894410211</t>
  </si>
  <si>
    <t>Osazení betonových dílců pro kanalizační šachty DN 1000 skruž rovná výšky 250 mm</t>
  </si>
  <si>
    <t>-912032716</t>
  </si>
  <si>
    <t>Osazení betonových dílců šachet kanalizačních skruž rovná DN 1000, výšky 250 mm</t>
  </si>
  <si>
    <t>61</t>
  </si>
  <si>
    <t>59224066</t>
  </si>
  <si>
    <t>skruž betonová DN 1000x250 PS, 100x25x12cm</t>
  </si>
  <si>
    <t>113475168</t>
  </si>
  <si>
    <t>62</t>
  </si>
  <si>
    <t>894410212</t>
  </si>
  <si>
    <t>Osazení betonových dílců pro kanalizační šachty DN 1000 skruž rovná výšky 500 mm</t>
  </si>
  <si>
    <t>-1494961950</t>
  </si>
  <si>
    <t>Osazení betonových dílců šachet kanalizačních skruž rovná DN 1000, výšky 500 mm</t>
  </si>
  <si>
    <t>63</t>
  </si>
  <si>
    <t>59224067</t>
  </si>
  <si>
    <t>skruž betonová DN 1000x500 100x50x12cm</t>
  </si>
  <si>
    <t>-823380683</t>
  </si>
  <si>
    <t>64</t>
  </si>
  <si>
    <t>894410213</t>
  </si>
  <si>
    <t>Osazení betonových dílců pro kanalizační šachty DN 1000 skruž rovná výšky 1000 mm</t>
  </si>
  <si>
    <t>1989381849</t>
  </si>
  <si>
    <t>Osazení betonových dílců šachet kanalizačních skruž rovná DN 1000, výšky 1000 mm</t>
  </si>
  <si>
    <t>65</t>
  </si>
  <si>
    <t>59224069</t>
  </si>
  <si>
    <t>skruž betonová DN 1000x1000 100x100x12cm</t>
  </si>
  <si>
    <t>1750561299</t>
  </si>
  <si>
    <t>66</t>
  </si>
  <si>
    <t>894410232</t>
  </si>
  <si>
    <t>Osazení betonových dílců pro kanalizační šachty DN 1000 skruž přechodová (konus)</t>
  </si>
  <si>
    <t>-1529675832</t>
  </si>
  <si>
    <t>Osazení betonových dílců šachet kanalizačních skruž přechodová (konus) DN 1000</t>
  </si>
  <si>
    <t>67</t>
  </si>
  <si>
    <t>59224312</t>
  </si>
  <si>
    <t>kónus šachetní betonový kapsové plastové stupadlo 100x62,5x58cm</t>
  </si>
  <si>
    <t>1135478473</t>
  </si>
  <si>
    <t>68</t>
  </si>
  <si>
    <t>899104112</t>
  </si>
  <si>
    <t>Osazení poklopů litinových nebo ocelových včetně rámů pro třídu zatížení D400, E600</t>
  </si>
  <si>
    <t>-1256393123</t>
  </si>
  <si>
    <t>Osazení poklopů litinových a ocelových včetně rámů pro třídu zatížení D400, E600</t>
  </si>
  <si>
    <t>69</t>
  </si>
  <si>
    <t>55241003</t>
  </si>
  <si>
    <t>poklop kanalizační betonový, litinový rám 160mm, D 400 bez odvětrání</t>
  </si>
  <si>
    <t>-1927209096</t>
  </si>
  <si>
    <t>70</t>
  </si>
  <si>
    <t>59226070</t>
  </si>
  <si>
    <t>těsnění plastické pro šachtové dílce na bázi butylkaučku</t>
  </si>
  <si>
    <t>-1052978582</t>
  </si>
  <si>
    <t>19+28+19</t>
  </si>
  <si>
    <t>71</t>
  </si>
  <si>
    <t>899623151</t>
  </si>
  <si>
    <t>Obetonování potrubí nebo zdiva stok betonem prostým tř. C 16/20 v otevřeném výkopu</t>
  </si>
  <si>
    <t>1972254905</t>
  </si>
  <si>
    <t>Obetonování potrubí nebo zdiva stok betonem prostým v otevřeném výkopu, betonem tř. C 16/20</t>
  </si>
  <si>
    <t>(PI*13*(0,3*0,3-0,15*0,15))</t>
  </si>
  <si>
    <t>72</t>
  </si>
  <si>
    <t>899643121</t>
  </si>
  <si>
    <t>Bednění pro obetonování potrubí otevřený výkop zřízení</t>
  </si>
  <si>
    <t>-1023268609</t>
  </si>
  <si>
    <t>Bednění pro obetonování potrubí v otevřeném výkopu zřízení</t>
  </si>
  <si>
    <t>13*0,6*2</t>
  </si>
  <si>
    <t>73</t>
  </si>
  <si>
    <t>899643122</t>
  </si>
  <si>
    <t>Bednění pro obetonování potrubí otevřený výkop odstranění</t>
  </si>
  <si>
    <t>-1746519257</t>
  </si>
  <si>
    <t>Bednění pro obetonování potrubí v otevřeném výkopu odstranění</t>
  </si>
  <si>
    <t>74</t>
  </si>
  <si>
    <t>899911302R</t>
  </si>
  <si>
    <t>Kluzná objímka výšky 71 mm vnějšího průměru potrubí přes 309 mm do 356 mm</t>
  </si>
  <si>
    <t>756667773</t>
  </si>
  <si>
    <t>Kluzné objímky (pojízdná sedla) pro zasunutí potrubí do chráničky výšky 71 mm vnějšího průměru potrubí přes 309 do 356 mm</t>
  </si>
  <si>
    <t>9*4</t>
  </si>
  <si>
    <t>75</t>
  </si>
  <si>
    <t>899913165</t>
  </si>
  <si>
    <t>Uzavírací manžeta chráničky potrubí DN 300 x 500</t>
  </si>
  <si>
    <t>1893625579</t>
  </si>
  <si>
    <t>Koncové uzavírací manžety chrániček DN potrubí x DN chráničky DN 300 x 500</t>
  </si>
  <si>
    <t>76</t>
  </si>
  <si>
    <t>899914217</t>
  </si>
  <si>
    <t>Montáž ocelové chráničky D přes 450 do 550 mm</t>
  </si>
  <si>
    <t>-527697324</t>
  </si>
  <si>
    <t>Montáž ocelové chráničky v otevřeném výkopu vnějšího průměru přes 450 do 550 mm</t>
  </si>
  <si>
    <t>77</t>
  </si>
  <si>
    <t>14033244</t>
  </si>
  <si>
    <t>trubka ocelová bezešvá hladká tl 14,2mm ČSN 41 1375.1 D 530mm</t>
  </si>
  <si>
    <t>1155436248</t>
  </si>
  <si>
    <t>6*1,05 'Přepočtené koeficientem množství</t>
  </si>
  <si>
    <t>998</t>
  </si>
  <si>
    <t>Přesun hmot</t>
  </si>
  <si>
    <t>78</t>
  </si>
  <si>
    <t>998275101</t>
  </si>
  <si>
    <t>Přesun hmot pro trubní vedení z trub kameninových otevřený výkop</t>
  </si>
  <si>
    <t>-229294364</t>
  </si>
  <si>
    <t>Přesun hmot pro trubní vedení hloubené z trub kameninových pro kanalizace v otevřeném výkopu dopravní vzdálenost do 15 m</t>
  </si>
  <si>
    <t>02 - IO 01 přípojky splaškové kanalizace</t>
  </si>
  <si>
    <t>2027025226</t>
  </si>
  <si>
    <t>-791325424</t>
  </si>
  <si>
    <t>331478144</t>
  </si>
  <si>
    <t>-1630347602</t>
  </si>
  <si>
    <t>(2,5+1,5+3+4+2+5+4+2+4+4+3,5+3,5+3,5+3,5)*2</t>
  </si>
  <si>
    <t>1320660838</t>
  </si>
  <si>
    <t>-1870368174</t>
  </si>
  <si>
    <t>14*1,8</t>
  </si>
  <si>
    <t>10479068</t>
  </si>
  <si>
    <t>21734599</t>
  </si>
  <si>
    <t>499344072</t>
  </si>
  <si>
    <t>2,5*1*1,6</t>
  </si>
  <si>
    <t>1,5*1*1,7</t>
  </si>
  <si>
    <t>3*1*1,3</t>
  </si>
  <si>
    <t>4*1*1,2</t>
  </si>
  <si>
    <t>2*1*1,7</t>
  </si>
  <si>
    <t>5*1*1,5</t>
  </si>
  <si>
    <t>4*1*1,7</t>
  </si>
  <si>
    <t>2*1*1,8</t>
  </si>
  <si>
    <t>4*1*1,8</t>
  </si>
  <si>
    <t>4*1*2,2</t>
  </si>
  <si>
    <t>3,5*1*1,8</t>
  </si>
  <si>
    <t>3,5*1*1,4</t>
  </si>
  <si>
    <t>3,5*1*1,3</t>
  </si>
  <si>
    <t>74,6*0,5 'Přepočtené koeficientem množství</t>
  </si>
  <si>
    <t>-160677221</t>
  </si>
  <si>
    <t>74,6</t>
  </si>
  <si>
    <t>-1750136278</t>
  </si>
  <si>
    <t>2116938917</t>
  </si>
  <si>
    <t>46*1,5*2</t>
  </si>
  <si>
    <t>-387481757</t>
  </si>
  <si>
    <t>1345433033</t>
  </si>
  <si>
    <t>51,244"zpět zásyp</t>
  </si>
  <si>
    <t>-659244089</t>
  </si>
  <si>
    <t>4,6+37,3*2</t>
  </si>
  <si>
    <t>432685127</t>
  </si>
  <si>
    <t>79,2</t>
  </si>
  <si>
    <t>79,2*13 'Přepočtené koeficientem množství</t>
  </si>
  <si>
    <t>844872964</t>
  </si>
  <si>
    <t>1631644792</t>
  </si>
  <si>
    <t>79,2*1,8 'Přepočtené koeficientem množství</t>
  </si>
  <si>
    <t>1918080644</t>
  </si>
  <si>
    <t>74,6+3,6-4,6-22,356</t>
  </si>
  <si>
    <t>-321787616</t>
  </si>
  <si>
    <t>51,244*2 'Přepočtené koeficientem množství</t>
  </si>
  <si>
    <t>-590426026</t>
  </si>
  <si>
    <t>(2,5+1,5+3+4+2+5+4+2+4+4+3,5+3,5+3,5+3,5)*1*0,486</t>
  </si>
  <si>
    <t>-196853902</t>
  </si>
  <si>
    <t>22,356*2 'Přepočtené koeficientem množství</t>
  </si>
  <si>
    <t>984344176</t>
  </si>
  <si>
    <t>1384902412</t>
  </si>
  <si>
    <t>(2,5+1,5+3+4+2+5+4+2+4+4+3,5+3,5+3,5+3,5)*1*0,1</t>
  </si>
  <si>
    <t>831312121</t>
  </si>
  <si>
    <t>Montáž potrubí z trub kameninových hrdlových s integrovaným těsněním výkop sklon do 20 % DN 150</t>
  </si>
  <si>
    <t>-306490337</t>
  </si>
  <si>
    <t>Montáž potrubí z trub kameninových hrdlových s integrovaným těsněním v otevřeném výkopu ve sklonu do 20 % DN 150</t>
  </si>
  <si>
    <t>59710632</t>
  </si>
  <si>
    <t>trouba kameninová glazovaná DN 150 dl 1,00m spojovací systém F</t>
  </si>
  <si>
    <t>-1070271635</t>
  </si>
  <si>
    <t>46*1,015 'Přepočtené koeficientem množství</t>
  </si>
  <si>
    <t>837312221</t>
  </si>
  <si>
    <t>Montáž kameninových tvarovek jednoosých s integrovaným těsněním otevřený výkop DN 150</t>
  </si>
  <si>
    <t>783146404</t>
  </si>
  <si>
    <t>Montáž kameninových tvarovek na potrubí z trub kameninových v otevřeném výkopu s integrovaným těsněním jednoosých DN 150</t>
  </si>
  <si>
    <t>59711852</t>
  </si>
  <si>
    <t>ucpávka kameninová glazovaná DN 150 spojovací systém F</t>
  </si>
  <si>
    <t>1937882265</t>
  </si>
  <si>
    <t>12*1,015 'Přepočtené koeficientem množství</t>
  </si>
  <si>
    <t>892312121</t>
  </si>
  <si>
    <t>Tlaková zkouška vzduchem potrubí DN 150 těsnícím vakem ucpávkovým</t>
  </si>
  <si>
    <t>-2101244799</t>
  </si>
  <si>
    <t>Tlakové zkoušky vzduchem těsnícími vaky ucpávkovými DN 150</t>
  </si>
  <si>
    <t>-624833480</t>
  </si>
  <si>
    <t>03 - IO 02 Dešťová kanalizace</t>
  </si>
  <si>
    <t xml:space="preserve">    997 - Přesun sutě</t>
  </si>
  <si>
    <t>-423299084</t>
  </si>
  <si>
    <t>1196173459</t>
  </si>
  <si>
    <t>438565000</t>
  </si>
  <si>
    <t>(109+164+18,5)*2</t>
  </si>
  <si>
    <t>1555589465</t>
  </si>
  <si>
    <t>-1634446008</t>
  </si>
  <si>
    <t>1,5+1,7*2+1,5*2</t>
  </si>
  <si>
    <t>1559179773</t>
  </si>
  <si>
    <t>1026835770</t>
  </si>
  <si>
    <t>-1244065054</t>
  </si>
  <si>
    <t>109*1*(1,1+1,15+1,2+1,1+1,1+1,3+2,15)/7</t>
  </si>
  <si>
    <t>164*1*(0,95+1,85+1,23+1,43+1,24+1,5+1,45+1,28+1,06)/9</t>
  </si>
  <si>
    <t>18,5*1*(1,23+1,05+1,3)/3</t>
  </si>
  <si>
    <t>17*2*1*1,5"šachty</t>
  </si>
  <si>
    <t>433,261*0,5 'Přepočtené koeficientem množství</t>
  </si>
  <si>
    <t>275691968</t>
  </si>
  <si>
    <t>-1958785579</t>
  </si>
  <si>
    <t>-814575129</t>
  </si>
  <si>
    <t>109*1,5*2</t>
  </si>
  <si>
    <t>164*1,7*2</t>
  </si>
  <si>
    <t>18,2*1,5*2</t>
  </si>
  <si>
    <t>113906823</t>
  </si>
  <si>
    <t>-1592565269</t>
  </si>
  <si>
    <t>252,367" zásyp</t>
  </si>
  <si>
    <t>-1172606251</t>
  </si>
  <si>
    <t>216,631*2+6</t>
  </si>
  <si>
    <t>-965230474</t>
  </si>
  <si>
    <t>439,262</t>
  </si>
  <si>
    <t>439,262*13 'Přepočtené koeficientem množství</t>
  </si>
  <si>
    <t>620197311</t>
  </si>
  <si>
    <t>491071750</t>
  </si>
  <si>
    <t>439,262*1,8 'Přepočtené koeficientem množství</t>
  </si>
  <si>
    <t>-1393135549</t>
  </si>
  <si>
    <t>6+216,631*2</t>
  </si>
  <si>
    <t>-109*1*0,615</t>
  </si>
  <si>
    <t>-145,5*1*0,615</t>
  </si>
  <si>
    <t>-18,5*1*0,55</t>
  </si>
  <si>
    <t>-(PI*0,56*0,56*0,8)*11</t>
  </si>
  <si>
    <t>-(PI*0,3*0,3*0,8)*6</t>
  </si>
  <si>
    <t>-1128051686</t>
  </si>
  <si>
    <t>252,367*2 'Přepočtené koeficientem množství</t>
  </si>
  <si>
    <t>2093517174</t>
  </si>
  <si>
    <t>109*1*0,615</t>
  </si>
  <si>
    <t>145,5*1*0,615</t>
  </si>
  <si>
    <t>18,5*1*0,55</t>
  </si>
  <si>
    <t>-(PI*0,15*0,15*254,5)</t>
  </si>
  <si>
    <t>-(PI*0,125*0,125*37)</t>
  </si>
  <si>
    <t>-(PI*0,56*0,56*0,7)*11</t>
  </si>
  <si>
    <t>-(PI*0,3*0,3*0,7)*6</t>
  </si>
  <si>
    <t>-1567209195</t>
  </si>
  <si>
    <t>148,288*2 'Přepočtené koeficientem množství</t>
  </si>
  <si>
    <t>1255056086</t>
  </si>
  <si>
    <t>109+164+18,5</t>
  </si>
  <si>
    <t>786334757</t>
  </si>
  <si>
    <t>109*1*0,1</t>
  </si>
  <si>
    <t>164*1*0,1</t>
  </si>
  <si>
    <t>18,5*1*0,1</t>
  </si>
  <si>
    <t>452386111</t>
  </si>
  <si>
    <t>Vyrovnávací prstence z betonu prostého tř. C 25/30 v do 100 mm</t>
  </si>
  <si>
    <t>1448960112</t>
  </si>
  <si>
    <t>Podkladní a vyrovnávací konstrukce z betonu vyrovnávací prstence z prostého betonu tř. C 25/30 pod poklopy a mříže, výšky do 100 mm</t>
  </si>
  <si>
    <t>810391811</t>
  </si>
  <si>
    <t>Bourání stávajícího potrubí z betonu DN přes 200 do 400</t>
  </si>
  <si>
    <t>-162472162</t>
  </si>
  <si>
    <t>Bourání stávajícího potrubí z betonu v otevřeném výkopu DN přes 200 do 400</t>
  </si>
  <si>
    <t>871360320</t>
  </si>
  <si>
    <t>Montáž kanalizačního potrubí hladkého plnostěnného SN 12 z polypropylenu DN 250</t>
  </si>
  <si>
    <t>-1248761648</t>
  </si>
  <si>
    <t>Montáž kanalizačního potrubí z polypropylenu PP hladkého plnostěnného SN 12 DN 250</t>
  </si>
  <si>
    <t>28617039</t>
  </si>
  <si>
    <t>trubka kanalizační PP plnostěnná třívrstvá DN 250x6000mm SN12</t>
  </si>
  <si>
    <t>1721009223</t>
  </si>
  <si>
    <t>37*1,015 'Přepočtené koeficientem množství</t>
  </si>
  <si>
    <t>871370320</t>
  </si>
  <si>
    <t>Montáž kanalizačního potrubí hladkého plnostěnného SN 12 z polypropylenu DN 300</t>
  </si>
  <si>
    <t>-1263223896</t>
  </si>
  <si>
    <t>Montáž kanalizačního potrubí z polypropylenu PP hladkého plnostěnného SN 12 DN 300</t>
  </si>
  <si>
    <t>109+145,5</t>
  </si>
  <si>
    <t>1751642656</t>
  </si>
  <si>
    <t>254,5*1,015 'Přepočtené koeficientem množství</t>
  </si>
  <si>
    <t>877370320</t>
  </si>
  <si>
    <t>Montáž odboček na kanalizačním potrubí z PP nebo tvrdého PVC-U trub hladkých plnostěnných DN 300</t>
  </si>
  <si>
    <t>657314565</t>
  </si>
  <si>
    <t>Montáž tvarovek na kanalizačním plastovém potrubí z PP nebo PVC-U hladkého plnostěnného odboček DN 300</t>
  </si>
  <si>
    <t>28617214</t>
  </si>
  <si>
    <t>odbočka kanalizační PP třívrstvá SN16 45° DN 300/150</t>
  </si>
  <si>
    <t>-1960853140</t>
  </si>
  <si>
    <t>28617215</t>
  </si>
  <si>
    <t>odbočka kanalizační PP třívrstvá SN16 45° DN 300/200</t>
  </si>
  <si>
    <t>820911079</t>
  </si>
  <si>
    <t>890211851</t>
  </si>
  <si>
    <t>Bourání šachet z prostého betonu strojně obestavěného prostoru do 1,5 m3</t>
  </si>
  <si>
    <t>605846740</t>
  </si>
  <si>
    <t>Bourání šachet a jímek strojně velikosti obestavěného prostoru do 1,5 m3 z prostého betonu</t>
  </si>
  <si>
    <t>(PI*0,25*0,25*1)*14"vpustě</t>
  </si>
  <si>
    <t>1561956605</t>
  </si>
  <si>
    <t>477799153</t>
  </si>
  <si>
    <t>894812325</t>
  </si>
  <si>
    <t>Revizní a čistící šachta z PP typ DN 600/315 šachtové dno průtočné</t>
  </si>
  <si>
    <t>594270312</t>
  </si>
  <si>
    <t>Revizní a čistící šachta z polypropylenu PP pro hladké trouby DN 600 šachtové dno (DN šachty / DN trubního vedení) DN 600/315 průtočné</t>
  </si>
  <si>
    <t>894812327</t>
  </si>
  <si>
    <t>Revizní a čistící šachta z PP typ DN 600/315 šachtové dno s přítokem tvaru T</t>
  </si>
  <si>
    <t>-1287198296</t>
  </si>
  <si>
    <t>Revizní a čistící šachta z polypropylenu PP pro hladké trouby DN 600 šachtové dno (DN šachty / DN trubního vedení) DN 600/315 s přítokem tvaru T</t>
  </si>
  <si>
    <t>894812331</t>
  </si>
  <si>
    <t>Revizní a čistící šachta z PP DN 600 šachtová roura korugovaná světlé hloubky 1000 mm</t>
  </si>
  <si>
    <t>1099009387</t>
  </si>
  <si>
    <t>Revizní a čistící šachta z polypropylenu PP pro hladké trouby DN 600 roura šachtová korugovaná, světlé hloubky 1 000 mm</t>
  </si>
  <si>
    <t>894812339</t>
  </si>
  <si>
    <t>Příplatek k rourám revizní a čistící šachty z PP DN 600 za uříznutí šachtové roury</t>
  </si>
  <si>
    <t>1040191666</t>
  </si>
  <si>
    <t>Revizní a čistící šachta z polypropylenu PP pro hladké trouby DN 600 Příplatek k cenám 2331 - 2334 za uříznutí šachtové roury</t>
  </si>
  <si>
    <t>894812376</t>
  </si>
  <si>
    <t>Revizní a čistící šachta z PP DN 600 poklop litinový pro třídu zatížení D400 s betonovým prstencem</t>
  </si>
  <si>
    <t>796320620</t>
  </si>
  <si>
    <t>Revizní a čistící šachta z polypropylenu PP pro hladké trouby DN 600 poklop (mříž) litinový pro třídu zatížení D400 s betonovým prstencem</t>
  </si>
  <si>
    <t>894812511</t>
  </si>
  <si>
    <t>Revizní a čistící šachta z PP typ DN 1000/315 šachtové dno průtočné 30°, 60°, 90°</t>
  </si>
  <si>
    <t>-1187561225</t>
  </si>
  <si>
    <t>Revizní a čistící šachta z polypropylenu PP pro hladké trouby DN 1000 šachtové dno (DN šachty / DN trubního vedení) DN 1000/315 průtočné 30°, 60°, 90°</t>
  </si>
  <si>
    <t>894812512</t>
  </si>
  <si>
    <t>Revizní a čistící šachta z PP typ DN 1000/315 šachtové dno sběrné 45°, 90°</t>
  </si>
  <si>
    <t>1670610025</t>
  </si>
  <si>
    <t>Revizní a čistící šachta z polypropylenu PP pro hladké trouby DN 1000 šachtové dno (DN šachty / DN trubního vedení) DN 1000/315 sběrné 45°, 90°</t>
  </si>
  <si>
    <t>894812521</t>
  </si>
  <si>
    <t>Revizní a čistící šachta z PP DN 1000 šachtová roura korugovaná světlé hloubky 1200 mm</t>
  </si>
  <si>
    <t>-47369282</t>
  </si>
  <si>
    <t>Revizní a čistící šachta z polypropylenu PP pro hladké trouby DN 1000 roura šachtová korugovaná, světlé hloubky 1 200 mm</t>
  </si>
  <si>
    <t>894812529</t>
  </si>
  <si>
    <t>Příplatek k rourám revizní a čistící šachty z PP DN 1000 za uříznutí šachtové skruže</t>
  </si>
  <si>
    <t>1877949017</t>
  </si>
  <si>
    <t>Revizní a čistící šachta z polypropylenu PP pro hladké trouby DN 1000 Příplatek k cenám 2431 - 2438 za uříznutí šachtové roury</t>
  </si>
  <si>
    <t>894812536</t>
  </si>
  <si>
    <t>Revizní a čistící šachta z PP DN 1000 poklop litinový pro třídu zatížení A15 na betonovém prstenci</t>
  </si>
  <si>
    <t>-367328985</t>
  </si>
  <si>
    <t>Revizní a čistící šachta z polypropylenu PP pro hladké trouby DN 1000 poklop (mříž) litinový s přechodovým konusem pro třídu zatížení A15 na betonovém prstenci</t>
  </si>
  <si>
    <t>894812551</t>
  </si>
  <si>
    <t>Revizní a čistící šachta z PP DN 1000 poklop litinový pro třídu zatížení D400 na plastovém konusu</t>
  </si>
  <si>
    <t>1520804631</t>
  </si>
  <si>
    <t>Revizní a čistící šachta z polypropylenu PP pro hladké trouby DN 1000 poklop (mříž) litinový s přechodovým konusem pro třídu zatížení D400 na plastovém konusu</t>
  </si>
  <si>
    <t>894812612</t>
  </si>
  <si>
    <t>Vyříznutí a utěsnění otvoru ve stěně šachty DN 160</t>
  </si>
  <si>
    <t>1947267884</t>
  </si>
  <si>
    <t>Revizní a čistící šachta z polypropylenu PP vyříznutí a utěsnění otvoru ve stěně šachty DN 150</t>
  </si>
  <si>
    <t>899201211</t>
  </si>
  <si>
    <t>Demontáž mříží litinových včetně rámů hmotnosti do 50 kg</t>
  </si>
  <si>
    <t>291258138</t>
  </si>
  <si>
    <t>Demontáž mříží litinových včetně rámů, hmotnosti jednotlivě do 50 kg</t>
  </si>
  <si>
    <t>997</t>
  </si>
  <si>
    <t>Přesun sutě</t>
  </si>
  <si>
    <t>997013111</t>
  </si>
  <si>
    <t>Vnitrostaveništní doprava suti a vybouraných hmot pro budovy v do 6 m</t>
  </si>
  <si>
    <t>-532843964</t>
  </si>
  <si>
    <t>Vnitrostaveništní doprava suti a vybouraných hmot vodorovně do 50 m s naložením základní pro budovy a haly výšky do 6 m</t>
  </si>
  <si>
    <t>997013501</t>
  </si>
  <si>
    <t>Odvoz suti a vybouraných hmot na skládku nebo meziskládku do 1 km se složením</t>
  </si>
  <si>
    <t>-24066987</t>
  </si>
  <si>
    <t>Odvoz suti a vybouraných hmot na skládku nebo meziskládku se složením, na vzdálenost do 1 km</t>
  </si>
  <si>
    <t>997013509</t>
  </si>
  <si>
    <t>Příplatek k odvozu suti a vybouraných hmot na skládku ZKD 1 km přes 1 km</t>
  </si>
  <si>
    <t>-193873532</t>
  </si>
  <si>
    <t>Odvoz suti a vybouraných hmot na skládku nebo meziskládku se složením, na vzdálenost Příplatek k ceně za každý další započatý 1 km přes 1 km</t>
  </si>
  <si>
    <t>91,938*22 'Přepočtené koeficientem množství</t>
  </si>
  <si>
    <t>997013601</t>
  </si>
  <si>
    <t>Poplatek za uložení na skládce (skládkovné) stavebního odpadu betonového kód odpadu 17 01 01</t>
  </si>
  <si>
    <t>225968600</t>
  </si>
  <si>
    <t>Poplatek za uložení stavebního odpadu na skládce (skládkovné) z prostého betonu zatříděného do Katalogu odpadů pod kódem 17 01 01</t>
  </si>
  <si>
    <t>998276101</t>
  </si>
  <si>
    <t>Přesun hmot pro trubní vedení z trub z plastických hmot otevřený výkop</t>
  </si>
  <si>
    <t>1405064150</t>
  </si>
  <si>
    <t>Přesun hmot pro trubní vedení hloubené z trub z plastických hmot nebo sklolaminátových pro vodovody, kanalizace, teplovody, produktovody v otevřeném výkopu dopravní vzdálenost do 15 m</t>
  </si>
  <si>
    <t>04 - IO 02 příppojky dešťové kanalizace</t>
  </si>
  <si>
    <t xml:space="preserve">    9 - Ostatní konstrukce a práce, bourání</t>
  </si>
  <si>
    <t>1146494073</t>
  </si>
  <si>
    <t>-2136217837</t>
  </si>
  <si>
    <t>485617708</t>
  </si>
  <si>
    <t>(8,5+4,5+2+2,5+7+6)*2</t>
  </si>
  <si>
    <t>(5+5+2+5,5+3+4,5+2+4+2+5)*2</t>
  </si>
  <si>
    <t>1194548330</t>
  </si>
  <si>
    <t>961543193</t>
  </si>
  <si>
    <t>789538556</t>
  </si>
  <si>
    <t>1445879608</t>
  </si>
  <si>
    <t>1466633961</t>
  </si>
  <si>
    <t>(8,5+4,5+2+2,5+7+6)*1*(0,2+0,3+1,2+1,1+1,2+1,4)/6</t>
  </si>
  <si>
    <t>(5+5+2+5,5+3+4,5+2+4+2+5)*1*(0,6+0,5+1+1,1+0,9+1+1,3+1,2+1+1)/10</t>
  </si>
  <si>
    <t>63,93*0,5 'Přepočtené koeficientem množství</t>
  </si>
  <si>
    <t>-185857988</t>
  </si>
  <si>
    <t>1307611182</t>
  </si>
  <si>
    <t>192185020</t>
  </si>
  <si>
    <t>(8,5+4,5+2+2,5+7+6)*1,2*2</t>
  </si>
  <si>
    <t>(5+5+2+5,5+3+4,5+2+4+2+5)*1,2*2</t>
  </si>
  <si>
    <t>1131900733</t>
  </si>
  <si>
    <t>354828662</t>
  </si>
  <si>
    <t>28,57</t>
  </si>
  <si>
    <t>-1979352644</t>
  </si>
  <si>
    <t>66,93</t>
  </si>
  <si>
    <t>-954084333</t>
  </si>
  <si>
    <t>66,93*13 'Přepočtené koeficientem množství</t>
  </si>
  <si>
    <t>1160962284</t>
  </si>
  <si>
    <t>472908048</t>
  </si>
  <si>
    <t>38,36</t>
  </si>
  <si>
    <t>38,36*1,8 'Přepočtené koeficientem množství</t>
  </si>
  <si>
    <t>-1866329604</t>
  </si>
  <si>
    <t>31,965*2+3</t>
  </si>
  <si>
    <t>-6,85-31,51</t>
  </si>
  <si>
    <t>-725766904</t>
  </si>
  <si>
    <t>28,57*2 'Přepočtené koeficientem množství</t>
  </si>
  <si>
    <t>-1257580164</t>
  </si>
  <si>
    <t>(8,5+4,5+2+2,5+7+6)*1*0,46</t>
  </si>
  <si>
    <t>(5+5+2+5,5+3+4,5+2+4+2+5)*1*0,46</t>
  </si>
  <si>
    <t>-1204369701</t>
  </si>
  <si>
    <t>31,51*2 'Přepočtené koeficientem množství</t>
  </si>
  <si>
    <t>326215112</t>
  </si>
  <si>
    <t>Zdivo LTM z nepravidelných kamenů na maltu, objem jednoho kamene do 0,02 m3</t>
  </si>
  <si>
    <t>-1612510582</t>
  </si>
  <si>
    <t>Zdivo hradících konstrukcí z lomového kamene štípaného nebo ručně vybíraného na maltu včetně spárování z nepravidelných kamenů objemu 1 kusu kamene do 0,02 m3</t>
  </si>
  <si>
    <t>0,5*1*0,3*2"výústi 292, 85</t>
  </si>
  <si>
    <t>0,8*1*0,3*3" 68, 21</t>
  </si>
  <si>
    <t>326312511</t>
  </si>
  <si>
    <t>Zdivo nadzákladové z betonu prostého C 16/20 objemu do 3 m3</t>
  </si>
  <si>
    <t>2078977152</t>
  </si>
  <si>
    <t>Zdivo nadzákladové z betonu prostého bez zvýšených nároků na prostředí objemu do 3 m3 tř. C 16/20</t>
  </si>
  <si>
    <t>1,2*0,3*1"68</t>
  </si>
  <si>
    <t>1,2*0,6*0,1</t>
  </si>
  <si>
    <t>-1423128954</t>
  </si>
  <si>
    <t>(8,5+4,5+2+2,5+7+6)</t>
  </si>
  <si>
    <t>(5+5+2+5,5+3+4,5+2+4+2+5)</t>
  </si>
  <si>
    <t>-819313070</t>
  </si>
  <si>
    <t>(8,5+4,5+2+2,5+7+6)*1*0,1</t>
  </si>
  <si>
    <t>(5+5+2+5,5+3+4,5+2+4+2+5)*1*0,1</t>
  </si>
  <si>
    <t>871310320</t>
  </si>
  <si>
    <t>Montáž kanalizačního potrubí hladkého plnostěnného SN 12 z polypropylenu DN 150</t>
  </si>
  <si>
    <t>-2082393808</t>
  </si>
  <si>
    <t>Montáž kanalizačního potrubí z polypropylenu PP hladkého plnostěnného SN 12 DN 150</t>
  </si>
  <si>
    <t>(8,5+4,5+2+2,5+6)</t>
  </si>
  <si>
    <t>28617025</t>
  </si>
  <si>
    <t>trubka kanalizační PP plnostěnná třívrstvá DN 150x1000mm SN12</t>
  </si>
  <si>
    <t>774026872</t>
  </si>
  <si>
    <t>61,5*1,015 'Přepočtené koeficientem množství</t>
  </si>
  <si>
    <t>871350320</t>
  </si>
  <si>
    <t>Montáž kanalizačního potrubí hladkého plnostěnného SN 12 z polypropylenu DN 200</t>
  </si>
  <si>
    <t>1665866430</t>
  </si>
  <si>
    <t>Montáž kanalizačního potrubí z polypropylenu PP hladkého plnostěnného SN 12 DN 200</t>
  </si>
  <si>
    <t>28617032</t>
  </si>
  <si>
    <t>trubka kanalizační PP plnostěnná třívrstvá DN 200x3000mm SN12</t>
  </si>
  <si>
    <t>-173283275</t>
  </si>
  <si>
    <t>7*1,015 'Přepočtené koeficientem množství</t>
  </si>
  <si>
    <t>891315111</t>
  </si>
  <si>
    <t>Montáž koncových klapek hrdlových DN 150</t>
  </si>
  <si>
    <t>1213881334</t>
  </si>
  <si>
    <t>Montáž vodovodních armatur na potrubí koncových klapek (žabích) hrdlových DN 150</t>
  </si>
  <si>
    <t>42283020</t>
  </si>
  <si>
    <t>klapka koncová přírubová žabí DN 150</t>
  </si>
  <si>
    <t>1307844953</t>
  </si>
  <si>
    <t>891375111</t>
  </si>
  <si>
    <t>Montáž koncových klapek hrdlových DN 300</t>
  </si>
  <si>
    <t>1113171203</t>
  </si>
  <si>
    <t>Montáž vodovodních armatur na potrubí koncových klapek (žabích) hrdlových DN 300</t>
  </si>
  <si>
    <t>42283023</t>
  </si>
  <si>
    <t>klapka koncová přírubová žabí DN 300</t>
  </si>
  <si>
    <t>-2009937091</t>
  </si>
  <si>
    <t>895941341</t>
  </si>
  <si>
    <t>Osazení vpusti uliční DN 500 z betonových dílců dno s výtokem</t>
  </si>
  <si>
    <t>1652839693</t>
  </si>
  <si>
    <t>Osazení vpusti uliční z betonových dílců DN 500 dno s výtokem</t>
  </si>
  <si>
    <t>59224472</t>
  </si>
  <si>
    <t>vpusť uliční DN 500 kaliště s odtokem 150mm 500/245x65mm</t>
  </si>
  <si>
    <t>274035770</t>
  </si>
  <si>
    <t>895941351</t>
  </si>
  <si>
    <t>Osazení vpusti uliční DN 500 z betonových dílců skruž horní pro čtvercovou vtokovou mříž</t>
  </si>
  <si>
    <t>1242397208</t>
  </si>
  <si>
    <t>Osazení vpusti uliční z betonových dílců DN 500 skruž horní pro čtvercovou vtokovou mříž</t>
  </si>
  <si>
    <t>59224460</t>
  </si>
  <si>
    <t>vpusť uliční DN 500 betonová 500x190x65mm čtvercový poklop</t>
  </si>
  <si>
    <t>-1088688135</t>
  </si>
  <si>
    <t>895941361</t>
  </si>
  <si>
    <t>Osazení vpusti uliční DN 500 z betonových dílců skruž středová 290 mm</t>
  </si>
  <si>
    <t>-1667644252</t>
  </si>
  <si>
    <t>Osazení vpusti uliční z betonových dílců DN 500 skruž středová 290 mm</t>
  </si>
  <si>
    <t>59224461</t>
  </si>
  <si>
    <t>vpusť uliční DN 500 skruž průběžná nízká betonová 500/290x65mm</t>
  </si>
  <si>
    <t>190897151</t>
  </si>
  <si>
    <t>895941362</t>
  </si>
  <si>
    <t>Osazení vpusti uliční DN 500 z betonových dílců skruž středová 590 mm</t>
  </si>
  <si>
    <t>456258199</t>
  </si>
  <si>
    <t>Osazení vpusti uliční z betonových dílců DN 500 skruž středová 590 mm</t>
  </si>
  <si>
    <t>59224462</t>
  </si>
  <si>
    <t>vpusť uliční DN 500 skruž průběžná vysoká betonová 500/590x65mm</t>
  </si>
  <si>
    <t>-1295020132</t>
  </si>
  <si>
    <t>Ostatní konstrukce a práce, bourání</t>
  </si>
  <si>
    <t>935113112</t>
  </si>
  <si>
    <t>Osazení odvodňovacího polymerbetonového žlabu s krycím roštem šířky přes 200 mm</t>
  </si>
  <si>
    <t>1019748037</t>
  </si>
  <si>
    <t>Osazení odvodňovacího žlabu s krycím roštem polymerbetonového šířky přes 200 mm</t>
  </si>
  <si>
    <t>59227110</t>
  </si>
  <si>
    <t>žlab odvodňovací z polymerbetonu bez spádu dna pozinkovaná hrana š 300mm</t>
  </si>
  <si>
    <t>-1057190260</t>
  </si>
  <si>
    <t>935923218</t>
  </si>
  <si>
    <t>Osazení vpusti pro odvodňovací žlab betonový nebo polymerbetonový s krycím roštem šířky přes 200 mm</t>
  </si>
  <si>
    <t>-515998197</t>
  </si>
  <si>
    <t>Osazení odvodňovacího žlabu s krycím roštem vpusti pro žlab šířky přes 200 mm</t>
  </si>
  <si>
    <t>59223073</t>
  </si>
  <si>
    <t>vpusť odtoková polymerbetonová s integrovaným těsněním pozinkovaná hrana 500x350x860</t>
  </si>
  <si>
    <t>-1450168872</t>
  </si>
  <si>
    <t>386827678</t>
  </si>
  <si>
    <t>05 - IO 01 Úprava povrchů splašková kanalizace</t>
  </si>
  <si>
    <t xml:space="preserve">    5 - Komunikace pozemní</t>
  </si>
  <si>
    <t>113107163</t>
  </si>
  <si>
    <t>Odstranění podkladu z kameniva drceného tl přes 200 do 300 mm strojně pl přes 50 do 200 m2</t>
  </si>
  <si>
    <t>-2138811590</t>
  </si>
  <si>
    <t>Odstranění podkladů nebo krytů strojně plochy jednotlivě přes 50 m2 do 200 m2 s přemístěním hmot na skládku na vzdálenost do 20 m nebo s naložením na dopravní prostředek z kameniva hrubého drceného, o tl. vrstvy přes 200 do 300 mm</t>
  </si>
  <si>
    <t>28*1</t>
  </si>
  <si>
    <t>(147+100)*1</t>
  </si>
  <si>
    <t>(3+2+2+2+2+2+2+2+2)*1</t>
  </si>
  <si>
    <t>113107243</t>
  </si>
  <si>
    <t>Odstranění podkladu živičného tl přes 100 do 150 mm strojně pl přes 200 m2</t>
  </si>
  <si>
    <t>1119549514</t>
  </si>
  <si>
    <t>Odstranění podkladů nebo krytů strojně plochy jednotlivě přes 200 m2 s přemístěním hmot na skládku na vzdálenost do 20 m nebo s naložením na dopravní prostředek živičných, o tl. vrstvy přes 100 do 150 mm</t>
  </si>
  <si>
    <t>114203104</t>
  </si>
  <si>
    <t>Rozebrání záhozů a rovnanin na sucho</t>
  </si>
  <si>
    <t>925721802</t>
  </si>
  <si>
    <t>Rozebrání dlažeb nebo záhozů s naložením na dopravní prostředek záhozů, rovnanin a soustřeďovacích staveb provedených na sucho</t>
  </si>
  <si>
    <t>6,1*0,3"břeh a dno koryta</t>
  </si>
  <si>
    <t>121151123</t>
  </si>
  <si>
    <t>Sejmutí ornice plochy přes 500 m2 tl vrstvy do 200 mm strojně</t>
  </si>
  <si>
    <t>-1690432475</t>
  </si>
  <si>
    <t>Sejmutí ornice strojně při souvislé ploše přes 500 m2, tl. vrstvy do 200 mm</t>
  </si>
  <si>
    <t>62,04+81,73</t>
  </si>
  <si>
    <t>181351113</t>
  </si>
  <si>
    <t>Rozprostření ornice tl vrstvy do 200 mm pl přes 500 m2 v rovině nebo ve svahu do 1:5 strojně</t>
  </si>
  <si>
    <t>-1403114932</t>
  </si>
  <si>
    <t>Rozprostření a urovnání ornice v rovině nebo ve svahu sklonu do 1:5 strojně při souvislé ploše přes 500 m2, tl. vrstvy do 200 mm</t>
  </si>
  <si>
    <t>287,54*0,5 'Přepočtené koeficientem množství</t>
  </si>
  <si>
    <t>181411121</t>
  </si>
  <si>
    <t>Založení lučního trávníku výsevem pl do 1000 m2 v rovině a ve svahu do 1:5</t>
  </si>
  <si>
    <t>716809487</t>
  </si>
  <si>
    <t>Založení trávníku na půdě předem připravené plochy do 1000 m2 výsevem včetně utažení lučního v rovině nebo na svahu do 1:5</t>
  </si>
  <si>
    <t>00572472</t>
  </si>
  <si>
    <t>osivo směs travní krajinná-rovinná</t>
  </si>
  <si>
    <t>kg</t>
  </si>
  <si>
    <t>-1003664636</t>
  </si>
  <si>
    <t>287,54*0,02 'Přepočtené koeficientem množství</t>
  </si>
  <si>
    <t>181951111</t>
  </si>
  <si>
    <t>Úprava pláně v hornině třídy těžitelnosti I skupiny 1 až 3 bez zhutnění strojně</t>
  </si>
  <si>
    <t>1261827848</t>
  </si>
  <si>
    <t>Úprava pláně vyrovnáním výškových rozdílů strojně v hornině třídy těžitelnosti I, skupiny 1 až 3 bez zhutnění</t>
  </si>
  <si>
    <t>2061719832</t>
  </si>
  <si>
    <t>2,96*0,5"výústi</t>
  </si>
  <si>
    <t>Komunikace pozemní</t>
  </si>
  <si>
    <t>564871111</t>
  </si>
  <si>
    <t>Podklad ze štěrkodrtě ŠD tl 250 mm</t>
  </si>
  <si>
    <t>1753958815</t>
  </si>
  <si>
    <t xml:space="preserve">Podklad ze štěrkodrti ŠD  s rozprostřením a zhutněním, po zhutnění tl. 250 mm</t>
  </si>
  <si>
    <t>294</t>
  </si>
  <si>
    <t>22,5</t>
  </si>
  <si>
    <t>565135111</t>
  </si>
  <si>
    <t>Asfaltový beton vrstva podkladní ACP 16 (obalované kamenivo OKS) tl 50 mm š do 3 m</t>
  </si>
  <si>
    <t>-1439789583</t>
  </si>
  <si>
    <t>Asfaltový beton vrstva podkladní ACP 16 (obalované kamenivo střednězrnné - OKS) s rozprostřením a zhutněním v pruhu šířky přes 1,5 do 3 m, po zhutnění tl. 50 mm</t>
  </si>
  <si>
    <t>1047,11</t>
  </si>
  <si>
    <t>565211111</t>
  </si>
  <si>
    <t>Podklad ze štěrku částečně zpevněného cementovou maltou ŠCM tl 150 mm</t>
  </si>
  <si>
    <t>-1410761795</t>
  </si>
  <si>
    <t>Podklad ze štěrku částečně zpevněného cementovou maltou ŠCM s rozprostřením a s hutněním, po zhutnění tl. 150 mm</t>
  </si>
  <si>
    <t>573211107</t>
  </si>
  <si>
    <t>Postřik živičný spojovací z asfaltu v množství 0,30 kg/m2</t>
  </si>
  <si>
    <t>-866509643</t>
  </si>
  <si>
    <t>Postřik spojovací PS bez posypu kamenivem z asfaltu silničního, v množství 0,30 kg/m2</t>
  </si>
  <si>
    <t>1047,11*3</t>
  </si>
  <si>
    <t>577134131</t>
  </si>
  <si>
    <t>Asfaltový beton vrstva obrusná ACO 11 (ABS) tř. I tl 40 mm š do 3 m z modifikovaného asfaltu</t>
  </si>
  <si>
    <t>394044365</t>
  </si>
  <si>
    <t xml:space="preserve">Asfaltový beton vrstva obrusná ACO 11 (ABS)  s rozprostřením a se zhutněním z modifikovaného asfaltu v pruhu šířky přes do 1,5 do 3 m, po zhutnění tl. 40 mm</t>
  </si>
  <si>
    <t>577155132</t>
  </si>
  <si>
    <t>Asfaltový beton vrstva ložní ACL 16 (ABH) tl 60 mm š do 3 m z modifikovaného asfaltu</t>
  </si>
  <si>
    <t>-1942527693</t>
  </si>
  <si>
    <t xml:space="preserve">Asfaltový beton vrstva ložní ACL 16 (ABH)  s rozprostřením a zhutněním z modifikovaného asfaltu v pruhu šířky přes 1,5 do 3 m, po zhutnění tl. 60 mm</t>
  </si>
  <si>
    <t>919112233</t>
  </si>
  <si>
    <t>Řezání spár pro vytvoření komůrky š 20 mm hl 40 mm pro těsnící zálivku v živičném krytu</t>
  </si>
  <si>
    <t>-669723743</t>
  </si>
  <si>
    <t xml:space="preserve">Řezání dilatačních spár v živičném krytu  vytvoření komůrky pro těsnící zálivku šířky 20 mm, hloubky 40 mm</t>
  </si>
  <si>
    <t>50*0,5 'Přepočtené koeficientem množství</t>
  </si>
  <si>
    <t>919122132</t>
  </si>
  <si>
    <t>Těsnění spár zálivkou za tepla pro komůrky š 20 mm hl 40 mm s těsnicím profilem</t>
  </si>
  <si>
    <t>-573457087</t>
  </si>
  <si>
    <t xml:space="preserve">Utěsnění dilatačních spár zálivkou za tepla  v cementobetonovém nebo živičném krytu včetně adhezního nátěru s těsnicím profilem pod zálivkou, pro komůrky šířky 20 mm, hloubky 40 mm</t>
  </si>
  <si>
    <t>919731121</t>
  </si>
  <si>
    <t>Zarovnání styčné plochy podkladu nebo krytu živičného tl do 50 mm</t>
  </si>
  <si>
    <t>-1100797474</t>
  </si>
  <si>
    <t xml:space="preserve">Zarovnání styčné plochy podkladu nebo krytu podél vybourané části komunikace nebo zpevněné plochy  živičné tl. do 50 mm</t>
  </si>
  <si>
    <t>9198R</t>
  </si>
  <si>
    <t>Zkouška hutnění</t>
  </si>
  <si>
    <t>-690064765</t>
  </si>
  <si>
    <t>4*0,5 'Přepočtené koeficientem množství</t>
  </si>
  <si>
    <t>935111111</t>
  </si>
  <si>
    <t>Osazení příkopového žlabu do štěrkopísku tl 100 mm z betonových tvárnic š 500 mm</t>
  </si>
  <si>
    <t>-1476522584</t>
  </si>
  <si>
    <t>Osazení betonového příkopového žlabu s vyplněním a zatřením spár cementovou maltou s ložem tl. 100 mm z kameniva těženého nebo štěrkopísku z betonových příkopových tvárnic šířky do 500 mm</t>
  </si>
  <si>
    <t>59227054</t>
  </si>
  <si>
    <t>žlabovka příkopová betonová 500x500x130mm</t>
  </si>
  <si>
    <t>103656963</t>
  </si>
  <si>
    <t>966008211</t>
  </si>
  <si>
    <t>Bourání odvodňovacího žlabu z betonových příkopových tvárnic š do 500 mm</t>
  </si>
  <si>
    <t>-1900956600</t>
  </si>
  <si>
    <t>Bourání odvodňovacího žlabu s odklizením a uložením vybouraného materiálu na skládku na vzdálenost do 10 m nebo s naložením na dopravní prostředek z betonových příkopových tvárnic nebo desek šířky do 500 mm</t>
  </si>
  <si>
    <t>966021112</t>
  </si>
  <si>
    <t>Bourání konstrukcí LTM zdiva kamenného na MC ručně</t>
  </si>
  <si>
    <t>572455339</t>
  </si>
  <si>
    <t>Bourání konstrukcí LTM ve vodních tocích s přemístěním suti na hromady na vzdálenost do 20 m nebo s naložením na dopravní prostředek ručně ze zdiva kamenného, pro jakýkoliv druh kamene na maltu cementovou</t>
  </si>
  <si>
    <t>997221551</t>
  </si>
  <si>
    <t>Vodorovná doprava suti ze sypkých materiálů do 1 km</t>
  </si>
  <si>
    <t>-688665315</t>
  </si>
  <si>
    <t xml:space="preserve">Vodorovná doprava suti  bez naložení, ale se složením a s hrubým urovnáním ze sypkých materiálů, na vzdálenost do 1 km</t>
  </si>
  <si>
    <t>997221559</t>
  </si>
  <si>
    <t>Příplatek ZKD 1 km u vodorovné dopravy suti ze sypkých materiálů</t>
  </si>
  <si>
    <t>-2081088728</t>
  </si>
  <si>
    <t xml:space="preserve">Vodorovná doprava suti  bez naložení, ale se složením a s hrubým urovnáním Příplatek k ceně za každý další i započatý 1 km přes 1 km</t>
  </si>
  <si>
    <t>468,369</t>
  </si>
  <si>
    <t>468,369*23 'Přepočtené koeficientem množství</t>
  </si>
  <si>
    <t>997221861</t>
  </si>
  <si>
    <t>Poplatek za uložení na recyklační skládce (skládkovné) stavebního odpadu z prostého betonu pod kódem 17 01 01</t>
  </si>
  <si>
    <t>393278275</t>
  </si>
  <si>
    <t>Poplatek za uložení stavebního odpadu na recyklační skládce (skládkovné) z prostého betonu zatříděného do Katalogu odpadů pod kódem 17 01 01</t>
  </si>
  <si>
    <t>997221873</t>
  </si>
  <si>
    <t>409880909</t>
  </si>
  <si>
    <t>468,369-0,5-330,887</t>
  </si>
  <si>
    <t>997221875</t>
  </si>
  <si>
    <t>Poplatek za uložení stavebního odpadu na recyklační skládce (skládkovné) asfaltového bez obsahu dehtu zatříděného do Katalogu odpadů pod kódem 17 03 02</t>
  </si>
  <si>
    <t>-11148146</t>
  </si>
  <si>
    <t>330,887</t>
  </si>
  <si>
    <t>998225111</t>
  </si>
  <si>
    <t>Přesun hmot pro pozemní komunikace s krytem z kamene, monolitickým betonovým nebo živičným</t>
  </si>
  <si>
    <t>-30167439</t>
  </si>
  <si>
    <t xml:space="preserve">Přesun hmot pro komunikace s krytem z kameniva, monolitickým betonovým nebo živičným  dopravní vzdálenost do 200 m jakékoliv délky objektu</t>
  </si>
  <si>
    <t>06 - IO 02 Úprava povrchů dešťové kanalizace</t>
  </si>
  <si>
    <t>113105112</t>
  </si>
  <si>
    <t>Rozebrání dlažeb z lomového kamene kladených na sucho vyspárované MC</t>
  </si>
  <si>
    <t>-544931426</t>
  </si>
  <si>
    <t>Rozebrání dlažeb z lomového kamene s přemístěním hmot na skládku na vzdálenost do 3 m nebo s naložením na dopravní prostředek, kladených na sucho se spárami zalitými cementovou maltou</t>
  </si>
  <si>
    <t>113106061</t>
  </si>
  <si>
    <t>Rozebrání dlažeb při překopech vozovek z drobných kostek s ložem z kameniva ručně</t>
  </si>
  <si>
    <t>377707720</t>
  </si>
  <si>
    <t>Rozebrání dlažeb a dílců při překopech inženýrských sítí s přemístěním hmot na skládku na vzdálenost do 3 m nebo s naložením na dopravní prostředek ručně vozovek a ploch, s jakoukoliv výplní spár z drobných kostek nebo odseků s ložem z kameniva těženého</t>
  </si>
  <si>
    <t>1694419870</t>
  </si>
  <si>
    <t>201,67/1,8*1</t>
  </si>
  <si>
    <t>49,81</t>
  </si>
  <si>
    <t>113201111</t>
  </si>
  <si>
    <t>Vytrhání obrub chodníkových ležatých</t>
  </si>
  <si>
    <t>1497059115</t>
  </si>
  <si>
    <t>Vytrhání obrub s vybouráním lože, s přemístěním hmot na skládku na vzdálenost do 3 m nebo s naložením na dopravní prostředek chodníkových ležatých</t>
  </si>
  <si>
    <t>-1323269382</t>
  </si>
  <si>
    <t>-1092963740</t>
  </si>
  <si>
    <t>218,85</t>
  </si>
  <si>
    <t>207,7</t>
  </si>
  <si>
    <t>-1632064096</t>
  </si>
  <si>
    <t>853*0,5 'Přepočtené koeficientem množství</t>
  </si>
  <si>
    <t>1973592680</t>
  </si>
  <si>
    <t>-365339065</t>
  </si>
  <si>
    <t>853*0,02 'Přepočtené koeficientem množství</t>
  </si>
  <si>
    <t>873719900</t>
  </si>
  <si>
    <t>463212111</t>
  </si>
  <si>
    <t>Rovnanina z lomového kamene upraveného s vyklínováním spár úlomky kamene</t>
  </si>
  <si>
    <t>-1204105141</t>
  </si>
  <si>
    <t>Rovnanina z lomového kamene upraveného, tříděného jakékoliv tloušťky rovnaniny s vyklínováním spár a dutin úlomky kamene</t>
  </si>
  <si>
    <t>15*0,3</t>
  </si>
  <si>
    <t>2045799723</t>
  </si>
  <si>
    <t>-390997683</t>
  </si>
  <si>
    <t>916231113</t>
  </si>
  <si>
    <t>Osazení chodníkového obrubníku betonového ležatého s boční opěrou do lože z betonu prostého</t>
  </si>
  <si>
    <t>-955206472</t>
  </si>
  <si>
    <t>Osazení chodníkového obrubníku betonového se zřízením lože, s vyplněním a zatřením spár cementovou maltou ležatého s boční opěrou z betonu prostého, do lože z betonu prostého</t>
  </si>
  <si>
    <t>1090694633</t>
  </si>
  <si>
    <t>1006998618</t>
  </si>
  <si>
    <t>474587522</t>
  </si>
  <si>
    <t>-418513419</t>
  </si>
  <si>
    <t>1667859222</t>
  </si>
  <si>
    <t>0,5*0,8*0,3*5</t>
  </si>
  <si>
    <t>979021112</t>
  </si>
  <si>
    <t>Očištění vybouraných obrubníků a krajníků chodníkových při překopech inženýrských sítí</t>
  </si>
  <si>
    <t>-1283136500</t>
  </si>
  <si>
    <t>Očištění vybouraných prvků při překopech inženýrských sítí od spojovacího materiálu s odklizením a uložením očištěných hmot a spojovacího materiálu na skládku do vzdálenosti 10 m nebo naložením na dopravní prostředek obrubníků a krajníků, vybouraných z jakéhokoliv lože a s jakoukoliv výplní spár chodníkových</t>
  </si>
  <si>
    <t>979071021</t>
  </si>
  <si>
    <t>Očištění dlažebních kostek drobných s původním spárováním kamenivem těženým při překopech inženýrských sítí</t>
  </si>
  <si>
    <t>552685312</t>
  </si>
  <si>
    <t>Očištění vybouraných dlažebních kostek při překopech inženýrských sítí od spojovacího materiálu, s přemístěním hmot na skládku na vzdálenost do 3 m nebo s naložením na dopravní prostředek drobných, s původním vyplněním spár kamenivem těženým</t>
  </si>
  <si>
    <t>1343227492</t>
  </si>
  <si>
    <t>168721263</t>
  </si>
  <si>
    <t>104,68</t>
  </si>
  <si>
    <t>104,68*23 'Přepočtené koeficientem množství</t>
  </si>
  <si>
    <t>2018933887</t>
  </si>
  <si>
    <t>364155148</t>
  </si>
  <si>
    <t>104,68-0,75</t>
  </si>
  <si>
    <t>-1604462403</t>
  </si>
  <si>
    <t>07 -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</si>
  <si>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</si>
  <si>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</si>
  <si>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</si>
  <si>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</si>
  <si>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</si>
  <si>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</si>
  <si>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</si>
  <si>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012103000</t>
  </si>
  <si>
    <t>Geodetické práce před výstavbou</t>
  </si>
  <si>
    <t>soubor</t>
  </si>
  <si>
    <t>1024</t>
  </si>
  <si>
    <t>-380059899</t>
  </si>
  <si>
    <t>012303000</t>
  </si>
  <si>
    <t>Geodetické práce po výstavbě</t>
  </si>
  <si>
    <t>82541534</t>
  </si>
  <si>
    <t>013254000</t>
  </si>
  <si>
    <t>Dokumentace skutečného provedení stavby</t>
  </si>
  <si>
    <t>1308346199</t>
  </si>
  <si>
    <t>VRN3</t>
  </si>
  <si>
    <t>Zařízení staveniště</t>
  </si>
  <si>
    <t>032503000</t>
  </si>
  <si>
    <t>Skládky na staveništi</t>
  </si>
  <si>
    <t>-630515500</t>
  </si>
  <si>
    <t>032903000</t>
  </si>
  <si>
    <t>Náklady na provoz a údržbu vybavení staveniště</t>
  </si>
  <si>
    <t>-638377247</t>
  </si>
  <si>
    <t>034103000</t>
  </si>
  <si>
    <t>Oplocení staveniště</t>
  </si>
  <si>
    <t>-173847743</t>
  </si>
  <si>
    <t>034203000</t>
  </si>
  <si>
    <t>Opatření na ochranu pozemků sousedních se staveništěm</t>
  </si>
  <si>
    <t>-1227265881</t>
  </si>
  <si>
    <t>034303000</t>
  </si>
  <si>
    <t>Dopravní značení na staveništi</t>
  </si>
  <si>
    <t>2143944993</t>
  </si>
  <si>
    <t>035103000</t>
  </si>
  <si>
    <t>Pronájem ploch</t>
  </si>
  <si>
    <t>-1274294445</t>
  </si>
  <si>
    <t>VRN4</t>
  </si>
  <si>
    <t>Inženýrská činnost</t>
  </si>
  <si>
    <t>041414000</t>
  </si>
  <si>
    <t>Plán BOZP a povodňový</t>
  </si>
  <si>
    <t>116255797</t>
  </si>
  <si>
    <t>Plán BOZP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</si>
</sst>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35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37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38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39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40</v>
      </c>
      <c r="E29" s="46"/>
      <c r="F29" s="31" t="s">
        <v>41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42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43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44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45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46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47</v>
      </c>
      <c r="U35" s="53"/>
      <c r="V35" s="53"/>
      <c r="W35" s="53"/>
      <c r="X35" s="55" t="s">
        <v>48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49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50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51</v>
      </c>
      <c r="AI60" s="41"/>
      <c r="AJ60" s="41"/>
      <c r="AK60" s="41"/>
      <c r="AL60" s="41"/>
      <c r="AM60" s="63" t="s">
        <v>52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53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54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51</v>
      </c>
      <c r="AI75" s="41"/>
      <c r="AJ75" s="41"/>
      <c r="AK75" s="41"/>
      <c r="AL75" s="41"/>
      <c r="AM75" s="63" t="s">
        <v>52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55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20241121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Splašková kanalizace 1. etapa Horní Chřibská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Chřibská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17. 3. 2025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Chřibská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56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>J. Nešněra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57</v>
      </c>
      <c r="D92" s="93"/>
      <c r="E92" s="93"/>
      <c r="F92" s="93"/>
      <c r="G92" s="93"/>
      <c r="H92" s="94"/>
      <c r="I92" s="95" t="s">
        <v>58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59</v>
      </c>
      <c r="AH92" s="93"/>
      <c r="AI92" s="93"/>
      <c r="AJ92" s="93"/>
      <c r="AK92" s="93"/>
      <c r="AL92" s="93"/>
      <c r="AM92" s="93"/>
      <c r="AN92" s="95" t="s">
        <v>60</v>
      </c>
      <c r="AO92" s="93"/>
      <c r="AP92" s="97"/>
      <c r="AQ92" s="98" t="s">
        <v>61</v>
      </c>
      <c r="AR92" s="43"/>
      <c r="AS92" s="99" t="s">
        <v>62</v>
      </c>
      <c r="AT92" s="100" t="s">
        <v>63</v>
      </c>
      <c r="AU92" s="100" t="s">
        <v>64</v>
      </c>
      <c r="AV92" s="100" t="s">
        <v>65</v>
      </c>
      <c r="AW92" s="100" t="s">
        <v>66</v>
      </c>
      <c r="AX92" s="100" t="s">
        <v>67</v>
      </c>
      <c r="AY92" s="100" t="s">
        <v>68</v>
      </c>
      <c r="AZ92" s="100" t="s">
        <v>69</v>
      </c>
      <c r="BA92" s="100" t="s">
        <v>70</v>
      </c>
      <c r="BB92" s="100" t="s">
        <v>71</v>
      </c>
      <c r="BC92" s="100" t="s">
        <v>72</v>
      </c>
      <c r="BD92" s="101" t="s">
        <v>73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74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ROUND(SUM(AG95:AG101),2)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ROUND(SUM(AS95:AS101),2)</f>
        <v>0</v>
      </c>
      <c r="AT94" s="113">
        <f>ROUND(SUM(AV94:AW94),2)</f>
        <v>0</v>
      </c>
      <c r="AU94" s="114">
        <f>ROUND(SUM(AU95:AU101),5)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ROUND(SUM(AZ95:AZ101),2)</f>
        <v>0</v>
      </c>
      <c r="BA94" s="113">
        <f>ROUND(SUM(BA95:BA101),2)</f>
        <v>0</v>
      </c>
      <c r="BB94" s="113">
        <f>ROUND(SUM(BB95:BB101),2)</f>
        <v>0</v>
      </c>
      <c r="BC94" s="113">
        <f>ROUND(SUM(BC95:BC101),2)</f>
        <v>0</v>
      </c>
      <c r="BD94" s="115">
        <f>ROUND(SUM(BD95:BD101),2)</f>
        <v>0</v>
      </c>
      <c r="BE94" s="6"/>
      <c r="BS94" s="116" t="s">
        <v>75</v>
      </c>
      <c r="BT94" s="116" t="s">
        <v>76</v>
      </c>
      <c r="BU94" s="117" t="s">
        <v>77</v>
      </c>
      <c r="BV94" s="116" t="s">
        <v>78</v>
      </c>
      <c r="BW94" s="116" t="s">
        <v>5</v>
      </c>
      <c r="BX94" s="116" t="s">
        <v>79</v>
      </c>
      <c r="CL94" s="116" t="s">
        <v>1</v>
      </c>
    </row>
    <row r="95" s="7" customFormat="1" ht="16.5" customHeight="1">
      <c r="A95" s="118" t="s">
        <v>80</v>
      </c>
      <c r="B95" s="119"/>
      <c r="C95" s="120"/>
      <c r="D95" s="121" t="s">
        <v>81</v>
      </c>
      <c r="E95" s="121"/>
      <c r="F95" s="121"/>
      <c r="G95" s="121"/>
      <c r="H95" s="121"/>
      <c r="I95" s="122"/>
      <c r="J95" s="121" t="s">
        <v>82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'01 - IO 01 Splašková kana...'!J30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83</v>
      </c>
      <c r="AR95" s="125"/>
      <c r="AS95" s="126">
        <v>0</v>
      </c>
      <c r="AT95" s="127">
        <f>ROUND(SUM(AV95:AW95),2)</f>
        <v>0</v>
      </c>
      <c r="AU95" s="128">
        <f>'01 - IO 01 Splašková kana...'!P122</f>
        <v>0</v>
      </c>
      <c r="AV95" s="127">
        <f>'01 - IO 01 Splašková kana...'!J33</f>
        <v>0</v>
      </c>
      <c r="AW95" s="127">
        <f>'01 - IO 01 Splašková kana...'!J34</f>
        <v>0</v>
      </c>
      <c r="AX95" s="127">
        <f>'01 - IO 01 Splašková kana...'!J35</f>
        <v>0</v>
      </c>
      <c r="AY95" s="127">
        <f>'01 - IO 01 Splašková kana...'!J36</f>
        <v>0</v>
      </c>
      <c r="AZ95" s="127">
        <f>'01 - IO 01 Splašková kana...'!F33</f>
        <v>0</v>
      </c>
      <c r="BA95" s="127">
        <f>'01 - IO 01 Splašková kana...'!F34</f>
        <v>0</v>
      </c>
      <c r="BB95" s="127">
        <f>'01 - IO 01 Splašková kana...'!F35</f>
        <v>0</v>
      </c>
      <c r="BC95" s="127">
        <f>'01 - IO 01 Splašková kana...'!F36</f>
        <v>0</v>
      </c>
      <c r="BD95" s="129">
        <f>'01 - IO 01 Splašková kana...'!F37</f>
        <v>0</v>
      </c>
      <c r="BE95" s="7"/>
      <c r="BT95" s="130" t="s">
        <v>84</v>
      </c>
      <c r="BV95" s="130" t="s">
        <v>78</v>
      </c>
      <c r="BW95" s="130" t="s">
        <v>85</v>
      </c>
      <c r="BX95" s="130" t="s">
        <v>5</v>
      </c>
      <c r="CL95" s="130" t="s">
        <v>1</v>
      </c>
      <c r="CM95" s="130" t="s">
        <v>86</v>
      </c>
    </row>
    <row r="96" s="7" customFormat="1" ht="16.5" customHeight="1">
      <c r="A96" s="118" t="s">
        <v>80</v>
      </c>
      <c r="B96" s="119"/>
      <c r="C96" s="120"/>
      <c r="D96" s="121" t="s">
        <v>87</v>
      </c>
      <c r="E96" s="121"/>
      <c r="F96" s="121"/>
      <c r="G96" s="121"/>
      <c r="H96" s="121"/>
      <c r="I96" s="122"/>
      <c r="J96" s="121" t="s">
        <v>88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'02 - IO 01 přípojky splaš...'!J30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83</v>
      </c>
      <c r="AR96" s="125"/>
      <c r="AS96" s="126">
        <v>0</v>
      </c>
      <c r="AT96" s="127">
        <f>ROUND(SUM(AV96:AW96),2)</f>
        <v>0</v>
      </c>
      <c r="AU96" s="128">
        <f>'02 - IO 01 přípojky splaš...'!P122</f>
        <v>0</v>
      </c>
      <c r="AV96" s="127">
        <f>'02 - IO 01 přípojky splaš...'!J33</f>
        <v>0</v>
      </c>
      <c r="AW96" s="127">
        <f>'02 - IO 01 přípojky splaš...'!J34</f>
        <v>0</v>
      </c>
      <c r="AX96" s="127">
        <f>'02 - IO 01 přípojky splaš...'!J35</f>
        <v>0</v>
      </c>
      <c r="AY96" s="127">
        <f>'02 - IO 01 přípojky splaš...'!J36</f>
        <v>0</v>
      </c>
      <c r="AZ96" s="127">
        <f>'02 - IO 01 přípojky splaš...'!F33</f>
        <v>0</v>
      </c>
      <c r="BA96" s="127">
        <f>'02 - IO 01 přípojky splaš...'!F34</f>
        <v>0</v>
      </c>
      <c r="BB96" s="127">
        <f>'02 - IO 01 přípojky splaš...'!F35</f>
        <v>0</v>
      </c>
      <c r="BC96" s="127">
        <f>'02 - IO 01 přípojky splaš...'!F36</f>
        <v>0</v>
      </c>
      <c r="BD96" s="129">
        <f>'02 - IO 01 přípojky splaš...'!F37</f>
        <v>0</v>
      </c>
      <c r="BE96" s="7"/>
      <c r="BT96" s="130" t="s">
        <v>84</v>
      </c>
      <c r="BV96" s="130" t="s">
        <v>78</v>
      </c>
      <c r="BW96" s="130" t="s">
        <v>89</v>
      </c>
      <c r="BX96" s="130" t="s">
        <v>5</v>
      </c>
      <c r="CL96" s="130" t="s">
        <v>1</v>
      </c>
      <c r="CM96" s="130" t="s">
        <v>86</v>
      </c>
    </row>
    <row r="97" s="7" customFormat="1" ht="16.5" customHeight="1">
      <c r="A97" s="118" t="s">
        <v>80</v>
      </c>
      <c r="B97" s="119"/>
      <c r="C97" s="120"/>
      <c r="D97" s="121" t="s">
        <v>90</v>
      </c>
      <c r="E97" s="121"/>
      <c r="F97" s="121"/>
      <c r="G97" s="121"/>
      <c r="H97" s="121"/>
      <c r="I97" s="122"/>
      <c r="J97" s="121" t="s">
        <v>91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'03 - IO 02 Dešťová kanali...'!J30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83</v>
      </c>
      <c r="AR97" s="125"/>
      <c r="AS97" s="126">
        <v>0</v>
      </c>
      <c r="AT97" s="127">
        <f>ROUND(SUM(AV97:AW97),2)</f>
        <v>0</v>
      </c>
      <c r="AU97" s="128">
        <f>'03 - IO 02 Dešťová kanali...'!P123</f>
        <v>0</v>
      </c>
      <c r="AV97" s="127">
        <f>'03 - IO 02 Dešťová kanali...'!J33</f>
        <v>0</v>
      </c>
      <c r="AW97" s="127">
        <f>'03 - IO 02 Dešťová kanali...'!J34</f>
        <v>0</v>
      </c>
      <c r="AX97" s="127">
        <f>'03 - IO 02 Dešťová kanali...'!J35</f>
        <v>0</v>
      </c>
      <c r="AY97" s="127">
        <f>'03 - IO 02 Dešťová kanali...'!J36</f>
        <v>0</v>
      </c>
      <c r="AZ97" s="127">
        <f>'03 - IO 02 Dešťová kanali...'!F33</f>
        <v>0</v>
      </c>
      <c r="BA97" s="127">
        <f>'03 - IO 02 Dešťová kanali...'!F34</f>
        <v>0</v>
      </c>
      <c r="BB97" s="127">
        <f>'03 - IO 02 Dešťová kanali...'!F35</f>
        <v>0</v>
      </c>
      <c r="BC97" s="127">
        <f>'03 - IO 02 Dešťová kanali...'!F36</f>
        <v>0</v>
      </c>
      <c r="BD97" s="129">
        <f>'03 - IO 02 Dešťová kanali...'!F37</f>
        <v>0</v>
      </c>
      <c r="BE97" s="7"/>
      <c r="BT97" s="130" t="s">
        <v>84</v>
      </c>
      <c r="BV97" s="130" t="s">
        <v>78</v>
      </c>
      <c r="BW97" s="130" t="s">
        <v>92</v>
      </c>
      <c r="BX97" s="130" t="s">
        <v>5</v>
      </c>
      <c r="CL97" s="130" t="s">
        <v>1</v>
      </c>
      <c r="CM97" s="130" t="s">
        <v>86</v>
      </c>
    </row>
    <row r="98" s="7" customFormat="1" ht="16.5" customHeight="1">
      <c r="A98" s="118" t="s">
        <v>80</v>
      </c>
      <c r="B98" s="119"/>
      <c r="C98" s="120"/>
      <c r="D98" s="121" t="s">
        <v>93</v>
      </c>
      <c r="E98" s="121"/>
      <c r="F98" s="121"/>
      <c r="G98" s="121"/>
      <c r="H98" s="121"/>
      <c r="I98" s="122"/>
      <c r="J98" s="121" t="s">
        <v>94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'04 - IO 02 příppojky dešť...'!J30</f>
        <v>0</v>
      </c>
      <c r="AH98" s="122"/>
      <c r="AI98" s="122"/>
      <c r="AJ98" s="122"/>
      <c r="AK98" s="122"/>
      <c r="AL98" s="122"/>
      <c r="AM98" s="122"/>
      <c r="AN98" s="123">
        <f>SUM(AG98,AT98)</f>
        <v>0</v>
      </c>
      <c r="AO98" s="122"/>
      <c r="AP98" s="122"/>
      <c r="AQ98" s="124" t="s">
        <v>83</v>
      </c>
      <c r="AR98" s="125"/>
      <c r="AS98" s="126">
        <v>0</v>
      </c>
      <c r="AT98" s="127">
        <f>ROUND(SUM(AV98:AW98),2)</f>
        <v>0</v>
      </c>
      <c r="AU98" s="128">
        <f>'04 - IO 02 příppojky dešť...'!P123</f>
        <v>0</v>
      </c>
      <c r="AV98" s="127">
        <f>'04 - IO 02 příppojky dešť...'!J33</f>
        <v>0</v>
      </c>
      <c r="AW98" s="127">
        <f>'04 - IO 02 příppojky dešť...'!J34</f>
        <v>0</v>
      </c>
      <c r="AX98" s="127">
        <f>'04 - IO 02 příppojky dešť...'!J35</f>
        <v>0</v>
      </c>
      <c r="AY98" s="127">
        <f>'04 - IO 02 příppojky dešť...'!J36</f>
        <v>0</v>
      </c>
      <c r="AZ98" s="127">
        <f>'04 - IO 02 příppojky dešť...'!F33</f>
        <v>0</v>
      </c>
      <c r="BA98" s="127">
        <f>'04 - IO 02 příppojky dešť...'!F34</f>
        <v>0</v>
      </c>
      <c r="BB98" s="127">
        <f>'04 - IO 02 příppojky dešť...'!F35</f>
        <v>0</v>
      </c>
      <c r="BC98" s="127">
        <f>'04 - IO 02 příppojky dešť...'!F36</f>
        <v>0</v>
      </c>
      <c r="BD98" s="129">
        <f>'04 - IO 02 příppojky dešť...'!F37</f>
        <v>0</v>
      </c>
      <c r="BE98" s="7"/>
      <c r="BT98" s="130" t="s">
        <v>84</v>
      </c>
      <c r="BV98" s="130" t="s">
        <v>78</v>
      </c>
      <c r="BW98" s="130" t="s">
        <v>95</v>
      </c>
      <c r="BX98" s="130" t="s">
        <v>5</v>
      </c>
      <c r="CL98" s="130" t="s">
        <v>1</v>
      </c>
      <c r="CM98" s="130" t="s">
        <v>86</v>
      </c>
    </row>
    <row r="99" s="7" customFormat="1" ht="24.75" customHeight="1">
      <c r="A99" s="118" t="s">
        <v>80</v>
      </c>
      <c r="B99" s="119"/>
      <c r="C99" s="120"/>
      <c r="D99" s="121" t="s">
        <v>96</v>
      </c>
      <c r="E99" s="121"/>
      <c r="F99" s="121"/>
      <c r="G99" s="121"/>
      <c r="H99" s="121"/>
      <c r="I99" s="122"/>
      <c r="J99" s="121" t="s">
        <v>97</v>
      </c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3">
        <f>'05 - IO 01 Úprava povrchů...'!J30</f>
        <v>0</v>
      </c>
      <c r="AH99" s="122"/>
      <c r="AI99" s="122"/>
      <c r="AJ99" s="122"/>
      <c r="AK99" s="122"/>
      <c r="AL99" s="122"/>
      <c r="AM99" s="122"/>
      <c r="AN99" s="123">
        <f>SUM(AG99,AT99)</f>
        <v>0</v>
      </c>
      <c r="AO99" s="122"/>
      <c r="AP99" s="122"/>
      <c r="AQ99" s="124" t="s">
        <v>83</v>
      </c>
      <c r="AR99" s="125"/>
      <c r="AS99" s="126">
        <v>0</v>
      </c>
      <c r="AT99" s="127">
        <f>ROUND(SUM(AV99:AW99),2)</f>
        <v>0</v>
      </c>
      <c r="AU99" s="128">
        <f>'05 - IO 01 Úprava povrchů...'!P123</f>
        <v>0</v>
      </c>
      <c r="AV99" s="127">
        <f>'05 - IO 01 Úprava povrchů...'!J33</f>
        <v>0</v>
      </c>
      <c r="AW99" s="127">
        <f>'05 - IO 01 Úprava povrchů...'!J34</f>
        <v>0</v>
      </c>
      <c r="AX99" s="127">
        <f>'05 - IO 01 Úprava povrchů...'!J35</f>
        <v>0</v>
      </c>
      <c r="AY99" s="127">
        <f>'05 - IO 01 Úprava povrchů...'!J36</f>
        <v>0</v>
      </c>
      <c r="AZ99" s="127">
        <f>'05 - IO 01 Úprava povrchů...'!F33</f>
        <v>0</v>
      </c>
      <c r="BA99" s="127">
        <f>'05 - IO 01 Úprava povrchů...'!F34</f>
        <v>0</v>
      </c>
      <c r="BB99" s="127">
        <f>'05 - IO 01 Úprava povrchů...'!F35</f>
        <v>0</v>
      </c>
      <c r="BC99" s="127">
        <f>'05 - IO 01 Úprava povrchů...'!F36</f>
        <v>0</v>
      </c>
      <c r="BD99" s="129">
        <f>'05 - IO 01 Úprava povrchů...'!F37</f>
        <v>0</v>
      </c>
      <c r="BE99" s="7"/>
      <c r="BT99" s="130" t="s">
        <v>84</v>
      </c>
      <c r="BV99" s="130" t="s">
        <v>78</v>
      </c>
      <c r="BW99" s="130" t="s">
        <v>98</v>
      </c>
      <c r="BX99" s="130" t="s">
        <v>5</v>
      </c>
      <c r="CL99" s="130" t="s">
        <v>1</v>
      </c>
      <c r="CM99" s="130" t="s">
        <v>86</v>
      </c>
    </row>
    <row r="100" s="7" customFormat="1" ht="24.75" customHeight="1">
      <c r="A100" s="118" t="s">
        <v>80</v>
      </c>
      <c r="B100" s="119"/>
      <c r="C100" s="120"/>
      <c r="D100" s="121" t="s">
        <v>99</v>
      </c>
      <c r="E100" s="121"/>
      <c r="F100" s="121"/>
      <c r="G100" s="121"/>
      <c r="H100" s="121"/>
      <c r="I100" s="122"/>
      <c r="J100" s="121" t="s">
        <v>100</v>
      </c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3">
        <f>'06 - IO 02 Úprava povrchů...'!J30</f>
        <v>0</v>
      </c>
      <c r="AH100" s="122"/>
      <c r="AI100" s="122"/>
      <c r="AJ100" s="122"/>
      <c r="AK100" s="122"/>
      <c r="AL100" s="122"/>
      <c r="AM100" s="122"/>
      <c r="AN100" s="123">
        <f>SUM(AG100,AT100)</f>
        <v>0</v>
      </c>
      <c r="AO100" s="122"/>
      <c r="AP100" s="122"/>
      <c r="AQ100" s="124" t="s">
        <v>83</v>
      </c>
      <c r="AR100" s="125"/>
      <c r="AS100" s="126">
        <v>0</v>
      </c>
      <c r="AT100" s="127">
        <f>ROUND(SUM(AV100:AW100),2)</f>
        <v>0</v>
      </c>
      <c r="AU100" s="128">
        <f>'06 - IO 02 Úprava povrchů...'!P123</f>
        <v>0</v>
      </c>
      <c r="AV100" s="127">
        <f>'06 - IO 02 Úprava povrchů...'!J33</f>
        <v>0</v>
      </c>
      <c r="AW100" s="127">
        <f>'06 - IO 02 Úprava povrchů...'!J34</f>
        <v>0</v>
      </c>
      <c r="AX100" s="127">
        <f>'06 - IO 02 Úprava povrchů...'!J35</f>
        <v>0</v>
      </c>
      <c r="AY100" s="127">
        <f>'06 - IO 02 Úprava povrchů...'!J36</f>
        <v>0</v>
      </c>
      <c r="AZ100" s="127">
        <f>'06 - IO 02 Úprava povrchů...'!F33</f>
        <v>0</v>
      </c>
      <c r="BA100" s="127">
        <f>'06 - IO 02 Úprava povrchů...'!F34</f>
        <v>0</v>
      </c>
      <c r="BB100" s="127">
        <f>'06 - IO 02 Úprava povrchů...'!F35</f>
        <v>0</v>
      </c>
      <c r="BC100" s="127">
        <f>'06 - IO 02 Úprava povrchů...'!F36</f>
        <v>0</v>
      </c>
      <c r="BD100" s="129">
        <f>'06 - IO 02 Úprava povrchů...'!F37</f>
        <v>0</v>
      </c>
      <c r="BE100" s="7"/>
      <c r="BT100" s="130" t="s">
        <v>84</v>
      </c>
      <c r="BV100" s="130" t="s">
        <v>78</v>
      </c>
      <c r="BW100" s="130" t="s">
        <v>101</v>
      </c>
      <c r="BX100" s="130" t="s">
        <v>5</v>
      </c>
      <c r="CL100" s="130" t="s">
        <v>1</v>
      </c>
      <c r="CM100" s="130" t="s">
        <v>86</v>
      </c>
    </row>
    <row r="101" s="7" customFormat="1" ht="16.5" customHeight="1">
      <c r="A101" s="118" t="s">
        <v>80</v>
      </c>
      <c r="B101" s="119"/>
      <c r="C101" s="120"/>
      <c r="D101" s="121" t="s">
        <v>102</v>
      </c>
      <c r="E101" s="121"/>
      <c r="F101" s="121"/>
      <c r="G101" s="121"/>
      <c r="H101" s="121"/>
      <c r="I101" s="122"/>
      <c r="J101" s="121" t="s">
        <v>103</v>
      </c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3">
        <f>'07 - VRN'!J30</f>
        <v>0</v>
      </c>
      <c r="AH101" s="122"/>
      <c r="AI101" s="122"/>
      <c r="AJ101" s="122"/>
      <c r="AK101" s="122"/>
      <c r="AL101" s="122"/>
      <c r="AM101" s="122"/>
      <c r="AN101" s="123">
        <f>SUM(AG101,AT101)</f>
        <v>0</v>
      </c>
      <c r="AO101" s="122"/>
      <c r="AP101" s="122"/>
      <c r="AQ101" s="124" t="s">
        <v>83</v>
      </c>
      <c r="AR101" s="125"/>
      <c r="AS101" s="131">
        <v>0</v>
      </c>
      <c r="AT101" s="132">
        <f>ROUND(SUM(AV101:AW101),2)</f>
        <v>0</v>
      </c>
      <c r="AU101" s="133">
        <f>'07 - VRN'!P120</f>
        <v>0</v>
      </c>
      <c r="AV101" s="132">
        <f>'07 - VRN'!J33</f>
        <v>0</v>
      </c>
      <c r="AW101" s="132">
        <f>'07 - VRN'!J34</f>
        <v>0</v>
      </c>
      <c r="AX101" s="132">
        <f>'07 - VRN'!J35</f>
        <v>0</v>
      </c>
      <c r="AY101" s="132">
        <f>'07 - VRN'!J36</f>
        <v>0</v>
      </c>
      <c r="AZ101" s="132">
        <f>'07 - VRN'!F33</f>
        <v>0</v>
      </c>
      <c r="BA101" s="132">
        <f>'07 - VRN'!F34</f>
        <v>0</v>
      </c>
      <c r="BB101" s="132">
        <f>'07 - VRN'!F35</f>
        <v>0</v>
      </c>
      <c r="BC101" s="132">
        <f>'07 - VRN'!F36</f>
        <v>0</v>
      </c>
      <c r="BD101" s="134">
        <f>'07 - VRN'!F37</f>
        <v>0</v>
      </c>
      <c r="BE101" s="7"/>
      <c r="BT101" s="130" t="s">
        <v>84</v>
      </c>
      <c r="BV101" s="130" t="s">
        <v>78</v>
      </c>
      <c r="BW101" s="130" t="s">
        <v>104</v>
      </c>
      <c r="BX101" s="130" t="s">
        <v>5</v>
      </c>
      <c r="CL101" s="130" t="s">
        <v>1</v>
      </c>
      <c r="CM101" s="130" t="s">
        <v>86</v>
      </c>
    </row>
    <row r="102" s="2" customFormat="1" ht="30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43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43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</sheetData>
  <sheetProtection sheet="1" formatColumns="0" formatRows="0" objects="1" scenarios="1" spinCount="100000" saltValue="ili1VDwBRNrYf49LhBMQPsk3n4Ow/VUn5ou+xxj5a0sLBcCTKhDAhcjHpgGaEjfYJpmh4bvodZ9ZmuGiGDJWcQ==" hashValue="fgFACXXkL2l7R1WGrWY9ZQxIRvqBW6QGZ/RYR0vC0l7S5kVzA1BUMlrtEdxTcAsIgf7K2Iw/tfJLt+Es1r9QtQ==" algorithmName="SHA-512" password="CC35"/>
  <mergeCells count="66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IO 01 Splašková kana...'!C2" display="/"/>
    <hyperlink ref="A96" location="'02 - IO 01 přípojky splaš...'!C2" display="/"/>
    <hyperlink ref="A97" location="'03 - IO 02 Dešťová kanali...'!C2" display="/"/>
    <hyperlink ref="A98" location="'04 - IO 02 příppojky dešť...'!C2" display="/"/>
    <hyperlink ref="A99" location="'05 - IO 01 Úprava povrchů...'!C2" display="/"/>
    <hyperlink ref="A100" location="'06 - IO 02 Úprava povrchů...'!C2" display="/"/>
    <hyperlink ref="A101" location="'07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Splašková kanalizace 1. etapa Horní Chřibská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107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17. 3. 2025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ROUND((SUM(BE122:BE353)),  2)</f>
        <v>0</v>
      </c>
      <c r="G33" s="37"/>
      <c r="H33" s="37"/>
      <c r="I33" s="154">
        <v>0.20999999999999999</v>
      </c>
      <c r="J33" s="153">
        <f>ROUND(((SUM(BE122:BE353))*I33),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ROUND((SUM(BF122:BF353)),  2)</f>
        <v>0</v>
      </c>
      <c r="G34" s="37"/>
      <c r="H34" s="37"/>
      <c r="I34" s="154">
        <v>0.12</v>
      </c>
      <c r="J34" s="153">
        <f>ROUND(((SUM(BF122:BF353))*I34),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ROUND((SUM(BG122:BG353)),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ROUND((SUM(BH122:BH353)),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ROUND((SUM(BI122:BI353)),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Splašková kanalizace 1. etapa Horní Chřibská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01 - IO 01 Splašková kanalizace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Chřibská</v>
      </c>
      <c r="G89" s="39"/>
      <c r="H89" s="39"/>
      <c r="I89" s="31" t="s">
        <v>22</v>
      </c>
      <c r="J89" s="78" t="str">
        <f>IF(J12="","",J12)</f>
        <v>17. 3. 2025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Chřibská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J. Nešněra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113</v>
      </c>
      <c r="E97" s="181"/>
      <c r="F97" s="181"/>
      <c r="G97" s="181"/>
      <c r="H97" s="181"/>
      <c r="I97" s="181"/>
      <c r="J97" s="182">
        <f>J123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114</v>
      </c>
      <c r="E98" s="187"/>
      <c r="F98" s="187"/>
      <c r="G98" s="187"/>
      <c r="H98" s="187"/>
      <c r="I98" s="187"/>
      <c r="J98" s="188">
        <f>J124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115</v>
      </c>
      <c r="E99" s="187"/>
      <c r="F99" s="187"/>
      <c r="G99" s="187"/>
      <c r="H99" s="187"/>
      <c r="I99" s="187"/>
      <c r="J99" s="188">
        <f>J226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116</v>
      </c>
      <c r="E100" s="187"/>
      <c r="F100" s="187"/>
      <c r="G100" s="187"/>
      <c r="H100" s="187"/>
      <c r="I100" s="187"/>
      <c r="J100" s="188">
        <f>J230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117</v>
      </c>
      <c r="E101" s="187"/>
      <c r="F101" s="187"/>
      <c r="G101" s="187"/>
      <c r="H101" s="187"/>
      <c r="I101" s="187"/>
      <c r="J101" s="188">
        <f>J249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118</v>
      </c>
      <c r="E102" s="187"/>
      <c r="F102" s="187"/>
      <c r="G102" s="187"/>
      <c r="H102" s="187"/>
      <c r="I102" s="187"/>
      <c r="J102" s="188">
        <f>J351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119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73" t="str">
        <f>E7</f>
        <v>Splašková kanalizace 1. etapa Horní Chřibská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01 - IO 01 Splašková kanalizace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>Chřibská</v>
      </c>
      <c r="G116" s="39"/>
      <c r="H116" s="39"/>
      <c r="I116" s="31" t="s">
        <v>22</v>
      </c>
      <c r="J116" s="78" t="str">
        <f>IF(J12="","",J12)</f>
        <v>17. 3. 2025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9"/>
      <c r="E118" s="39"/>
      <c r="F118" s="26" t="str">
        <f>E15</f>
        <v>Město Chřibská</v>
      </c>
      <c r="G118" s="39"/>
      <c r="H118" s="39"/>
      <c r="I118" s="31" t="s">
        <v>30</v>
      </c>
      <c r="J118" s="35" t="str">
        <f>E21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9"/>
      <c r="E119" s="39"/>
      <c r="F119" s="26" t="str">
        <f>IF(E18="","",E18)</f>
        <v>Vyplň údaj</v>
      </c>
      <c r="G119" s="39"/>
      <c r="H119" s="39"/>
      <c r="I119" s="31" t="s">
        <v>33</v>
      </c>
      <c r="J119" s="35" t="str">
        <f>E24</f>
        <v>J. Nešněra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90"/>
      <c r="B121" s="191"/>
      <c r="C121" s="192" t="s">
        <v>120</v>
      </c>
      <c r="D121" s="193" t="s">
        <v>61</v>
      </c>
      <c r="E121" s="193" t="s">
        <v>57</v>
      </c>
      <c r="F121" s="193" t="s">
        <v>58</v>
      </c>
      <c r="G121" s="193" t="s">
        <v>121</v>
      </c>
      <c r="H121" s="193" t="s">
        <v>122</v>
      </c>
      <c r="I121" s="193" t="s">
        <v>123</v>
      </c>
      <c r="J121" s="193" t="s">
        <v>110</v>
      </c>
      <c r="K121" s="194" t="s">
        <v>124</v>
      </c>
      <c r="L121" s="195"/>
      <c r="M121" s="99" t="s">
        <v>1</v>
      </c>
      <c r="N121" s="100" t="s">
        <v>40</v>
      </c>
      <c r="O121" s="100" t="s">
        <v>125</v>
      </c>
      <c r="P121" s="100" t="s">
        <v>126</v>
      </c>
      <c r="Q121" s="100" t="s">
        <v>127</v>
      </c>
      <c r="R121" s="100" t="s">
        <v>128</v>
      </c>
      <c r="S121" s="100" t="s">
        <v>129</v>
      </c>
      <c r="T121" s="101" t="s">
        <v>130</v>
      </c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</row>
    <row r="122" s="2" customFormat="1" ht="22.8" customHeight="1">
      <c r="A122" s="37"/>
      <c r="B122" s="38"/>
      <c r="C122" s="106" t="s">
        <v>131</v>
      </c>
      <c r="D122" s="39"/>
      <c r="E122" s="39"/>
      <c r="F122" s="39"/>
      <c r="G122" s="39"/>
      <c r="H122" s="39"/>
      <c r="I122" s="39"/>
      <c r="J122" s="196">
        <f>BK122</f>
        <v>0</v>
      </c>
      <c r="K122" s="39"/>
      <c r="L122" s="43"/>
      <c r="M122" s="102"/>
      <c r="N122" s="197"/>
      <c r="O122" s="103"/>
      <c r="P122" s="198">
        <f>P123</f>
        <v>0</v>
      </c>
      <c r="Q122" s="103"/>
      <c r="R122" s="198">
        <f>R123</f>
        <v>1066.329446</v>
      </c>
      <c r="S122" s="103"/>
      <c r="T122" s="199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75</v>
      </c>
      <c r="AU122" s="16" t="s">
        <v>112</v>
      </c>
      <c r="BK122" s="200">
        <f>BK123</f>
        <v>0</v>
      </c>
    </row>
    <row r="123" s="12" customFormat="1" ht="25.92" customHeight="1">
      <c r="A123" s="12"/>
      <c r="B123" s="201"/>
      <c r="C123" s="202"/>
      <c r="D123" s="203" t="s">
        <v>75</v>
      </c>
      <c r="E123" s="204" t="s">
        <v>132</v>
      </c>
      <c r="F123" s="204" t="s">
        <v>133</v>
      </c>
      <c r="G123" s="202"/>
      <c r="H123" s="202"/>
      <c r="I123" s="205"/>
      <c r="J123" s="206">
        <f>BK123</f>
        <v>0</v>
      </c>
      <c r="K123" s="202"/>
      <c r="L123" s="207"/>
      <c r="M123" s="208"/>
      <c r="N123" s="209"/>
      <c r="O123" s="209"/>
      <c r="P123" s="210">
        <f>P124+P226+P230+P249+P351</f>
        <v>0</v>
      </c>
      <c r="Q123" s="209"/>
      <c r="R123" s="210">
        <f>R124+R226+R230+R249+R351</f>
        <v>1066.329446</v>
      </c>
      <c r="S123" s="209"/>
      <c r="T123" s="211">
        <f>T124+T226+T230+T249+T351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2" t="s">
        <v>84</v>
      </c>
      <c r="AT123" s="213" t="s">
        <v>75</v>
      </c>
      <c r="AU123" s="213" t="s">
        <v>76</v>
      </c>
      <c r="AY123" s="212" t="s">
        <v>134</v>
      </c>
      <c r="BK123" s="214">
        <f>BK124+BK226+BK230+BK249+BK351</f>
        <v>0</v>
      </c>
    </row>
    <row r="124" s="12" customFormat="1" ht="22.8" customHeight="1">
      <c r="A124" s="12"/>
      <c r="B124" s="201"/>
      <c r="C124" s="202"/>
      <c r="D124" s="203" t="s">
        <v>75</v>
      </c>
      <c r="E124" s="215" t="s">
        <v>84</v>
      </c>
      <c r="F124" s="215" t="s">
        <v>135</v>
      </c>
      <c r="G124" s="202"/>
      <c r="H124" s="202"/>
      <c r="I124" s="205"/>
      <c r="J124" s="216">
        <f>BK124</f>
        <v>0</v>
      </c>
      <c r="K124" s="202"/>
      <c r="L124" s="207"/>
      <c r="M124" s="208"/>
      <c r="N124" s="209"/>
      <c r="O124" s="209"/>
      <c r="P124" s="210">
        <f>SUM(P125:P225)</f>
        <v>0</v>
      </c>
      <c r="Q124" s="209"/>
      <c r="R124" s="210">
        <f>SUM(R125:R225)</f>
        <v>960.48009500000001</v>
      </c>
      <c r="S124" s="209"/>
      <c r="T124" s="211">
        <f>SUM(T125:T225)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84</v>
      </c>
      <c r="AT124" s="213" t="s">
        <v>75</v>
      </c>
      <c r="AU124" s="213" t="s">
        <v>84</v>
      </c>
      <c r="AY124" s="212" t="s">
        <v>134</v>
      </c>
      <c r="BK124" s="214">
        <f>SUM(BK125:BK225)</f>
        <v>0</v>
      </c>
    </row>
    <row r="125" s="2" customFormat="1" ht="16.5" customHeight="1">
      <c r="A125" s="37"/>
      <c r="B125" s="38"/>
      <c r="C125" s="217" t="s">
        <v>84</v>
      </c>
      <c r="D125" s="217" t="s">
        <v>136</v>
      </c>
      <c r="E125" s="218" t="s">
        <v>137</v>
      </c>
      <c r="F125" s="219" t="s">
        <v>138</v>
      </c>
      <c r="G125" s="220" t="s">
        <v>139</v>
      </c>
      <c r="H125" s="221">
        <v>12</v>
      </c>
      <c r="I125" s="222"/>
      <c r="J125" s="223">
        <f>ROUND(I125*H125,2)</f>
        <v>0</v>
      </c>
      <c r="K125" s="219" t="s">
        <v>140</v>
      </c>
      <c r="L125" s="43"/>
      <c r="M125" s="224" t="s">
        <v>1</v>
      </c>
      <c r="N125" s="225" t="s">
        <v>41</v>
      </c>
      <c r="O125" s="90"/>
      <c r="P125" s="226">
        <f>O125*H125</f>
        <v>0</v>
      </c>
      <c r="Q125" s="226">
        <v>0.021930000000000002</v>
      </c>
      <c r="R125" s="226">
        <f>Q125*H125</f>
        <v>0.26316000000000001</v>
      </c>
      <c r="S125" s="226">
        <v>0</v>
      </c>
      <c r="T125" s="22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8" t="s">
        <v>141</v>
      </c>
      <c r="AT125" s="228" t="s">
        <v>136</v>
      </c>
      <c r="AU125" s="228" t="s">
        <v>86</v>
      </c>
      <c r="AY125" s="16" t="s">
        <v>134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6" t="s">
        <v>84</v>
      </c>
      <c r="BK125" s="229">
        <f>ROUND(I125*H125,2)</f>
        <v>0</v>
      </c>
      <c r="BL125" s="16" t="s">
        <v>141</v>
      </c>
      <c r="BM125" s="228" t="s">
        <v>142</v>
      </c>
    </row>
    <row r="126" s="2" customFormat="1">
      <c r="A126" s="37"/>
      <c r="B126" s="38"/>
      <c r="C126" s="39"/>
      <c r="D126" s="230" t="s">
        <v>143</v>
      </c>
      <c r="E126" s="39"/>
      <c r="F126" s="231" t="s">
        <v>144</v>
      </c>
      <c r="G126" s="39"/>
      <c r="H126" s="39"/>
      <c r="I126" s="232"/>
      <c r="J126" s="39"/>
      <c r="K126" s="39"/>
      <c r="L126" s="43"/>
      <c r="M126" s="233"/>
      <c r="N126" s="234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143</v>
      </c>
      <c r="AU126" s="16" t="s">
        <v>86</v>
      </c>
    </row>
    <row r="127" s="13" customFormat="1">
      <c r="A127" s="13"/>
      <c r="B127" s="235"/>
      <c r="C127" s="236"/>
      <c r="D127" s="230" t="s">
        <v>145</v>
      </c>
      <c r="E127" s="237" t="s">
        <v>1</v>
      </c>
      <c r="F127" s="238" t="s">
        <v>146</v>
      </c>
      <c r="G127" s="236"/>
      <c r="H127" s="239">
        <v>12</v>
      </c>
      <c r="I127" s="240"/>
      <c r="J127" s="236"/>
      <c r="K127" s="236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145</v>
      </c>
      <c r="AU127" s="245" t="s">
        <v>86</v>
      </c>
      <c r="AV127" s="13" t="s">
        <v>86</v>
      </c>
      <c r="AW127" s="13" t="s">
        <v>32</v>
      </c>
      <c r="AX127" s="13" t="s">
        <v>84</v>
      </c>
      <c r="AY127" s="245" t="s">
        <v>134</v>
      </c>
    </row>
    <row r="128" s="2" customFormat="1" ht="24.15" customHeight="1">
      <c r="A128" s="37"/>
      <c r="B128" s="38"/>
      <c r="C128" s="217" t="s">
        <v>86</v>
      </c>
      <c r="D128" s="217" t="s">
        <v>136</v>
      </c>
      <c r="E128" s="218" t="s">
        <v>147</v>
      </c>
      <c r="F128" s="219" t="s">
        <v>148</v>
      </c>
      <c r="G128" s="220" t="s">
        <v>149</v>
      </c>
      <c r="H128" s="221">
        <v>60</v>
      </c>
      <c r="I128" s="222"/>
      <c r="J128" s="223">
        <f>ROUND(I128*H128,2)</f>
        <v>0</v>
      </c>
      <c r="K128" s="219" t="s">
        <v>140</v>
      </c>
      <c r="L128" s="43"/>
      <c r="M128" s="224" t="s">
        <v>1</v>
      </c>
      <c r="N128" s="225" t="s">
        <v>41</v>
      </c>
      <c r="O128" s="90"/>
      <c r="P128" s="226">
        <f>O128*H128</f>
        <v>0</v>
      </c>
      <c r="Q128" s="226">
        <v>3.0000000000000001E-05</v>
      </c>
      <c r="R128" s="226">
        <f>Q128*H128</f>
        <v>0.0018</v>
      </c>
      <c r="S128" s="226">
        <v>0</v>
      </c>
      <c r="T128" s="22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141</v>
      </c>
      <c r="AT128" s="228" t="s">
        <v>136</v>
      </c>
      <c r="AU128" s="228" t="s">
        <v>86</v>
      </c>
      <c r="AY128" s="16" t="s">
        <v>134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84</v>
      </c>
      <c r="BK128" s="229">
        <f>ROUND(I128*H128,2)</f>
        <v>0</v>
      </c>
      <c r="BL128" s="16" t="s">
        <v>141</v>
      </c>
      <c r="BM128" s="228" t="s">
        <v>150</v>
      </c>
    </row>
    <row r="129" s="2" customFormat="1">
      <c r="A129" s="37"/>
      <c r="B129" s="38"/>
      <c r="C129" s="39"/>
      <c r="D129" s="230" t="s">
        <v>143</v>
      </c>
      <c r="E129" s="39"/>
      <c r="F129" s="231" t="s">
        <v>151</v>
      </c>
      <c r="G129" s="39"/>
      <c r="H129" s="39"/>
      <c r="I129" s="232"/>
      <c r="J129" s="39"/>
      <c r="K129" s="39"/>
      <c r="L129" s="43"/>
      <c r="M129" s="233"/>
      <c r="N129" s="234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143</v>
      </c>
      <c r="AU129" s="16" t="s">
        <v>86</v>
      </c>
    </row>
    <row r="130" s="2" customFormat="1" ht="24.15" customHeight="1">
      <c r="A130" s="37"/>
      <c r="B130" s="38"/>
      <c r="C130" s="217" t="s">
        <v>152</v>
      </c>
      <c r="D130" s="217" t="s">
        <v>136</v>
      </c>
      <c r="E130" s="218" t="s">
        <v>153</v>
      </c>
      <c r="F130" s="219" t="s">
        <v>154</v>
      </c>
      <c r="G130" s="220" t="s">
        <v>155</v>
      </c>
      <c r="H130" s="221">
        <v>10</v>
      </c>
      <c r="I130" s="222"/>
      <c r="J130" s="223">
        <f>ROUND(I130*H130,2)</f>
        <v>0</v>
      </c>
      <c r="K130" s="219" t="s">
        <v>140</v>
      </c>
      <c r="L130" s="43"/>
      <c r="M130" s="224" t="s">
        <v>1</v>
      </c>
      <c r="N130" s="225" t="s">
        <v>41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141</v>
      </c>
      <c r="AT130" s="228" t="s">
        <v>136</v>
      </c>
      <c r="AU130" s="228" t="s">
        <v>86</v>
      </c>
      <c r="AY130" s="16" t="s">
        <v>134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84</v>
      </c>
      <c r="BK130" s="229">
        <f>ROUND(I130*H130,2)</f>
        <v>0</v>
      </c>
      <c r="BL130" s="16" t="s">
        <v>141</v>
      </c>
      <c r="BM130" s="228" t="s">
        <v>156</v>
      </c>
    </row>
    <row r="131" s="2" customFormat="1">
      <c r="A131" s="37"/>
      <c r="B131" s="38"/>
      <c r="C131" s="39"/>
      <c r="D131" s="230" t="s">
        <v>143</v>
      </c>
      <c r="E131" s="39"/>
      <c r="F131" s="231" t="s">
        <v>157</v>
      </c>
      <c r="G131" s="39"/>
      <c r="H131" s="39"/>
      <c r="I131" s="232"/>
      <c r="J131" s="39"/>
      <c r="K131" s="39"/>
      <c r="L131" s="43"/>
      <c r="M131" s="233"/>
      <c r="N131" s="234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143</v>
      </c>
      <c r="AU131" s="16" t="s">
        <v>86</v>
      </c>
    </row>
    <row r="132" s="2" customFormat="1" ht="16.5" customHeight="1">
      <c r="A132" s="37"/>
      <c r="B132" s="38"/>
      <c r="C132" s="217" t="s">
        <v>141</v>
      </c>
      <c r="D132" s="217" t="s">
        <v>136</v>
      </c>
      <c r="E132" s="218" t="s">
        <v>158</v>
      </c>
      <c r="F132" s="219" t="s">
        <v>159</v>
      </c>
      <c r="G132" s="220" t="s">
        <v>139</v>
      </c>
      <c r="H132" s="221">
        <v>30</v>
      </c>
      <c r="I132" s="222"/>
      <c r="J132" s="223">
        <f>ROUND(I132*H132,2)</f>
        <v>0</v>
      </c>
      <c r="K132" s="219" t="s">
        <v>140</v>
      </c>
      <c r="L132" s="43"/>
      <c r="M132" s="224" t="s">
        <v>1</v>
      </c>
      <c r="N132" s="225" t="s">
        <v>41</v>
      </c>
      <c r="O132" s="90"/>
      <c r="P132" s="226">
        <f>O132*H132</f>
        <v>0</v>
      </c>
      <c r="Q132" s="226">
        <v>0.036900000000000002</v>
      </c>
      <c r="R132" s="226">
        <f>Q132*H132</f>
        <v>1.107</v>
      </c>
      <c r="S132" s="226">
        <v>0</v>
      </c>
      <c r="T132" s="22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141</v>
      </c>
      <c r="AT132" s="228" t="s">
        <v>136</v>
      </c>
      <c r="AU132" s="228" t="s">
        <v>86</v>
      </c>
      <c r="AY132" s="16" t="s">
        <v>134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84</v>
      </c>
      <c r="BK132" s="229">
        <f>ROUND(I132*H132,2)</f>
        <v>0</v>
      </c>
      <c r="BL132" s="16" t="s">
        <v>141</v>
      </c>
      <c r="BM132" s="228" t="s">
        <v>160</v>
      </c>
    </row>
    <row r="133" s="2" customFormat="1">
      <c r="A133" s="37"/>
      <c r="B133" s="38"/>
      <c r="C133" s="39"/>
      <c r="D133" s="230" t="s">
        <v>143</v>
      </c>
      <c r="E133" s="39"/>
      <c r="F133" s="231" t="s">
        <v>161</v>
      </c>
      <c r="G133" s="39"/>
      <c r="H133" s="39"/>
      <c r="I133" s="232"/>
      <c r="J133" s="39"/>
      <c r="K133" s="39"/>
      <c r="L133" s="43"/>
      <c r="M133" s="233"/>
      <c r="N133" s="234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143</v>
      </c>
      <c r="AU133" s="16" t="s">
        <v>86</v>
      </c>
    </row>
    <row r="134" s="13" customFormat="1">
      <c r="A134" s="13"/>
      <c r="B134" s="235"/>
      <c r="C134" s="236"/>
      <c r="D134" s="230" t="s">
        <v>145</v>
      </c>
      <c r="E134" s="237" t="s">
        <v>1</v>
      </c>
      <c r="F134" s="238" t="s">
        <v>162</v>
      </c>
      <c r="G134" s="236"/>
      <c r="H134" s="239">
        <v>30</v>
      </c>
      <c r="I134" s="240"/>
      <c r="J134" s="236"/>
      <c r="K134" s="236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145</v>
      </c>
      <c r="AU134" s="245" t="s">
        <v>86</v>
      </c>
      <c r="AV134" s="13" t="s">
        <v>86</v>
      </c>
      <c r="AW134" s="13" t="s">
        <v>32</v>
      </c>
      <c r="AX134" s="13" t="s">
        <v>84</v>
      </c>
      <c r="AY134" s="245" t="s">
        <v>134</v>
      </c>
    </row>
    <row r="135" s="2" customFormat="1" ht="24.15" customHeight="1">
      <c r="A135" s="37"/>
      <c r="B135" s="38"/>
      <c r="C135" s="217" t="s">
        <v>163</v>
      </c>
      <c r="D135" s="217" t="s">
        <v>136</v>
      </c>
      <c r="E135" s="218" t="s">
        <v>164</v>
      </c>
      <c r="F135" s="219" t="s">
        <v>165</v>
      </c>
      <c r="G135" s="220" t="s">
        <v>139</v>
      </c>
      <c r="H135" s="221">
        <v>1</v>
      </c>
      <c r="I135" s="222"/>
      <c r="J135" s="223">
        <f>ROUND(I135*H135,2)</f>
        <v>0</v>
      </c>
      <c r="K135" s="219" t="s">
        <v>140</v>
      </c>
      <c r="L135" s="43"/>
      <c r="M135" s="224" t="s">
        <v>1</v>
      </c>
      <c r="N135" s="225" t="s">
        <v>41</v>
      </c>
      <c r="O135" s="90"/>
      <c r="P135" s="226">
        <f>O135*H135</f>
        <v>0</v>
      </c>
      <c r="Q135" s="226">
        <v>0.0086800000000000002</v>
      </c>
      <c r="R135" s="226">
        <f>Q135*H135</f>
        <v>0.0086800000000000002</v>
      </c>
      <c r="S135" s="226">
        <v>0</v>
      </c>
      <c r="T135" s="227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141</v>
      </c>
      <c r="AT135" s="228" t="s">
        <v>136</v>
      </c>
      <c r="AU135" s="228" t="s">
        <v>86</v>
      </c>
      <c r="AY135" s="16" t="s">
        <v>134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84</v>
      </c>
      <c r="BK135" s="229">
        <f>ROUND(I135*H135,2)</f>
        <v>0</v>
      </c>
      <c r="BL135" s="16" t="s">
        <v>141</v>
      </c>
      <c r="BM135" s="228" t="s">
        <v>166</v>
      </c>
    </row>
    <row r="136" s="2" customFormat="1">
      <c r="A136" s="37"/>
      <c r="B136" s="38"/>
      <c r="C136" s="39"/>
      <c r="D136" s="230" t="s">
        <v>143</v>
      </c>
      <c r="E136" s="39"/>
      <c r="F136" s="231" t="s">
        <v>167</v>
      </c>
      <c r="G136" s="39"/>
      <c r="H136" s="39"/>
      <c r="I136" s="232"/>
      <c r="J136" s="39"/>
      <c r="K136" s="39"/>
      <c r="L136" s="43"/>
      <c r="M136" s="233"/>
      <c r="N136" s="234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143</v>
      </c>
      <c r="AU136" s="16" t="s">
        <v>86</v>
      </c>
    </row>
    <row r="137" s="2" customFormat="1" ht="24.15" customHeight="1">
      <c r="A137" s="37"/>
      <c r="B137" s="38"/>
      <c r="C137" s="217" t="s">
        <v>168</v>
      </c>
      <c r="D137" s="217" t="s">
        <v>136</v>
      </c>
      <c r="E137" s="218" t="s">
        <v>169</v>
      </c>
      <c r="F137" s="219" t="s">
        <v>170</v>
      </c>
      <c r="G137" s="220" t="s">
        <v>139</v>
      </c>
      <c r="H137" s="221">
        <v>6</v>
      </c>
      <c r="I137" s="222"/>
      <c r="J137" s="223">
        <f>ROUND(I137*H137,2)</f>
        <v>0</v>
      </c>
      <c r="K137" s="219" t="s">
        <v>140</v>
      </c>
      <c r="L137" s="43"/>
      <c r="M137" s="224" t="s">
        <v>1</v>
      </c>
      <c r="N137" s="225" t="s">
        <v>41</v>
      </c>
      <c r="O137" s="90"/>
      <c r="P137" s="226">
        <f>O137*H137</f>
        <v>0</v>
      </c>
      <c r="Q137" s="226">
        <v>0.036900000000000002</v>
      </c>
      <c r="R137" s="226">
        <f>Q137*H137</f>
        <v>0.22140000000000001</v>
      </c>
      <c r="S137" s="226">
        <v>0</v>
      </c>
      <c r="T137" s="227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8" t="s">
        <v>141</v>
      </c>
      <c r="AT137" s="228" t="s">
        <v>136</v>
      </c>
      <c r="AU137" s="228" t="s">
        <v>86</v>
      </c>
      <c r="AY137" s="16" t="s">
        <v>134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6" t="s">
        <v>84</v>
      </c>
      <c r="BK137" s="229">
        <f>ROUND(I137*H137,2)</f>
        <v>0</v>
      </c>
      <c r="BL137" s="16" t="s">
        <v>141</v>
      </c>
      <c r="BM137" s="228" t="s">
        <v>171</v>
      </c>
    </row>
    <row r="138" s="2" customFormat="1">
      <c r="A138" s="37"/>
      <c r="B138" s="38"/>
      <c r="C138" s="39"/>
      <c r="D138" s="230" t="s">
        <v>143</v>
      </c>
      <c r="E138" s="39"/>
      <c r="F138" s="231" t="s">
        <v>172</v>
      </c>
      <c r="G138" s="39"/>
      <c r="H138" s="39"/>
      <c r="I138" s="232"/>
      <c r="J138" s="39"/>
      <c r="K138" s="39"/>
      <c r="L138" s="43"/>
      <c r="M138" s="233"/>
      <c r="N138" s="234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143</v>
      </c>
      <c r="AU138" s="16" t="s">
        <v>86</v>
      </c>
    </row>
    <row r="139" s="2" customFormat="1" ht="33" customHeight="1">
      <c r="A139" s="37"/>
      <c r="B139" s="38"/>
      <c r="C139" s="217" t="s">
        <v>173</v>
      </c>
      <c r="D139" s="217" t="s">
        <v>136</v>
      </c>
      <c r="E139" s="218" t="s">
        <v>174</v>
      </c>
      <c r="F139" s="219" t="s">
        <v>175</v>
      </c>
      <c r="G139" s="220" t="s">
        <v>139</v>
      </c>
      <c r="H139" s="221">
        <v>695</v>
      </c>
      <c r="I139" s="222"/>
      <c r="J139" s="223">
        <f>ROUND(I139*H139,2)</f>
        <v>0</v>
      </c>
      <c r="K139" s="219" t="s">
        <v>140</v>
      </c>
      <c r="L139" s="43"/>
      <c r="M139" s="224" t="s">
        <v>1</v>
      </c>
      <c r="N139" s="225" t="s">
        <v>41</v>
      </c>
      <c r="O139" s="90"/>
      <c r="P139" s="226">
        <f>O139*H139</f>
        <v>0</v>
      </c>
      <c r="Q139" s="226">
        <v>0.00021000000000000001</v>
      </c>
      <c r="R139" s="226">
        <f>Q139*H139</f>
        <v>0.14595</v>
      </c>
      <c r="S139" s="226">
        <v>0</v>
      </c>
      <c r="T139" s="22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8" t="s">
        <v>141</v>
      </c>
      <c r="AT139" s="228" t="s">
        <v>136</v>
      </c>
      <c r="AU139" s="228" t="s">
        <v>86</v>
      </c>
      <c r="AY139" s="16" t="s">
        <v>134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6" t="s">
        <v>84</v>
      </c>
      <c r="BK139" s="229">
        <f>ROUND(I139*H139,2)</f>
        <v>0</v>
      </c>
      <c r="BL139" s="16" t="s">
        <v>141</v>
      </c>
      <c r="BM139" s="228" t="s">
        <v>176</v>
      </c>
    </row>
    <row r="140" s="2" customFormat="1">
      <c r="A140" s="37"/>
      <c r="B140" s="38"/>
      <c r="C140" s="39"/>
      <c r="D140" s="230" t="s">
        <v>143</v>
      </c>
      <c r="E140" s="39"/>
      <c r="F140" s="231" t="s">
        <v>177</v>
      </c>
      <c r="G140" s="39"/>
      <c r="H140" s="39"/>
      <c r="I140" s="232"/>
      <c r="J140" s="39"/>
      <c r="K140" s="39"/>
      <c r="L140" s="43"/>
      <c r="M140" s="233"/>
      <c r="N140" s="234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143</v>
      </c>
      <c r="AU140" s="16" t="s">
        <v>86</v>
      </c>
    </row>
    <row r="141" s="13" customFormat="1">
      <c r="A141" s="13"/>
      <c r="B141" s="235"/>
      <c r="C141" s="236"/>
      <c r="D141" s="230" t="s">
        <v>145</v>
      </c>
      <c r="E141" s="237" t="s">
        <v>1</v>
      </c>
      <c r="F141" s="238" t="s">
        <v>178</v>
      </c>
      <c r="G141" s="236"/>
      <c r="H141" s="239">
        <v>695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145</v>
      </c>
      <c r="AU141" s="245" t="s">
        <v>86</v>
      </c>
      <c r="AV141" s="13" t="s">
        <v>86</v>
      </c>
      <c r="AW141" s="13" t="s">
        <v>32</v>
      </c>
      <c r="AX141" s="13" t="s">
        <v>84</v>
      </c>
      <c r="AY141" s="245" t="s">
        <v>134</v>
      </c>
    </row>
    <row r="142" s="2" customFormat="1" ht="33" customHeight="1">
      <c r="A142" s="37"/>
      <c r="B142" s="38"/>
      <c r="C142" s="217" t="s">
        <v>179</v>
      </c>
      <c r="D142" s="217" t="s">
        <v>136</v>
      </c>
      <c r="E142" s="218" t="s">
        <v>180</v>
      </c>
      <c r="F142" s="219" t="s">
        <v>181</v>
      </c>
      <c r="G142" s="220" t="s">
        <v>139</v>
      </c>
      <c r="H142" s="221">
        <v>695</v>
      </c>
      <c r="I142" s="222"/>
      <c r="J142" s="223">
        <f>ROUND(I142*H142,2)</f>
        <v>0</v>
      </c>
      <c r="K142" s="219" t="s">
        <v>140</v>
      </c>
      <c r="L142" s="43"/>
      <c r="M142" s="224" t="s">
        <v>1</v>
      </c>
      <c r="N142" s="225" t="s">
        <v>41</v>
      </c>
      <c r="O142" s="90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8" t="s">
        <v>141</v>
      </c>
      <c r="AT142" s="228" t="s">
        <v>136</v>
      </c>
      <c r="AU142" s="228" t="s">
        <v>86</v>
      </c>
      <c r="AY142" s="16" t="s">
        <v>134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6" t="s">
        <v>84</v>
      </c>
      <c r="BK142" s="229">
        <f>ROUND(I142*H142,2)</f>
        <v>0</v>
      </c>
      <c r="BL142" s="16" t="s">
        <v>141</v>
      </c>
      <c r="BM142" s="228" t="s">
        <v>182</v>
      </c>
    </row>
    <row r="143" s="2" customFormat="1">
      <c r="A143" s="37"/>
      <c r="B143" s="38"/>
      <c r="C143" s="39"/>
      <c r="D143" s="230" t="s">
        <v>143</v>
      </c>
      <c r="E143" s="39"/>
      <c r="F143" s="231" t="s">
        <v>183</v>
      </c>
      <c r="G143" s="39"/>
      <c r="H143" s="39"/>
      <c r="I143" s="232"/>
      <c r="J143" s="39"/>
      <c r="K143" s="39"/>
      <c r="L143" s="43"/>
      <c r="M143" s="233"/>
      <c r="N143" s="234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143</v>
      </c>
      <c r="AU143" s="16" t="s">
        <v>86</v>
      </c>
    </row>
    <row r="144" s="2" customFormat="1" ht="24.15" customHeight="1">
      <c r="A144" s="37"/>
      <c r="B144" s="38"/>
      <c r="C144" s="217" t="s">
        <v>184</v>
      </c>
      <c r="D144" s="217" t="s">
        <v>136</v>
      </c>
      <c r="E144" s="218" t="s">
        <v>185</v>
      </c>
      <c r="F144" s="219" t="s">
        <v>186</v>
      </c>
      <c r="G144" s="220" t="s">
        <v>139</v>
      </c>
      <c r="H144" s="221">
        <v>6.2999999999999998</v>
      </c>
      <c r="I144" s="222"/>
      <c r="J144" s="223">
        <f>ROUND(I144*H144,2)</f>
        <v>0</v>
      </c>
      <c r="K144" s="219" t="s">
        <v>140</v>
      </c>
      <c r="L144" s="43"/>
      <c r="M144" s="224" t="s">
        <v>1</v>
      </c>
      <c r="N144" s="225" t="s">
        <v>41</v>
      </c>
      <c r="O144" s="90"/>
      <c r="P144" s="226">
        <f>O144*H144</f>
        <v>0</v>
      </c>
      <c r="Q144" s="226">
        <v>0.00046999999999999999</v>
      </c>
      <c r="R144" s="226">
        <f>Q144*H144</f>
        <v>0.0029609999999999997</v>
      </c>
      <c r="S144" s="226">
        <v>0</v>
      </c>
      <c r="T144" s="22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8" t="s">
        <v>141</v>
      </c>
      <c r="AT144" s="228" t="s">
        <v>136</v>
      </c>
      <c r="AU144" s="228" t="s">
        <v>86</v>
      </c>
      <c r="AY144" s="16" t="s">
        <v>134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6" t="s">
        <v>84</v>
      </c>
      <c r="BK144" s="229">
        <f>ROUND(I144*H144,2)</f>
        <v>0</v>
      </c>
      <c r="BL144" s="16" t="s">
        <v>141</v>
      </c>
      <c r="BM144" s="228" t="s">
        <v>187</v>
      </c>
    </row>
    <row r="145" s="2" customFormat="1">
      <c r="A145" s="37"/>
      <c r="B145" s="38"/>
      <c r="C145" s="39"/>
      <c r="D145" s="230" t="s">
        <v>143</v>
      </c>
      <c r="E145" s="39"/>
      <c r="F145" s="231" t="s">
        <v>188</v>
      </c>
      <c r="G145" s="39"/>
      <c r="H145" s="39"/>
      <c r="I145" s="232"/>
      <c r="J145" s="39"/>
      <c r="K145" s="39"/>
      <c r="L145" s="43"/>
      <c r="M145" s="233"/>
      <c r="N145" s="234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143</v>
      </c>
      <c r="AU145" s="16" t="s">
        <v>86</v>
      </c>
    </row>
    <row r="146" s="13" customFormat="1">
      <c r="A146" s="13"/>
      <c r="B146" s="235"/>
      <c r="C146" s="236"/>
      <c r="D146" s="230" t="s">
        <v>145</v>
      </c>
      <c r="E146" s="237" t="s">
        <v>1</v>
      </c>
      <c r="F146" s="238" t="s">
        <v>189</v>
      </c>
      <c r="G146" s="236"/>
      <c r="H146" s="239">
        <v>6.2999999999999998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145</v>
      </c>
      <c r="AU146" s="245" t="s">
        <v>86</v>
      </c>
      <c r="AV146" s="13" t="s">
        <v>86</v>
      </c>
      <c r="AW146" s="13" t="s">
        <v>32</v>
      </c>
      <c r="AX146" s="13" t="s">
        <v>84</v>
      </c>
      <c r="AY146" s="245" t="s">
        <v>134</v>
      </c>
    </row>
    <row r="147" s="2" customFormat="1" ht="24.15" customHeight="1">
      <c r="A147" s="37"/>
      <c r="B147" s="38"/>
      <c r="C147" s="217" t="s">
        <v>190</v>
      </c>
      <c r="D147" s="217" t="s">
        <v>136</v>
      </c>
      <c r="E147" s="218" t="s">
        <v>191</v>
      </c>
      <c r="F147" s="219" t="s">
        <v>192</v>
      </c>
      <c r="G147" s="220" t="s">
        <v>139</v>
      </c>
      <c r="H147" s="221">
        <v>6.2999999999999998</v>
      </c>
      <c r="I147" s="222"/>
      <c r="J147" s="223">
        <f>ROUND(I147*H147,2)</f>
        <v>0</v>
      </c>
      <c r="K147" s="219" t="s">
        <v>140</v>
      </c>
      <c r="L147" s="43"/>
      <c r="M147" s="224" t="s">
        <v>1</v>
      </c>
      <c r="N147" s="225" t="s">
        <v>41</v>
      </c>
      <c r="O147" s="90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8" t="s">
        <v>141</v>
      </c>
      <c r="AT147" s="228" t="s">
        <v>136</v>
      </c>
      <c r="AU147" s="228" t="s">
        <v>86</v>
      </c>
      <c r="AY147" s="16" t="s">
        <v>134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6" t="s">
        <v>84</v>
      </c>
      <c r="BK147" s="229">
        <f>ROUND(I147*H147,2)</f>
        <v>0</v>
      </c>
      <c r="BL147" s="16" t="s">
        <v>141</v>
      </c>
      <c r="BM147" s="228" t="s">
        <v>193</v>
      </c>
    </row>
    <row r="148" s="2" customFormat="1">
      <c r="A148" s="37"/>
      <c r="B148" s="38"/>
      <c r="C148" s="39"/>
      <c r="D148" s="230" t="s">
        <v>143</v>
      </c>
      <c r="E148" s="39"/>
      <c r="F148" s="231" t="s">
        <v>194</v>
      </c>
      <c r="G148" s="39"/>
      <c r="H148" s="39"/>
      <c r="I148" s="232"/>
      <c r="J148" s="39"/>
      <c r="K148" s="39"/>
      <c r="L148" s="43"/>
      <c r="M148" s="233"/>
      <c r="N148" s="234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143</v>
      </c>
      <c r="AU148" s="16" t="s">
        <v>86</v>
      </c>
    </row>
    <row r="149" s="2" customFormat="1" ht="33" customHeight="1">
      <c r="A149" s="37"/>
      <c r="B149" s="38"/>
      <c r="C149" s="217" t="s">
        <v>195</v>
      </c>
      <c r="D149" s="217" t="s">
        <v>136</v>
      </c>
      <c r="E149" s="218" t="s">
        <v>196</v>
      </c>
      <c r="F149" s="219" t="s">
        <v>197</v>
      </c>
      <c r="G149" s="220" t="s">
        <v>198</v>
      </c>
      <c r="H149" s="221">
        <v>7.5999999999999996</v>
      </c>
      <c r="I149" s="222"/>
      <c r="J149" s="223">
        <f>ROUND(I149*H149,2)</f>
        <v>0</v>
      </c>
      <c r="K149" s="219" t="s">
        <v>140</v>
      </c>
      <c r="L149" s="43"/>
      <c r="M149" s="224" t="s">
        <v>1</v>
      </c>
      <c r="N149" s="225" t="s">
        <v>41</v>
      </c>
      <c r="O149" s="90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8" t="s">
        <v>141</v>
      </c>
      <c r="AT149" s="228" t="s">
        <v>136</v>
      </c>
      <c r="AU149" s="228" t="s">
        <v>86</v>
      </c>
      <c r="AY149" s="16" t="s">
        <v>134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6" t="s">
        <v>84</v>
      </c>
      <c r="BK149" s="229">
        <f>ROUND(I149*H149,2)</f>
        <v>0</v>
      </c>
      <c r="BL149" s="16" t="s">
        <v>141</v>
      </c>
      <c r="BM149" s="228" t="s">
        <v>199</v>
      </c>
    </row>
    <row r="150" s="2" customFormat="1">
      <c r="A150" s="37"/>
      <c r="B150" s="38"/>
      <c r="C150" s="39"/>
      <c r="D150" s="230" t="s">
        <v>143</v>
      </c>
      <c r="E150" s="39"/>
      <c r="F150" s="231" t="s">
        <v>200</v>
      </c>
      <c r="G150" s="39"/>
      <c r="H150" s="39"/>
      <c r="I150" s="232"/>
      <c r="J150" s="39"/>
      <c r="K150" s="39"/>
      <c r="L150" s="43"/>
      <c r="M150" s="233"/>
      <c r="N150" s="234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143</v>
      </c>
      <c r="AU150" s="16" t="s">
        <v>86</v>
      </c>
    </row>
    <row r="151" s="2" customFormat="1">
      <c r="A151" s="37"/>
      <c r="B151" s="38"/>
      <c r="C151" s="39"/>
      <c r="D151" s="230" t="s">
        <v>201</v>
      </c>
      <c r="E151" s="39"/>
      <c r="F151" s="246" t="s">
        <v>202</v>
      </c>
      <c r="G151" s="39"/>
      <c r="H151" s="39"/>
      <c r="I151" s="232"/>
      <c r="J151" s="39"/>
      <c r="K151" s="39"/>
      <c r="L151" s="43"/>
      <c r="M151" s="233"/>
      <c r="N151" s="234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201</v>
      </c>
      <c r="AU151" s="16" t="s">
        <v>86</v>
      </c>
    </row>
    <row r="152" s="2" customFormat="1" ht="33" customHeight="1">
      <c r="A152" s="37"/>
      <c r="B152" s="38"/>
      <c r="C152" s="217" t="s">
        <v>8</v>
      </c>
      <c r="D152" s="217" t="s">
        <v>136</v>
      </c>
      <c r="E152" s="218" t="s">
        <v>203</v>
      </c>
      <c r="F152" s="219" t="s">
        <v>204</v>
      </c>
      <c r="G152" s="220" t="s">
        <v>198</v>
      </c>
      <c r="H152" s="221">
        <v>380.71199999999999</v>
      </c>
      <c r="I152" s="222"/>
      <c r="J152" s="223">
        <f>ROUND(I152*H152,2)</f>
        <v>0</v>
      </c>
      <c r="K152" s="219" t="s">
        <v>140</v>
      </c>
      <c r="L152" s="43"/>
      <c r="M152" s="224" t="s">
        <v>1</v>
      </c>
      <c r="N152" s="225" t="s">
        <v>41</v>
      </c>
      <c r="O152" s="90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7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8" t="s">
        <v>141</v>
      </c>
      <c r="AT152" s="228" t="s">
        <v>136</v>
      </c>
      <c r="AU152" s="228" t="s">
        <v>86</v>
      </c>
      <c r="AY152" s="16" t="s">
        <v>134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6" t="s">
        <v>84</v>
      </c>
      <c r="BK152" s="229">
        <f>ROUND(I152*H152,2)</f>
        <v>0</v>
      </c>
      <c r="BL152" s="16" t="s">
        <v>141</v>
      </c>
      <c r="BM152" s="228" t="s">
        <v>205</v>
      </c>
    </row>
    <row r="153" s="2" customFormat="1">
      <c r="A153" s="37"/>
      <c r="B153" s="38"/>
      <c r="C153" s="39"/>
      <c r="D153" s="230" t="s">
        <v>143</v>
      </c>
      <c r="E153" s="39"/>
      <c r="F153" s="231" t="s">
        <v>206</v>
      </c>
      <c r="G153" s="39"/>
      <c r="H153" s="39"/>
      <c r="I153" s="232"/>
      <c r="J153" s="39"/>
      <c r="K153" s="39"/>
      <c r="L153" s="43"/>
      <c r="M153" s="233"/>
      <c r="N153" s="234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143</v>
      </c>
      <c r="AU153" s="16" t="s">
        <v>86</v>
      </c>
    </row>
    <row r="154" s="13" customFormat="1">
      <c r="A154" s="13"/>
      <c r="B154" s="235"/>
      <c r="C154" s="236"/>
      <c r="D154" s="230" t="s">
        <v>145</v>
      </c>
      <c r="E154" s="237" t="s">
        <v>1</v>
      </c>
      <c r="F154" s="238" t="s">
        <v>207</v>
      </c>
      <c r="G154" s="236"/>
      <c r="H154" s="239">
        <v>54.972999999999999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145</v>
      </c>
      <c r="AU154" s="245" t="s">
        <v>86</v>
      </c>
      <c r="AV154" s="13" t="s">
        <v>86</v>
      </c>
      <c r="AW154" s="13" t="s">
        <v>32</v>
      </c>
      <c r="AX154" s="13" t="s">
        <v>76</v>
      </c>
      <c r="AY154" s="245" t="s">
        <v>134</v>
      </c>
    </row>
    <row r="155" s="13" customFormat="1">
      <c r="A155" s="13"/>
      <c r="B155" s="235"/>
      <c r="C155" s="236"/>
      <c r="D155" s="230" t="s">
        <v>145</v>
      </c>
      <c r="E155" s="237" t="s">
        <v>1</v>
      </c>
      <c r="F155" s="238" t="s">
        <v>208</v>
      </c>
      <c r="G155" s="236"/>
      <c r="H155" s="239">
        <v>566.33299999999997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145</v>
      </c>
      <c r="AU155" s="245" t="s">
        <v>86</v>
      </c>
      <c r="AV155" s="13" t="s">
        <v>86</v>
      </c>
      <c r="AW155" s="13" t="s">
        <v>32</v>
      </c>
      <c r="AX155" s="13" t="s">
        <v>76</v>
      </c>
      <c r="AY155" s="245" t="s">
        <v>134</v>
      </c>
    </row>
    <row r="156" s="13" customFormat="1">
      <c r="A156" s="13"/>
      <c r="B156" s="235"/>
      <c r="C156" s="236"/>
      <c r="D156" s="230" t="s">
        <v>145</v>
      </c>
      <c r="E156" s="237" t="s">
        <v>1</v>
      </c>
      <c r="F156" s="238" t="s">
        <v>209</v>
      </c>
      <c r="G156" s="236"/>
      <c r="H156" s="239">
        <v>64.117999999999995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145</v>
      </c>
      <c r="AU156" s="245" t="s">
        <v>86</v>
      </c>
      <c r="AV156" s="13" t="s">
        <v>86</v>
      </c>
      <c r="AW156" s="13" t="s">
        <v>32</v>
      </c>
      <c r="AX156" s="13" t="s">
        <v>76</v>
      </c>
      <c r="AY156" s="245" t="s">
        <v>134</v>
      </c>
    </row>
    <row r="157" s="13" customFormat="1">
      <c r="A157" s="13"/>
      <c r="B157" s="235"/>
      <c r="C157" s="236"/>
      <c r="D157" s="230" t="s">
        <v>145</v>
      </c>
      <c r="E157" s="237" t="s">
        <v>1</v>
      </c>
      <c r="F157" s="238" t="s">
        <v>210</v>
      </c>
      <c r="G157" s="236"/>
      <c r="H157" s="239">
        <v>76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145</v>
      </c>
      <c r="AU157" s="245" t="s">
        <v>86</v>
      </c>
      <c r="AV157" s="13" t="s">
        <v>86</v>
      </c>
      <c r="AW157" s="13" t="s">
        <v>32</v>
      </c>
      <c r="AX157" s="13" t="s">
        <v>76</v>
      </c>
      <c r="AY157" s="245" t="s">
        <v>134</v>
      </c>
    </row>
    <row r="158" s="14" customFormat="1">
      <c r="A158" s="14"/>
      <c r="B158" s="247"/>
      <c r="C158" s="248"/>
      <c r="D158" s="230" t="s">
        <v>145</v>
      </c>
      <c r="E158" s="249" t="s">
        <v>1</v>
      </c>
      <c r="F158" s="250" t="s">
        <v>211</v>
      </c>
      <c r="G158" s="248"/>
      <c r="H158" s="251">
        <v>761.42399999999998</v>
      </c>
      <c r="I158" s="252"/>
      <c r="J158" s="248"/>
      <c r="K158" s="248"/>
      <c r="L158" s="253"/>
      <c r="M158" s="254"/>
      <c r="N158" s="255"/>
      <c r="O158" s="255"/>
      <c r="P158" s="255"/>
      <c r="Q158" s="255"/>
      <c r="R158" s="255"/>
      <c r="S158" s="255"/>
      <c r="T158" s="256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145</v>
      </c>
      <c r="AU158" s="257" t="s">
        <v>86</v>
      </c>
      <c r="AV158" s="14" t="s">
        <v>141</v>
      </c>
      <c r="AW158" s="14" t="s">
        <v>32</v>
      </c>
      <c r="AX158" s="14" t="s">
        <v>84</v>
      </c>
      <c r="AY158" s="257" t="s">
        <v>134</v>
      </c>
    </row>
    <row r="159" s="13" customFormat="1">
      <c r="A159" s="13"/>
      <c r="B159" s="235"/>
      <c r="C159" s="236"/>
      <c r="D159" s="230" t="s">
        <v>145</v>
      </c>
      <c r="E159" s="236"/>
      <c r="F159" s="238" t="s">
        <v>212</v>
      </c>
      <c r="G159" s="236"/>
      <c r="H159" s="239">
        <v>380.71199999999999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145</v>
      </c>
      <c r="AU159" s="245" t="s">
        <v>86</v>
      </c>
      <c r="AV159" s="13" t="s">
        <v>86</v>
      </c>
      <c r="AW159" s="13" t="s">
        <v>4</v>
      </c>
      <c r="AX159" s="13" t="s">
        <v>84</v>
      </c>
      <c r="AY159" s="245" t="s">
        <v>134</v>
      </c>
    </row>
    <row r="160" s="2" customFormat="1" ht="33" customHeight="1">
      <c r="A160" s="37"/>
      <c r="B160" s="38"/>
      <c r="C160" s="217" t="s">
        <v>213</v>
      </c>
      <c r="D160" s="217" t="s">
        <v>136</v>
      </c>
      <c r="E160" s="218" t="s">
        <v>214</v>
      </c>
      <c r="F160" s="219" t="s">
        <v>215</v>
      </c>
      <c r="G160" s="220" t="s">
        <v>198</v>
      </c>
      <c r="H160" s="221">
        <v>380.71199999999999</v>
      </c>
      <c r="I160" s="222"/>
      <c r="J160" s="223">
        <f>ROUND(I160*H160,2)</f>
        <v>0</v>
      </c>
      <c r="K160" s="219" t="s">
        <v>140</v>
      </c>
      <c r="L160" s="43"/>
      <c r="M160" s="224" t="s">
        <v>1</v>
      </c>
      <c r="N160" s="225" t="s">
        <v>41</v>
      </c>
      <c r="O160" s="90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7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8" t="s">
        <v>141</v>
      </c>
      <c r="AT160" s="228" t="s">
        <v>136</v>
      </c>
      <c r="AU160" s="228" t="s">
        <v>86</v>
      </c>
      <c r="AY160" s="16" t="s">
        <v>134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6" t="s">
        <v>84</v>
      </c>
      <c r="BK160" s="229">
        <f>ROUND(I160*H160,2)</f>
        <v>0</v>
      </c>
      <c r="BL160" s="16" t="s">
        <v>141</v>
      </c>
      <c r="BM160" s="228" t="s">
        <v>216</v>
      </c>
    </row>
    <row r="161" s="2" customFormat="1">
      <c r="A161" s="37"/>
      <c r="B161" s="38"/>
      <c r="C161" s="39"/>
      <c r="D161" s="230" t="s">
        <v>143</v>
      </c>
      <c r="E161" s="39"/>
      <c r="F161" s="231" t="s">
        <v>217</v>
      </c>
      <c r="G161" s="39"/>
      <c r="H161" s="39"/>
      <c r="I161" s="232"/>
      <c r="J161" s="39"/>
      <c r="K161" s="39"/>
      <c r="L161" s="43"/>
      <c r="M161" s="233"/>
      <c r="N161" s="234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143</v>
      </c>
      <c r="AU161" s="16" t="s">
        <v>86</v>
      </c>
    </row>
    <row r="162" s="13" customFormat="1">
      <c r="A162" s="13"/>
      <c r="B162" s="235"/>
      <c r="C162" s="236"/>
      <c r="D162" s="230" t="s">
        <v>145</v>
      </c>
      <c r="E162" s="237" t="s">
        <v>1</v>
      </c>
      <c r="F162" s="238" t="s">
        <v>207</v>
      </c>
      <c r="G162" s="236"/>
      <c r="H162" s="239">
        <v>54.972999999999999</v>
      </c>
      <c r="I162" s="240"/>
      <c r="J162" s="236"/>
      <c r="K162" s="236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145</v>
      </c>
      <c r="AU162" s="245" t="s">
        <v>86</v>
      </c>
      <c r="AV162" s="13" t="s">
        <v>86</v>
      </c>
      <c r="AW162" s="13" t="s">
        <v>32</v>
      </c>
      <c r="AX162" s="13" t="s">
        <v>76</v>
      </c>
      <c r="AY162" s="245" t="s">
        <v>134</v>
      </c>
    </row>
    <row r="163" s="13" customFormat="1">
      <c r="A163" s="13"/>
      <c r="B163" s="235"/>
      <c r="C163" s="236"/>
      <c r="D163" s="230" t="s">
        <v>145</v>
      </c>
      <c r="E163" s="237" t="s">
        <v>1</v>
      </c>
      <c r="F163" s="238" t="s">
        <v>208</v>
      </c>
      <c r="G163" s="236"/>
      <c r="H163" s="239">
        <v>566.33299999999997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145</v>
      </c>
      <c r="AU163" s="245" t="s">
        <v>86</v>
      </c>
      <c r="AV163" s="13" t="s">
        <v>86</v>
      </c>
      <c r="AW163" s="13" t="s">
        <v>32</v>
      </c>
      <c r="AX163" s="13" t="s">
        <v>76</v>
      </c>
      <c r="AY163" s="245" t="s">
        <v>134</v>
      </c>
    </row>
    <row r="164" s="13" customFormat="1">
      <c r="A164" s="13"/>
      <c r="B164" s="235"/>
      <c r="C164" s="236"/>
      <c r="D164" s="230" t="s">
        <v>145</v>
      </c>
      <c r="E164" s="237" t="s">
        <v>1</v>
      </c>
      <c r="F164" s="238" t="s">
        <v>209</v>
      </c>
      <c r="G164" s="236"/>
      <c r="H164" s="239">
        <v>64.117999999999995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145</v>
      </c>
      <c r="AU164" s="245" t="s">
        <v>86</v>
      </c>
      <c r="AV164" s="13" t="s">
        <v>86</v>
      </c>
      <c r="AW164" s="13" t="s">
        <v>32</v>
      </c>
      <c r="AX164" s="13" t="s">
        <v>76</v>
      </c>
      <c r="AY164" s="245" t="s">
        <v>134</v>
      </c>
    </row>
    <row r="165" s="13" customFormat="1">
      <c r="A165" s="13"/>
      <c r="B165" s="235"/>
      <c r="C165" s="236"/>
      <c r="D165" s="230" t="s">
        <v>145</v>
      </c>
      <c r="E165" s="237" t="s">
        <v>1</v>
      </c>
      <c r="F165" s="238" t="s">
        <v>210</v>
      </c>
      <c r="G165" s="236"/>
      <c r="H165" s="239">
        <v>76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145</v>
      </c>
      <c r="AU165" s="245" t="s">
        <v>86</v>
      </c>
      <c r="AV165" s="13" t="s">
        <v>86</v>
      </c>
      <c r="AW165" s="13" t="s">
        <v>32</v>
      </c>
      <c r="AX165" s="13" t="s">
        <v>76</v>
      </c>
      <c r="AY165" s="245" t="s">
        <v>134</v>
      </c>
    </row>
    <row r="166" s="14" customFormat="1">
      <c r="A166" s="14"/>
      <c r="B166" s="247"/>
      <c r="C166" s="248"/>
      <c r="D166" s="230" t="s">
        <v>145</v>
      </c>
      <c r="E166" s="249" t="s">
        <v>1</v>
      </c>
      <c r="F166" s="250" t="s">
        <v>211</v>
      </c>
      <c r="G166" s="248"/>
      <c r="H166" s="251">
        <v>761.42399999999998</v>
      </c>
      <c r="I166" s="252"/>
      <c r="J166" s="248"/>
      <c r="K166" s="248"/>
      <c r="L166" s="253"/>
      <c r="M166" s="254"/>
      <c r="N166" s="255"/>
      <c r="O166" s="255"/>
      <c r="P166" s="255"/>
      <c r="Q166" s="255"/>
      <c r="R166" s="255"/>
      <c r="S166" s="255"/>
      <c r="T166" s="25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7" t="s">
        <v>145</v>
      </c>
      <c r="AU166" s="257" t="s">
        <v>86</v>
      </c>
      <c r="AV166" s="14" t="s">
        <v>141</v>
      </c>
      <c r="AW166" s="14" t="s">
        <v>32</v>
      </c>
      <c r="AX166" s="14" t="s">
        <v>84</v>
      </c>
      <c r="AY166" s="257" t="s">
        <v>134</v>
      </c>
    </row>
    <row r="167" s="13" customFormat="1">
      <c r="A167" s="13"/>
      <c r="B167" s="235"/>
      <c r="C167" s="236"/>
      <c r="D167" s="230" t="s">
        <v>145</v>
      </c>
      <c r="E167" s="236"/>
      <c r="F167" s="238" t="s">
        <v>212</v>
      </c>
      <c r="G167" s="236"/>
      <c r="H167" s="239">
        <v>380.71199999999999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145</v>
      </c>
      <c r="AU167" s="245" t="s">
        <v>86</v>
      </c>
      <c r="AV167" s="13" t="s">
        <v>86</v>
      </c>
      <c r="AW167" s="13" t="s">
        <v>4</v>
      </c>
      <c r="AX167" s="13" t="s">
        <v>84</v>
      </c>
      <c r="AY167" s="245" t="s">
        <v>134</v>
      </c>
    </row>
    <row r="168" s="2" customFormat="1" ht="24.15" customHeight="1">
      <c r="A168" s="37"/>
      <c r="B168" s="38"/>
      <c r="C168" s="217" t="s">
        <v>218</v>
      </c>
      <c r="D168" s="217" t="s">
        <v>136</v>
      </c>
      <c r="E168" s="218" t="s">
        <v>219</v>
      </c>
      <c r="F168" s="219" t="s">
        <v>220</v>
      </c>
      <c r="G168" s="220" t="s">
        <v>198</v>
      </c>
      <c r="H168" s="221">
        <v>37</v>
      </c>
      <c r="I168" s="222"/>
      <c r="J168" s="223">
        <f>ROUND(I168*H168,2)</f>
        <v>0</v>
      </c>
      <c r="K168" s="219" t="s">
        <v>140</v>
      </c>
      <c r="L168" s="43"/>
      <c r="M168" s="224" t="s">
        <v>1</v>
      </c>
      <c r="N168" s="225" t="s">
        <v>41</v>
      </c>
      <c r="O168" s="90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8" t="s">
        <v>141</v>
      </c>
      <c r="AT168" s="228" t="s">
        <v>136</v>
      </c>
      <c r="AU168" s="228" t="s">
        <v>86</v>
      </c>
      <c r="AY168" s="16" t="s">
        <v>134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6" t="s">
        <v>84</v>
      </c>
      <c r="BK168" s="229">
        <f>ROUND(I168*H168,2)</f>
        <v>0</v>
      </c>
      <c r="BL168" s="16" t="s">
        <v>141</v>
      </c>
      <c r="BM168" s="228" t="s">
        <v>221</v>
      </c>
    </row>
    <row r="169" s="2" customFormat="1">
      <c r="A169" s="37"/>
      <c r="B169" s="38"/>
      <c r="C169" s="39"/>
      <c r="D169" s="230" t="s">
        <v>143</v>
      </c>
      <c r="E169" s="39"/>
      <c r="F169" s="231" t="s">
        <v>222</v>
      </c>
      <c r="G169" s="39"/>
      <c r="H169" s="39"/>
      <c r="I169" s="232"/>
      <c r="J169" s="39"/>
      <c r="K169" s="39"/>
      <c r="L169" s="43"/>
      <c r="M169" s="233"/>
      <c r="N169" s="234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143</v>
      </c>
      <c r="AU169" s="16" t="s">
        <v>86</v>
      </c>
    </row>
    <row r="170" s="2" customFormat="1" ht="21.75" customHeight="1">
      <c r="A170" s="37"/>
      <c r="B170" s="38"/>
      <c r="C170" s="217" t="s">
        <v>223</v>
      </c>
      <c r="D170" s="217" t="s">
        <v>136</v>
      </c>
      <c r="E170" s="218" t="s">
        <v>224</v>
      </c>
      <c r="F170" s="219" t="s">
        <v>225</v>
      </c>
      <c r="G170" s="220" t="s">
        <v>226</v>
      </c>
      <c r="H170" s="221">
        <v>1446.5999999999999</v>
      </c>
      <c r="I170" s="222"/>
      <c r="J170" s="223">
        <f>ROUND(I170*H170,2)</f>
        <v>0</v>
      </c>
      <c r="K170" s="219" t="s">
        <v>140</v>
      </c>
      <c r="L170" s="43"/>
      <c r="M170" s="224" t="s">
        <v>1</v>
      </c>
      <c r="N170" s="225" t="s">
        <v>41</v>
      </c>
      <c r="O170" s="90"/>
      <c r="P170" s="226">
        <f>O170*H170</f>
        <v>0</v>
      </c>
      <c r="Q170" s="226">
        <v>0.00084000000000000003</v>
      </c>
      <c r="R170" s="226">
        <f>Q170*H170</f>
        <v>1.215144</v>
      </c>
      <c r="S170" s="226">
        <v>0</v>
      </c>
      <c r="T170" s="227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8" t="s">
        <v>141</v>
      </c>
      <c r="AT170" s="228" t="s">
        <v>136</v>
      </c>
      <c r="AU170" s="228" t="s">
        <v>86</v>
      </c>
      <c r="AY170" s="16" t="s">
        <v>134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6" t="s">
        <v>84</v>
      </c>
      <c r="BK170" s="229">
        <f>ROUND(I170*H170,2)</f>
        <v>0</v>
      </c>
      <c r="BL170" s="16" t="s">
        <v>141</v>
      </c>
      <c r="BM170" s="228" t="s">
        <v>227</v>
      </c>
    </row>
    <row r="171" s="2" customFormat="1">
      <c r="A171" s="37"/>
      <c r="B171" s="38"/>
      <c r="C171" s="39"/>
      <c r="D171" s="230" t="s">
        <v>143</v>
      </c>
      <c r="E171" s="39"/>
      <c r="F171" s="231" t="s">
        <v>228</v>
      </c>
      <c r="G171" s="39"/>
      <c r="H171" s="39"/>
      <c r="I171" s="232"/>
      <c r="J171" s="39"/>
      <c r="K171" s="39"/>
      <c r="L171" s="43"/>
      <c r="M171" s="233"/>
      <c r="N171" s="234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143</v>
      </c>
      <c r="AU171" s="16" t="s">
        <v>86</v>
      </c>
    </row>
    <row r="172" s="13" customFormat="1">
      <c r="A172" s="13"/>
      <c r="B172" s="235"/>
      <c r="C172" s="236"/>
      <c r="D172" s="230" t="s">
        <v>145</v>
      </c>
      <c r="E172" s="237" t="s">
        <v>1</v>
      </c>
      <c r="F172" s="238" t="s">
        <v>229</v>
      </c>
      <c r="G172" s="236"/>
      <c r="H172" s="239">
        <v>1188.5999999999999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5" t="s">
        <v>145</v>
      </c>
      <c r="AU172" s="245" t="s">
        <v>86</v>
      </c>
      <c r="AV172" s="13" t="s">
        <v>86</v>
      </c>
      <c r="AW172" s="13" t="s">
        <v>32</v>
      </c>
      <c r="AX172" s="13" t="s">
        <v>76</v>
      </c>
      <c r="AY172" s="245" t="s">
        <v>134</v>
      </c>
    </row>
    <row r="173" s="13" customFormat="1">
      <c r="A173" s="13"/>
      <c r="B173" s="235"/>
      <c r="C173" s="236"/>
      <c r="D173" s="230" t="s">
        <v>145</v>
      </c>
      <c r="E173" s="237" t="s">
        <v>1</v>
      </c>
      <c r="F173" s="238" t="s">
        <v>230</v>
      </c>
      <c r="G173" s="236"/>
      <c r="H173" s="239">
        <v>112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5" t="s">
        <v>145</v>
      </c>
      <c r="AU173" s="245" t="s">
        <v>86</v>
      </c>
      <c r="AV173" s="13" t="s">
        <v>86</v>
      </c>
      <c r="AW173" s="13" t="s">
        <v>32</v>
      </c>
      <c r="AX173" s="13" t="s">
        <v>76</v>
      </c>
      <c r="AY173" s="245" t="s">
        <v>134</v>
      </c>
    </row>
    <row r="174" s="13" customFormat="1">
      <c r="A174" s="13"/>
      <c r="B174" s="235"/>
      <c r="C174" s="236"/>
      <c r="D174" s="230" t="s">
        <v>145</v>
      </c>
      <c r="E174" s="237" t="s">
        <v>1</v>
      </c>
      <c r="F174" s="238" t="s">
        <v>231</v>
      </c>
      <c r="G174" s="236"/>
      <c r="H174" s="239">
        <v>146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145</v>
      </c>
      <c r="AU174" s="245" t="s">
        <v>86</v>
      </c>
      <c r="AV174" s="13" t="s">
        <v>86</v>
      </c>
      <c r="AW174" s="13" t="s">
        <v>32</v>
      </c>
      <c r="AX174" s="13" t="s">
        <v>76</v>
      </c>
      <c r="AY174" s="245" t="s">
        <v>134</v>
      </c>
    </row>
    <row r="175" s="14" customFormat="1">
      <c r="A175" s="14"/>
      <c r="B175" s="247"/>
      <c r="C175" s="248"/>
      <c r="D175" s="230" t="s">
        <v>145</v>
      </c>
      <c r="E175" s="249" t="s">
        <v>1</v>
      </c>
      <c r="F175" s="250" t="s">
        <v>211</v>
      </c>
      <c r="G175" s="248"/>
      <c r="H175" s="251">
        <v>1446.5999999999999</v>
      </c>
      <c r="I175" s="252"/>
      <c r="J175" s="248"/>
      <c r="K175" s="248"/>
      <c r="L175" s="253"/>
      <c r="M175" s="254"/>
      <c r="N175" s="255"/>
      <c r="O175" s="255"/>
      <c r="P175" s="255"/>
      <c r="Q175" s="255"/>
      <c r="R175" s="255"/>
      <c r="S175" s="255"/>
      <c r="T175" s="25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7" t="s">
        <v>145</v>
      </c>
      <c r="AU175" s="257" t="s">
        <v>86</v>
      </c>
      <c r="AV175" s="14" t="s">
        <v>141</v>
      </c>
      <c r="AW175" s="14" t="s">
        <v>32</v>
      </c>
      <c r="AX175" s="14" t="s">
        <v>84</v>
      </c>
      <c r="AY175" s="257" t="s">
        <v>134</v>
      </c>
    </row>
    <row r="176" s="2" customFormat="1" ht="24.15" customHeight="1">
      <c r="A176" s="37"/>
      <c r="B176" s="38"/>
      <c r="C176" s="217" t="s">
        <v>232</v>
      </c>
      <c r="D176" s="217" t="s">
        <v>136</v>
      </c>
      <c r="E176" s="218" t="s">
        <v>233</v>
      </c>
      <c r="F176" s="219" t="s">
        <v>234</v>
      </c>
      <c r="G176" s="220" t="s">
        <v>226</v>
      </c>
      <c r="H176" s="221">
        <v>1446.5999999999999</v>
      </c>
      <c r="I176" s="222"/>
      <c r="J176" s="223">
        <f>ROUND(I176*H176,2)</f>
        <v>0</v>
      </c>
      <c r="K176" s="219" t="s">
        <v>140</v>
      </c>
      <c r="L176" s="43"/>
      <c r="M176" s="224" t="s">
        <v>1</v>
      </c>
      <c r="N176" s="225" t="s">
        <v>41</v>
      </c>
      <c r="O176" s="90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7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8" t="s">
        <v>141</v>
      </c>
      <c r="AT176" s="228" t="s">
        <v>136</v>
      </c>
      <c r="AU176" s="228" t="s">
        <v>86</v>
      </c>
      <c r="AY176" s="16" t="s">
        <v>134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6" t="s">
        <v>84</v>
      </c>
      <c r="BK176" s="229">
        <f>ROUND(I176*H176,2)</f>
        <v>0</v>
      </c>
      <c r="BL176" s="16" t="s">
        <v>141</v>
      </c>
      <c r="BM176" s="228" t="s">
        <v>235</v>
      </c>
    </row>
    <row r="177" s="2" customFormat="1">
      <c r="A177" s="37"/>
      <c r="B177" s="38"/>
      <c r="C177" s="39"/>
      <c r="D177" s="230" t="s">
        <v>143</v>
      </c>
      <c r="E177" s="39"/>
      <c r="F177" s="231" t="s">
        <v>236</v>
      </c>
      <c r="G177" s="39"/>
      <c r="H177" s="39"/>
      <c r="I177" s="232"/>
      <c r="J177" s="39"/>
      <c r="K177" s="39"/>
      <c r="L177" s="43"/>
      <c r="M177" s="233"/>
      <c r="N177" s="234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143</v>
      </c>
      <c r="AU177" s="16" t="s">
        <v>86</v>
      </c>
    </row>
    <row r="178" s="2" customFormat="1" ht="21.75" customHeight="1">
      <c r="A178" s="37"/>
      <c r="B178" s="38"/>
      <c r="C178" s="217" t="s">
        <v>237</v>
      </c>
      <c r="D178" s="217" t="s">
        <v>136</v>
      </c>
      <c r="E178" s="218" t="s">
        <v>238</v>
      </c>
      <c r="F178" s="219" t="s">
        <v>239</v>
      </c>
      <c r="G178" s="220" t="s">
        <v>198</v>
      </c>
      <c r="H178" s="221">
        <v>1.8</v>
      </c>
      <c r="I178" s="222"/>
      <c r="J178" s="223">
        <f>ROUND(I178*H178,2)</f>
        <v>0</v>
      </c>
      <c r="K178" s="219" t="s">
        <v>140</v>
      </c>
      <c r="L178" s="43"/>
      <c r="M178" s="224" t="s">
        <v>1</v>
      </c>
      <c r="N178" s="225" t="s">
        <v>41</v>
      </c>
      <c r="O178" s="90"/>
      <c r="P178" s="226">
        <f>O178*H178</f>
        <v>0</v>
      </c>
      <c r="Q178" s="226">
        <v>0</v>
      </c>
      <c r="R178" s="226">
        <f>Q178*H178</f>
        <v>0</v>
      </c>
      <c r="S178" s="226">
        <v>0</v>
      </c>
      <c r="T178" s="227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8" t="s">
        <v>141</v>
      </c>
      <c r="AT178" s="228" t="s">
        <v>136</v>
      </c>
      <c r="AU178" s="228" t="s">
        <v>86</v>
      </c>
      <c r="AY178" s="16" t="s">
        <v>134</v>
      </c>
      <c r="BE178" s="229">
        <f>IF(N178="základní",J178,0)</f>
        <v>0</v>
      </c>
      <c r="BF178" s="229">
        <f>IF(N178="snížená",J178,0)</f>
        <v>0</v>
      </c>
      <c r="BG178" s="229">
        <f>IF(N178="zákl. přenesená",J178,0)</f>
        <v>0</v>
      </c>
      <c r="BH178" s="229">
        <f>IF(N178="sníž. přenesená",J178,0)</f>
        <v>0</v>
      </c>
      <c r="BI178" s="229">
        <f>IF(N178="nulová",J178,0)</f>
        <v>0</v>
      </c>
      <c r="BJ178" s="16" t="s">
        <v>84</v>
      </c>
      <c r="BK178" s="229">
        <f>ROUND(I178*H178,2)</f>
        <v>0</v>
      </c>
      <c r="BL178" s="16" t="s">
        <v>141</v>
      </c>
      <c r="BM178" s="228" t="s">
        <v>240</v>
      </c>
    </row>
    <row r="179" s="2" customFormat="1">
      <c r="A179" s="37"/>
      <c r="B179" s="38"/>
      <c r="C179" s="39"/>
      <c r="D179" s="230" t="s">
        <v>143</v>
      </c>
      <c r="E179" s="39"/>
      <c r="F179" s="231" t="s">
        <v>241</v>
      </c>
      <c r="G179" s="39"/>
      <c r="H179" s="39"/>
      <c r="I179" s="232"/>
      <c r="J179" s="39"/>
      <c r="K179" s="39"/>
      <c r="L179" s="43"/>
      <c r="M179" s="233"/>
      <c r="N179" s="234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143</v>
      </c>
      <c r="AU179" s="16" t="s">
        <v>86</v>
      </c>
    </row>
    <row r="180" s="13" customFormat="1">
      <c r="A180" s="13"/>
      <c r="B180" s="235"/>
      <c r="C180" s="236"/>
      <c r="D180" s="230" t="s">
        <v>145</v>
      </c>
      <c r="E180" s="237" t="s">
        <v>1</v>
      </c>
      <c r="F180" s="238" t="s">
        <v>242</v>
      </c>
      <c r="G180" s="236"/>
      <c r="H180" s="239">
        <v>1.8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145</v>
      </c>
      <c r="AU180" s="245" t="s">
        <v>86</v>
      </c>
      <c r="AV180" s="13" t="s">
        <v>86</v>
      </c>
      <c r="AW180" s="13" t="s">
        <v>32</v>
      </c>
      <c r="AX180" s="13" t="s">
        <v>84</v>
      </c>
      <c r="AY180" s="245" t="s">
        <v>134</v>
      </c>
    </row>
    <row r="181" s="2" customFormat="1" ht="16.5" customHeight="1">
      <c r="A181" s="37"/>
      <c r="B181" s="38"/>
      <c r="C181" s="258" t="s">
        <v>243</v>
      </c>
      <c r="D181" s="258" t="s">
        <v>244</v>
      </c>
      <c r="E181" s="259" t="s">
        <v>245</v>
      </c>
      <c r="F181" s="260" t="s">
        <v>246</v>
      </c>
      <c r="G181" s="261" t="s">
        <v>247</v>
      </c>
      <c r="H181" s="262">
        <v>3.6000000000000001</v>
      </c>
      <c r="I181" s="263"/>
      <c r="J181" s="264">
        <f>ROUND(I181*H181,2)</f>
        <v>0</v>
      </c>
      <c r="K181" s="260" t="s">
        <v>140</v>
      </c>
      <c r="L181" s="265"/>
      <c r="M181" s="266" t="s">
        <v>1</v>
      </c>
      <c r="N181" s="267" t="s">
        <v>41</v>
      </c>
      <c r="O181" s="90"/>
      <c r="P181" s="226">
        <f>O181*H181</f>
        <v>0</v>
      </c>
      <c r="Q181" s="226">
        <v>1</v>
      </c>
      <c r="R181" s="226">
        <f>Q181*H181</f>
        <v>3.6000000000000001</v>
      </c>
      <c r="S181" s="226">
        <v>0</v>
      </c>
      <c r="T181" s="22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8" t="s">
        <v>179</v>
      </c>
      <c r="AT181" s="228" t="s">
        <v>244</v>
      </c>
      <c r="AU181" s="228" t="s">
        <v>86</v>
      </c>
      <c r="AY181" s="16" t="s">
        <v>134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6" t="s">
        <v>84</v>
      </c>
      <c r="BK181" s="229">
        <f>ROUND(I181*H181,2)</f>
        <v>0</v>
      </c>
      <c r="BL181" s="16" t="s">
        <v>141</v>
      </c>
      <c r="BM181" s="228" t="s">
        <v>248</v>
      </c>
    </row>
    <row r="182" s="2" customFormat="1">
      <c r="A182" s="37"/>
      <c r="B182" s="38"/>
      <c r="C182" s="39"/>
      <c r="D182" s="230" t="s">
        <v>143</v>
      </c>
      <c r="E182" s="39"/>
      <c r="F182" s="231" t="s">
        <v>246</v>
      </c>
      <c r="G182" s="39"/>
      <c r="H182" s="39"/>
      <c r="I182" s="232"/>
      <c r="J182" s="39"/>
      <c r="K182" s="39"/>
      <c r="L182" s="43"/>
      <c r="M182" s="233"/>
      <c r="N182" s="234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143</v>
      </c>
      <c r="AU182" s="16" t="s">
        <v>86</v>
      </c>
    </row>
    <row r="183" s="13" customFormat="1">
      <c r="A183" s="13"/>
      <c r="B183" s="235"/>
      <c r="C183" s="236"/>
      <c r="D183" s="230" t="s">
        <v>145</v>
      </c>
      <c r="E183" s="236"/>
      <c r="F183" s="238" t="s">
        <v>249</v>
      </c>
      <c r="G183" s="236"/>
      <c r="H183" s="239">
        <v>3.6000000000000001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145</v>
      </c>
      <c r="AU183" s="245" t="s">
        <v>86</v>
      </c>
      <c r="AV183" s="13" t="s">
        <v>86</v>
      </c>
      <c r="AW183" s="13" t="s">
        <v>4</v>
      </c>
      <c r="AX183" s="13" t="s">
        <v>84</v>
      </c>
      <c r="AY183" s="245" t="s">
        <v>134</v>
      </c>
    </row>
    <row r="184" s="2" customFormat="1" ht="24.15" customHeight="1">
      <c r="A184" s="37"/>
      <c r="B184" s="38"/>
      <c r="C184" s="217" t="s">
        <v>250</v>
      </c>
      <c r="D184" s="217" t="s">
        <v>136</v>
      </c>
      <c r="E184" s="218" t="s">
        <v>251</v>
      </c>
      <c r="F184" s="219" t="s">
        <v>252</v>
      </c>
      <c r="G184" s="220" t="s">
        <v>198</v>
      </c>
      <c r="H184" s="221">
        <v>1.8</v>
      </c>
      <c r="I184" s="222"/>
      <c r="J184" s="223">
        <f>ROUND(I184*H184,2)</f>
        <v>0</v>
      </c>
      <c r="K184" s="219" t="s">
        <v>140</v>
      </c>
      <c r="L184" s="43"/>
      <c r="M184" s="224" t="s">
        <v>1</v>
      </c>
      <c r="N184" s="225" t="s">
        <v>41</v>
      </c>
      <c r="O184" s="90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8" t="s">
        <v>141</v>
      </c>
      <c r="AT184" s="228" t="s">
        <v>136</v>
      </c>
      <c r="AU184" s="228" t="s">
        <v>86</v>
      </c>
      <c r="AY184" s="16" t="s">
        <v>134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6" t="s">
        <v>84</v>
      </c>
      <c r="BK184" s="229">
        <f>ROUND(I184*H184,2)</f>
        <v>0</v>
      </c>
      <c r="BL184" s="16" t="s">
        <v>141</v>
      </c>
      <c r="BM184" s="228" t="s">
        <v>253</v>
      </c>
    </row>
    <row r="185" s="2" customFormat="1">
      <c r="A185" s="37"/>
      <c r="B185" s="38"/>
      <c r="C185" s="39"/>
      <c r="D185" s="230" t="s">
        <v>143</v>
      </c>
      <c r="E185" s="39"/>
      <c r="F185" s="231" t="s">
        <v>254</v>
      </c>
      <c r="G185" s="39"/>
      <c r="H185" s="39"/>
      <c r="I185" s="232"/>
      <c r="J185" s="39"/>
      <c r="K185" s="39"/>
      <c r="L185" s="43"/>
      <c r="M185" s="233"/>
      <c r="N185" s="234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143</v>
      </c>
      <c r="AU185" s="16" t="s">
        <v>86</v>
      </c>
    </row>
    <row r="186" s="2" customFormat="1" ht="37.8" customHeight="1">
      <c r="A186" s="37"/>
      <c r="B186" s="38"/>
      <c r="C186" s="217" t="s">
        <v>255</v>
      </c>
      <c r="D186" s="217" t="s">
        <v>136</v>
      </c>
      <c r="E186" s="218" t="s">
        <v>256</v>
      </c>
      <c r="F186" s="219" t="s">
        <v>257</v>
      </c>
      <c r="G186" s="220" t="s">
        <v>198</v>
      </c>
      <c r="H186" s="221">
        <v>476.95699999999999</v>
      </c>
      <c r="I186" s="222"/>
      <c r="J186" s="223">
        <f>ROUND(I186*H186,2)</f>
        <v>0</v>
      </c>
      <c r="K186" s="219" t="s">
        <v>140</v>
      </c>
      <c r="L186" s="43"/>
      <c r="M186" s="224" t="s">
        <v>1</v>
      </c>
      <c r="N186" s="225" t="s">
        <v>41</v>
      </c>
      <c r="O186" s="90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8" t="s">
        <v>141</v>
      </c>
      <c r="AT186" s="228" t="s">
        <v>136</v>
      </c>
      <c r="AU186" s="228" t="s">
        <v>86</v>
      </c>
      <c r="AY186" s="16" t="s">
        <v>134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6" t="s">
        <v>84</v>
      </c>
      <c r="BK186" s="229">
        <f>ROUND(I186*H186,2)</f>
        <v>0</v>
      </c>
      <c r="BL186" s="16" t="s">
        <v>141</v>
      </c>
      <c r="BM186" s="228" t="s">
        <v>258</v>
      </c>
    </row>
    <row r="187" s="2" customFormat="1">
      <c r="A187" s="37"/>
      <c r="B187" s="38"/>
      <c r="C187" s="39"/>
      <c r="D187" s="230" t="s">
        <v>143</v>
      </c>
      <c r="E187" s="39"/>
      <c r="F187" s="231" t="s">
        <v>259</v>
      </c>
      <c r="G187" s="39"/>
      <c r="H187" s="39"/>
      <c r="I187" s="232"/>
      <c r="J187" s="39"/>
      <c r="K187" s="39"/>
      <c r="L187" s="43"/>
      <c r="M187" s="233"/>
      <c r="N187" s="234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143</v>
      </c>
      <c r="AU187" s="16" t="s">
        <v>86</v>
      </c>
    </row>
    <row r="188" s="13" customFormat="1">
      <c r="A188" s="13"/>
      <c r="B188" s="235"/>
      <c r="C188" s="236"/>
      <c r="D188" s="230" t="s">
        <v>145</v>
      </c>
      <c r="E188" s="237" t="s">
        <v>1</v>
      </c>
      <c r="F188" s="238" t="s">
        <v>260</v>
      </c>
      <c r="G188" s="236"/>
      <c r="H188" s="239">
        <v>476.95699999999999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145</v>
      </c>
      <c r="AU188" s="245" t="s">
        <v>86</v>
      </c>
      <c r="AV188" s="13" t="s">
        <v>86</v>
      </c>
      <c r="AW188" s="13" t="s">
        <v>32</v>
      </c>
      <c r="AX188" s="13" t="s">
        <v>76</v>
      </c>
      <c r="AY188" s="245" t="s">
        <v>134</v>
      </c>
    </row>
    <row r="189" s="14" customFormat="1">
      <c r="A189" s="14"/>
      <c r="B189" s="247"/>
      <c r="C189" s="248"/>
      <c r="D189" s="230" t="s">
        <v>145</v>
      </c>
      <c r="E189" s="249" t="s">
        <v>1</v>
      </c>
      <c r="F189" s="250" t="s">
        <v>211</v>
      </c>
      <c r="G189" s="248"/>
      <c r="H189" s="251">
        <v>476.95699999999999</v>
      </c>
      <c r="I189" s="252"/>
      <c r="J189" s="248"/>
      <c r="K189" s="248"/>
      <c r="L189" s="253"/>
      <c r="M189" s="254"/>
      <c r="N189" s="255"/>
      <c r="O189" s="255"/>
      <c r="P189" s="255"/>
      <c r="Q189" s="255"/>
      <c r="R189" s="255"/>
      <c r="S189" s="255"/>
      <c r="T189" s="25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7" t="s">
        <v>145</v>
      </c>
      <c r="AU189" s="257" t="s">
        <v>86</v>
      </c>
      <c r="AV189" s="14" t="s">
        <v>141</v>
      </c>
      <c r="AW189" s="14" t="s">
        <v>32</v>
      </c>
      <c r="AX189" s="14" t="s">
        <v>84</v>
      </c>
      <c r="AY189" s="257" t="s">
        <v>134</v>
      </c>
    </row>
    <row r="190" s="2" customFormat="1" ht="33" customHeight="1">
      <c r="A190" s="37"/>
      <c r="B190" s="38"/>
      <c r="C190" s="217" t="s">
        <v>7</v>
      </c>
      <c r="D190" s="217" t="s">
        <v>136</v>
      </c>
      <c r="E190" s="218" t="s">
        <v>261</v>
      </c>
      <c r="F190" s="219" t="s">
        <v>262</v>
      </c>
      <c r="G190" s="220" t="s">
        <v>198</v>
      </c>
      <c r="H190" s="221">
        <v>769.024</v>
      </c>
      <c r="I190" s="222"/>
      <c r="J190" s="223">
        <f>ROUND(I190*H190,2)</f>
        <v>0</v>
      </c>
      <c r="K190" s="219" t="s">
        <v>140</v>
      </c>
      <c r="L190" s="43"/>
      <c r="M190" s="224" t="s">
        <v>1</v>
      </c>
      <c r="N190" s="225" t="s">
        <v>41</v>
      </c>
      <c r="O190" s="90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8" t="s">
        <v>141</v>
      </c>
      <c r="AT190" s="228" t="s">
        <v>136</v>
      </c>
      <c r="AU190" s="228" t="s">
        <v>86</v>
      </c>
      <c r="AY190" s="16" t="s">
        <v>134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6" t="s">
        <v>84</v>
      </c>
      <c r="BK190" s="229">
        <f>ROUND(I190*H190,2)</f>
        <v>0</v>
      </c>
      <c r="BL190" s="16" t="s">
        <v>141</v>
      </c>
      <c r="BM190" s="228" t="s">
        <v>263</v>
      </c>
    </row>
    <row r="191" s="2" customFormat="1">
      <c r="A191" s="37"/>
      <c r="B191" s="38"/>
      <c r="C191" s="39"/>
      <c r="D191" s="230" t="s">
        <v>143</v>
      </c>
      <c r="E191" s="39"/>
      <c r="F191" s="231" t="s">
        <v>264</v>
      </c>
      <c r="G191" s="39"/>
      <c r="H191" s="39"/>
      <c r="I191" s="232"/>
      <c r="J191" s="39"/>
      <c r="K191" s="39"/>
      <c r="L191" s="43"/>
      <c r="M191" s="233"/>
      <c r="N191" s="234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143</v>
      </c>
      <c r="AU191" s="16" t="s">
        <v>86</v>
      </c>
    </row>
    <row r="192" s="13" customFormat="1">
      <c r="A192" s="13"/>
      <c r="B192" s="235"/>
      <c r="C192" s="236"/>
      <c r="D192" s="230" t="s">
        <v>145</v>
      </c>
      <c r="E192" s="237" t="s">
        <v>1</v>
      </c>
      <c r="F192" s="238" t="s">
        <v>265</v>
      </c>
      <c r="G192" s="236"/>
      <c r="H192" s="239">
        <v>769.024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5" t="s">
        <v>145</v>
      </c>
      <c r="AU192" s="245" t="s">
        <v>86</v>
      </c>
      <c r="AV192" s="13" t="s">
        <v>86</v>
      </c>
      <c r="AW192" s="13" t="s">
        <v>32</v>
      </c>
      <c r="AX192" s="13" t="s">
        <v>84</v>
      </c>
      <c r="AY192" s="245" t="s">
        <v>134</v>
      </c>
    </row>
    <row r="193" s="2" customFormat="1" ht="37.8" customHeight="1">
      <c r="A193" s="37"/>
      <c r="B193" s="38"/>
      <c r="C193" s="217" t="s">
        <v>266</v>
      </c>
      <c r="D193" s="217" t="s">
        <v>136</v>
      </c>
      <c r="E193" s="218" t="s">
        <v>267</v>
      </c>
      <c r="F193" s="219" t="s">
        <v>268</v>
      </c>
      <c r="G193" s="220" t="s">
        <v>198</v>
      </c>
      <c r="H193" s="221">
        <v>9997.3119999999999</v>
      </c>
      <c r="I193" s="222"/>
      <c r="J193" s="223">
        <f>ROUND(I193*H193,2)</f>
        <v>0</v>
      </c>
      <c r="K193" s="219" t="s">
        <v>140</v>
      </c>
      <c r="L193" s="43"/>
      <c r="M193" s="224" t="s">
        <v>1</v>
      </c>
      <c r="N193" s="225" t="s">
        <v>41</v>
      </c>
      <c r="O193" s="90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7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8" t="s">
        <v>141</v>
      </c>
      <c r="AT193" s="228" t="s">
        <v>136</v>
      </c>
      <c r="AU193" s="228" t="s">
        <v>86</v>
      </c>
      <c r="AY193" s="16" t="s">
        <v>134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6" t="s">
        <v>84</v>
      </c>
      <c r="BK193" s="229">
        <f>ROUND(I193*H193,2)</f>
        <v>0</v>
      </c>
      <c r="BL193" s="16" t="s">
        <v>141</v>
      </c>
      <c r="BM193" s="228" t="s">
        <v>269</v>
      </c>
    </row>
    <row r="194" s="2" customFormat="1">
      <c r="A194" s="37"/>
      <c r="B194" s="38"/>
      <c r="C194" s="39"/>
      <c r="D194" s="230" t="s">
        <v>143</v>
      </c>
      <c r="E194" s="39"/>
      <c r="F194" s="231" t="s">
        <v>270</v>
      </c>
      <c r="G194" s="39"/>
      <c r="H194" s="39"/>
      <c r="I194" s="232"/>
      <c r="J194" s="39"/>
      <c r="K194" s="39"/>
      <c r="L194" s="43"/>
      <c r="M194" s="233"/>
      <c r="N194" s="234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143</v>
      </c>
      <c r="AU194" s="16" t="s">
        <v>86</v>
      </c>
    </row>
    <row r="195" s="13" customFormat="1">
      <c r="A195" s="13"/>
      <c r="B195" s="235"/>
      <c r="C195" s="236"/>
      <c r="D195" s="230" t="s">
        <v>145</v>
      </c>
      <c r="E195" s="237" t="s">
        <v>1</v>
      </c>
      <c r="F195" s="238" t="s">
        <v>271</v>
      </c>
      <c r="G195" s="236"/>
      <c r="H195" s="239">
        <v>769.024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145</v>
      </c>
      <c r="AU195" s="245" t="s">
        <v>86</v>
      </c>
      <c r="AV195" s="13" t="s">
        <v>86</v>
      </c>
      <c r="AW195" s="13" t="s">
        <v>32</v>
      </c>
      <c r="AX195" s="13" t="s">
        <v>84</v>
      </c>
      <c r="AY195" s="245" t="s">
        <v>134</v>
      </c>
    </row>
    <row r="196" s="13" customFormat="1">
      <c r="A196" s="13"/>
      <c r="B196" s="235"/>
      <c r="C196" s="236"/>
      <c r="D196" s="230" t="s">
        <v>145</v>
      </c>
      <c r="E196" s="236"/>
      <c r="F196" s="238" t="s">
        <v>272</v>
      </c>
      <c r="G196" s="236"/>
      <c r="H196" s="239">
        <v>9997.3119999999999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145</v>
      </c>
      <c r="AU196" s="245" t="s">
        <v>86</v>
      </c>
      <c r="AV196" s="13" t="s">
        <v>86</v>
      </c>
      <c r="AW196" s="13" t="s">
        <v>4</v>
      </c>
      <c r="AX196" s="13" t="s">
        <v>84</v>
      </c>
      <c r="AY196" s="245" t="s">
        <v>134</v>
      </c>
    </row>
    <row r="197" s="2" customFormat="1" ht="24.15" customHeight="1">
      <c r="A197" s="37"/>
      <c r="B197" s="38"/>
      <c r="C197" s="217" t="s">
        <v>273</v>
      </c>
      <c r="D197" s="217" t="s">
        <v>136</v>
      </c>
      <c r="E197" s="218" t="s">
        <v>274</v>
      </c>
      <c r="F197" s="219" t="s">
        <v>275</v>
      </c>
      <c r="G197" s="220" t="s">
        <v>198</v>
      </c>
      <c r="H197" s="221">
        <v>476.95699999999999</v>
      </c>
      <c r="I197" s="222"/>
      <c r="J197" s="223">
        <f>ROUND(I197*H197,2)</f>
        <v>0</v>
      </c>
      <c r="K197" s="219" t="s">
        <v>140</v>
      </c>
      <c r="L197" s="43"/>
      <c r="M197" s="224" t="s">
        <v>1</v>
      </c>
      <c r="N197" s="225" t="s">
        <v>41</v>
      </c>
      <c r="O197" s="90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7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8" t="s">
        <v>141</v>
      </c>
      <c r="AT197" s="228" t="s">
        <v>136</v>
      </c>
      <c r="AU197" s="228" t="s">
        <v>86</v>
      </c>
      <c r="AY197" s="16" t="s">
        <v>134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6" t="s">
        <v>84</v>
      </c>
      <c r="BK197" s="229">
        <f>ROUND(I197*H197,2)</f>
        <v>0</v>
      </c>
      <c r="BL197" s="16" t="s">
        <v>141</v>
      </c>
      <c r="BM197" s="228" t="s">
        <v>276</v>
      </c>
    </row>
    <row r="198" s="2" customFormat="1">
      <c r="A198" s="37"/>
      <c r="B198" s="38"/>
      <c r="C198" s="39"/>
      <c r="D198" s="230" t="s">
        <v>143</v>
      </c>
      <c r="E198" s="39"/>
      <c r="F198" s="231" t="s">
        <v>277</v>
      </c>
      <c r="G198" s="39"/>
      <c r="H198" s="39"/>
      <c r="I198" s="232"/>
      <c r="J198" s="39"/>
      <c r="K198" s="39"/>
      <c r="L198" s="43"/>
      <c r="M198" s="233"/>
      <c r="N198" s="234"/>
      <c r="O198" s="90"/>
      <c r="P198" s="90"/>
      <c r="Q198" s="90"/>
      <c r="R198" s="90"/>
      <c r="S198" s="90"/>
      <c r="T198" s="91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143</v>
      </c>
      <c r="AU198" s="16" t="s">
        <v>86</v>
      </c>
    </row>
    <row r="199" s="2" customFormat="1" ht="33" customHeight="1">
      <c r="A199" s="37"/>
      <c r="B199" s="38"/>
      <c r="C199" s="217" t="s">
        <v>278</v>
      </c>
      <c r="D199" s="217" t="s">
        <v>136</v>
      </c>
      <c r="E199" s="218" t="s">
        <v>279</v>
      </c>
      <c r="F199" s="219" t="s">
        <v>280</v>
      </c>
      <c r="G199" s="220" t="s">
        <v>247</v>
      </c>
      <c r="H199" s="221">
        <v>1384.2429999999999</v>
      </c>
      <c r="I199" s="222"/>
      <c r="J199" s="223">
        <f>ROUND(I199*H199,2)</f>
        <v>0</v>
      </c>
      <c r="K199" s="219" t="s">
        <v>140</v>
      </c>
      <c r="L199" s="43"/>
      <c r="M199" s="224" t="s">
        <v>1</v>
      </c>
      <c r="N199" s="225" t="s">
        <v>41</v>
      </c>
      <c r="O199" s="90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8" t="s">
        <v>141</v>
      </c>
      <c r="AT199" s="228" t="s">
        <v>136</v>
      </c>
      <c r="AU199" s="228" t="s">
        <v>86</v>
      </c>
      <c r="AY199" s="16" t="s">
        <v>134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6" t="s">
        <v>84</v>
      </c>
      <c r="BK199" s="229">
        <f>ROUND(I199*H199,2)</f>
        <v>0</v>
      </c>
      <c r="BL199" s="16" t="s">
        <v>141</v>
      </c>
      <c r="BM199" s="228" t="s">
        <v>281</v>
      </c>
    </row>
    <row r="200" s="2" customFormat="1">
      <c r="A200" s="37"/>
      <c r="B200" s="38"/>
      <c r="C200" s="39"/>
      <c r="D200" s="230" t="s">
        <v>143</v>
      </c>
      <c r="E200" s="39"/>
      <c r="F200" s="231" t="s">
        <v>282</v>
      </c>
      <c r="G200" s="39"/>
      <c r="H200" s="39"/>
      <c r="I200" s="232"/>
      <c r="J200" s="39"/>
      <c r="K200" s="39"/>
      <c r="L200" s="43"/>
      <c r="M200" s="233"/>
      <c r="N200" s="234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143</v>
      </c>
      <c r="AU200" s="16" t="s">
        <v>86</v>
      </c>
    </row>
    <row r="201" s="13" customFormat="1">
      <c r="A201" s="13"/>
      <c r="B201" s="235"/>
      <c r="C201" s="236"/>
      <c r="D201" s="230" t="s">
        <v>145</v>
      </c>
      <c r="E201" s="237" t="s">
        <v>1</v>
      </c>
      <c r="F201" s="238" t="s">
        <v>271</v>
      </c>
      <c r="G201" s="236"/>
      <c r="H201" s="239">
        <v>769.024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145</v>
      </c>
      <c r="AU201" s="245" t="s">
        <v>86</v>
      </c>
      <c r="AV201" s="13" t="s">
        <v>86</v>
      </c>
      <c r="AW201" s="13" t="s">
        <v>32</v>
      </c>
      <c r="AX201" s="13" t="s">
        <v>84</v>
      </c>
      <c r="AY201" s="245" t="s">
        <v>134</v>
      </c>
    </row>
    <row r="202" s="13" customFormat="1">
      <c r="A202" s="13"/>
      <c r="B202" s="235"/>
      <c r="C202" s="236"/>
      <c r="D202" s="230" t="s">
        <v>145</v>
      </c>
      <c r="E202" s="236"/>
      <c r="F202" s="238" t="s">
        <v>283</v>
      </c>
      <c r="G202" s="236"/>
      <c r="H202" s="239">
        <v>1384.2429999999999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145</v>
      </c>
      <c r="AU202" s="245" t="s">
        <v>86</v>
      </c>
      <c r="AV202" s="13" t="s">
        <v>86</v>
      </c>
      <c r="AW202" s="13" t="s">
        <v>4</v>
      </c>
      <c r="AX202" s="13" t="s">
        <v>84</v>
      </c>
      <c r="AY202" s="245" t="s">
        <v>134</v>
      </c>
    </row>
    <row r="203" s="2" customFormat="1" ht="24.15" customHeight="1">
      <c r="A203" s="37"/>
      <c r="B203" s="38"/>
      <c r="C203" s="217" t="s">
        <v>284</v>
      </c>
      <c r="D203" s="217" t="s">
        <v>136</v>
      </c>
      <c r="E203" s="218" t="s">
        <v>285</v>
      </c>
      <c r="F203" s="219" t="s">
        <v>286</v>
      </c>
      <c r="G203" s="220" t="s">
        <v>198</v>
      </c>
      <c r="H203" s="221">
        <v>476.95699999999999</v>
      </c>
      <c r="I203" s="222"/>
      <c r="J203" s="223">
        <f>ROUND(I203*H203,2)</f>
        <v>0</v>
      </c>
      <c r="K203" s="219" t="s">
        <v>140</v>
      </c>
      <c r="L203" s="43"/>
      <c r="M203" s="224" t="s">
        <v>1</v>
      </c>
      <c r="N203" s="225" t="s">
        <v>41</v>
      </c>
      <c r="O203" s="90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8" t="s">
        <v>141</v>
      </c>
      <c r="AT203" s="228" t="s">
        <v>136</v>
      </c>
      <c r="AU203" s="228" t="s">
        <v>86</v>
      </c>
      <c r="AY203" s="16" t="s">
        <v>134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6" t="s">
        <v>84</v>
      </c>
      <c r="BK203" s="229">
        <f>ROUND(I203*H203,2)</f>
        <v>0</v>
      </c>
      <c r="BL203" s="16" t="s">
        <v>141</v>
      </c>
      <c r="BM203" s="228" t="s">
        <v>287</v>
      </c>
    </row>
    <row r="204" s="2" customFormat="1">
      <c r="A204" s="37"/>
      <c r="B204" s="38"/>
      <c r="C204" s="39"/>
      <c r="D204" s="230" t="s">
        <v>143</v>
      </c>
      <c r="E204" s="39"/>
      <c r="F204" s="231" t="s">
        <v>288</v>
      </c>
      <c r="G204" s="39"/>
      <c r="H204" s="39"/>
      <c r="I204" s="232"/>
      <c r="J204" s="39"/>
      <c r="K204" s="39"/>
      <c r="L204" s="43"/>
      <c r="M204" s="233"/>
      <c r="N204" s="234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143</v>
      </c>
      <c r="AU204" s="16" t="s">
        <v>86</v>
      </c>
    </row>
    <row r="205" s="13" customFormat="1">
      <c r="A205" s="13"/>
      <c r="B205" s="235"/>
      <c r="C205" s="236"/>
      <c r="D205" s="230" t="s">
        <v>145</v>
      </c>
      <c r="E205" s="237" t="s">
        <v>1</v>
      </c>
      <c r="F205" s="238" t="s">
        <v>289</v>
      </c>
      <c r="G205" s="236"/>
      <c r="H205" s="239">
        <v>726.67399999999998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5" t="s">
        <v>145</v>
      </c>
      <c r="AU205" s="245" t="s">
        <v>86</v>
      </c>
      <c r="AV205" s="13" t="s">
        <v>86</v>
      </c>
      <c r="AW205" s="13" t="s">
        <v>32</v>
      </c>
      <c r="AX205" s="13" t="s">
        <v>76</v>
      </c>
      <c r="AY205" s="245" t="s">
        <v>134</v>
      </c>
    </row>
    <row r="206" s="13" customFormat="1">
      <c r="A206" s="13"/>
      <c r="B206" s="235"/>
      <c r="C206" s="236"/>
      <c r="D206" s="230" t="s">
        <v>145</v>
      </c>
      <c r="E206" s="237" t="s">
        <v>1</v>
      </c>
      <c r="F206" s="238" t="s">
        <v>290</v>
      </c>
      <c r="G206" s="236"/>
      <c r="H206" s="239">
        <v>-181.435</v>
      </c>
      <c r="I206" s="240"/>
      <c r="J206" s="236"/>
      <c r="K206" s="236"/>
      <c r="L206" s="241"/>
      <c r="M206" s="242"/>
      <c r="N206" s="243"/>
      <c r="O206" s="243"/>
      <c r="P206" s="243"/>
      <c r="Q206" s="243"/>
      <c r="R206" s="243"/>
      <c r="S206" s="243"/>
      <c r="T206" s="24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5" t="s">
        <v>145</v>
      </c>
      <c r="AU206" s="245" t="s">
        <v>86</v>
      </c>
      <c r="AV206" s="13" t="s">
        <v>86</v>
      </c>
      <c r="AW206" s="13" t="s">
        <v>32</v>
      </c>
      <c r="AX206" s="13" t="s">
        <v>76</v>
      </c>
      <c r="AY206" s="245" t="s">
        <v>134</v>
      </c>
    </row>
    <row r="207" s="13" customFormat="1">
      <c r="A207" s="13"/>
      <c r="B207" s="235"/>
      <c r="C207" s="236"/>
      <c r="D207" s="230" t="s">
        <v>145</v>
      </c>
      <c r="E207" s="237" t="s">
        <v>1</v>
      </c>
      <c r="F207" s="238" t="s">
        <v>291</v>
      </c>
      <c r="G207" s="236"/>
      <c r="H207" s="239">
        <v>-21.864000000000001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5" t="s">
        <v>145</v>
      </c>
      <c r="AU207" s="245" t="s">
        <v>86</v>
      </c>
      <c r="AV207" s="13" t="s">
        <v>86</v>
      </c>
      <c r="AW207" s="13" t="s">
        <v>32</v>
      </c>
      <c r="AX207" s="13" t="s">
        <v>76</v>
      </c>
      <c r="AY207" s="245" t="s">
        <v>134</v>
      </c>
    </row>
    <row r="208" s="13" customFormat="1">
      <c r="A208" s="13"/>
      <c r="B208" s="235"/>
      <c r="C208" s="236"/>
      <c r="D208" s="230" t="s">
        <v>145</v>
      </c>
      <c r="E208" s="237" t="s">
        <v>1</v>
      </c>
      <c r="F208" s="238" t="s">
        <v>292</v>
      </c>
      <c r="G208" s="236"/>
      <c r="H208" s="239">
        <v>-18.34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145</v>
      </c>
      <c r="AU208" s="245" t="s">
        <v>86</v>
      </c>
      <c r="AV208" s="13" t="s">
        <v>86</v>
      </c>
      <c r="AW208" s="13" t="s">
        <v>32</v>
      </c>
      <c r="AX208" s="13" t="s">
        <v>76</v>
      </c>
      <c r="AY208" s="245" t="s">
        <v>134</v>
      </c>
    </row>
    <row r="209" s="13" customFormat="1">
      <c r="A209" s="13"/>
      <c r="B209" s="235"/>
      <c r="C209" s="236"/>
      <c r="D209" s="230" t="s">
        <v>145</v>
      </c>
      <c r="E209" s="237" t="s">
        <v>1</v>
      </c>
      <c r="F209" s="238" t="s">
        <v>293</v>
      </c>
      <c r="G209" s="236"/>
      <c r="H209" s="239">
        <v>-28.077999999999999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145</v>
      </c>
      <c r="AU209" s="245" t="s">
        <v>86</v>
      </c>
      <c r="AV209" s="13" t="s">
        <v>86</v>
      </c>
      <c r="AW209" s="13" t="s">
        <v>32</v>
      </c>
      <c r="AX209" s="13" t="s">
        <v>76</v>
      </c>
      <c r="AY209" s="245" t="s">
        <v>134</v>
      </c>
    </row>
    <row r="210" s="14" customFormat="1">
      <c r="A210" s="14"/>
      <c r="B210" s="247"/>
      <c r="C210" s="248"/>
      <c r="D210" s="230" t="s">
        <v>145</v>
      </c>
      <c r="E210" s="249" t="s">
        <v>1</v>
      </c>
      <c r="F210" s="250" t="s">
        <v>211</v>
      </c>
      <c r="G210" s="248"/>
      <c r="H210" s="251">
        <v>476.95700000000005</v>
      </c>
      <c r="I210" s="252"/>
      <c r="J210" s="248"/>
      <c r="K210" s="248"/>
      <c r="L210" s="253"/>
      <c r="M210" s="254"/>
      <c r="N210" s="255"/>
      <c r="O210" s="255"/>
      <c r="P210" s="255"/>
      <c r="Q210" s="255"/>
      <c r="R210" s="255"/>
      <c r="S210" s="255"/>
      <c r="T210" s="25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7" t="s">
        <v>145</v>
      </c>
      <c r="AU210" s="257" t="s">
        <v>86</v>
      </c>
      <c r="AV210" s="14" t="s">
        <v>141</v>
      </c>
      <c r="AW210" s="14" t="s">
        <v>32</v>
      </c>
      <c r="AX210" s="14" t="s">
        <v>84</v>
      </c>
      <c r="AY210" s="257" t="s">
        <v>134</v>
      </c>
    </row>
    <row r="211" s="2" customFormat="1" ht="16.5" customHeight="1">
      <c r="A211" s="37"/>
      <c r="B211" s="38"/>
      <c r="C211" s="258" t="s">
        <v>294</v>
      </c>
      <c r="D211" s="258" t="s">
        <v>244</v>
      </c>
      <c r="E211" s="259" t="s">
        <v>295</v>
      </c>
      <c r="F211" s="260" t="s">
        <v>296</v>
      </c>
      <c r="G211" s="261" t="s">
        <v>247</v>
      </c>
      <c r="H211" s="262">
        <v>953.91399999999999</v>
      </c>
      <c r="I211" s="263"/>
      <c r="J211" s="264">
        <f>ROUND(I211*H211,2)</f>
        <v>0</v>
      </c>
      <c r="K211" s="260" t="s">
        <v>297</v>
      </c>
      <c r="L211" s="265"/>
      <c r="M211" s="266" t="s">
        <v>1</v>
      </c>
      <c r="N211" s="267" t="s">
        <v>41</v>
      </c>
      <c r="O211" s="90"/>
      <c r="P211" s="226">
        <f>O211*H211</f>
        <v>0</v>
      </c>
      <c r="Q211" s="226">
        <v>1</v>
      </c>
      <c r="R211" s="226">
        <f>Q211*H211</f>
        <v>953.91399999999999</v>
      </c>
      <c r="S211" s="226">
        <v>0</v>
      </c>
      <c r="T211" s="227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8" t="s">
        <v>179</v>
      </c>
      <c r="AT211" s="228" t="s">
        <v>244</v>
      </c>
      <c r="AU211" s="228" t="s">
        <v>86</v>
      </c>
      <c r="AY211" s="16" t="s">
        <v>134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6" t="s">
        <v>84</v>
      </c>
      <c r="BK211" s="229">
        <f>ROUND(I211*H211,2)</f>
        <v>0</v>
      </c>
      <c r="BL211" s="16" t="s">
        <v>141</v>
      </c>
      <c r="BM211" s="228" t="s">
        <v>298</v>
      </c>
    </row>
    <row r="212" s="2" customFormat="1">
      <c r="A212" s="37"/>
      <c r="B212" s="38"/>
      <c r="C212" s="39"/>
      <c r="D212" s="230" t="s">
        <v>143</v>
      </c>
      <c r="E212" s="39"/>
      <c r="F212" s="231" t="s">
        <v>296</v>
      </c>
      <c r="G212" s="39"/>
      <c r="H212" s="39"/>
      <c r="I212" s="232"/>
      <c r="J212" s="39"/>
      <c r="K212" s="39"/>
      <c r="L212" s="43"/>
      <c r="M212" s="233"/>
      <c r="N212" s="234"/>
      <c r="O212" s="90"/>
      <c r="P212" s="90"/>
      <c r="Q212" s="90"/>
      <c r="R212" s="90"/>
      <c r="S212" s="90"/>
      <c r="T212" s="91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143</v>
      </c>
      <c r="AU212" s="16" t="s">
        <v>86</v>
      </c>
    </row>
    <row r="213" s="13" customFormat="1">
      <c r="A213" s="13"/>
      <c r="B213" s="235"/>
      <c r="C213" s="236"/>
      <c r="D213" s="230" t="s">
        <v>145</v>
      </c>
      <c r="E213" s="236"/>
      <c r="F213" s="238" t="s">
        <v>299</v>
      </c>
      <c r="G213" s="236"/>
      <c r="H213" s="239">
        <v>953.91399999999999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5" t="s">
        <v>145</v>
      </c>
      <c r="AU213" s="245" t="s">
        <v>86</v>
      </c>
      <c r="AV213" s="13" t="s">
        <v>86</v>
      </c>
      <c r="AW213" s="13" t="s">
        <v>4</v>
      </c>
      <c r="AX213" s="13" t="s">
        <v>84</v>
      </c>
      <c r="AY213" s="245" t="s">
        <v>134</v>
      </c>
    </row>
    <row r="214" s="2" customFormat="1" ht="24.15" customHeight="1">
      <c r="A214" s="37"/>
      <c r="B214" s="38"/>
      <c r="C214" s="217" t="s">
        <v>300</v>
      </c>
      <c r="D214" s="217" t="s">
        <v>136</v>
      </c>
      <c r="E214" s="218" t="s">
        <v>301</v>
      </c>
      <c r="F214" s="219" t="s">
        <v>302</v>
      </c>
      <c r="G214" s="220" t="s">
        <v>198</v>
      </c>
      <c r="H214" s="221">
        <v>185.185</v>
      </c>
      <c r="I214" s="222"/>
      <c r="J214" s="223">
        <f>ROUND(I214*H214,2)</f>
        <v>0</v>
      </c>
      <c r="K214" s="219" t="s">
        <v>140</v>
      </c>
      <c r="L214" s="43"/>
      <c r="M214" s="224" t="s">
        <v>1</v>
      </c>
      <c r="N214" s="225" t="s">
        <v>41</v>
      </c>
      <c r="O214" s="90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8" t="s">
        <v>141</v>
      </c>
      <c r="AT214" s="228" t="s">
        <v>136</v>
      </c>
      <c r="AU214" s="228" t="s">
        <v>86</v>
      </c>
      <c r="AY214" s="16" t="s">
        <v>134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6" t="s">
        <v>84</v>
      </c>
      <c r="BK214" s="229">
        <f>ROUND(I214*H214,2)</f>
        <v>0</v>
      </c>
      <c r="BL214" s="16" t="s">
        <v>141</v>
      </c>
      <c r="BM214" s="228" t="s">
        <v>303</v>
      </c>
    </row>
    <row r="215" s="2" customFormat="1">
      <c r="A215" s="37"/>
      <c r="B215" s="38"/>
      <c r="C215" s="39"/>
      <c r="D215" s="230" t="s">
        <v>143</v>
      </c>
      <c r="E215" s="39"/>
      <c r="F215" s="231" t="s">
        <v>304</v>
      </c>
      <c r="G215" s="39"/>
      <c r="H215" s="39"/>
      <c r="I215" s="232"/>
      <c r="J215" s="39"/>
      <c r="K215" s="39"/>
      <c r="L215" s="43"/>
      <c r="M215" s="233"/>
      <c r="N215" s="234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143</v>
      </c>
      <c r="AU215" s="16" t="s">
        <v>86</v>
      </c>
    </row>
    <row r="216" s="13" customFormat="1">
      <c r="A216" s="13"/>
      <c r="B216" s="235"/>
      <c r="C216" s="236"/>
      <c r="D216" s="230" t="s">
        <v>145</v>
      </c>
      <c r="E216" s="237" t="s">
        <v>1</v>
      </c>
      <c r="F216" s="238" t="s">
        <v>305</v>
      </c>
      <c r="G216" s="236"/>
      <c r="H216" s="239">
        <v>181.435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5" t="s">
        <v>145</v>
      </c>
      <c r="AU216" s="245" t="s">
        <v>86</v>
      </c>
      <c r="AV216" s="13" t="s">
        <v>86</v>
      </c>
      <c r="AW216" s="13" t="s">
        <v>32</v>
      </c>
      <c r="AX216" s="13" t="s">
        <v>76</v>
      </c>
      <c r="AY216" s="245" t="s">
        <v>134</v>
      </c>
    </row>
    <row r="217" s="13" customFormat="1">
      <c r="A217" s="13"/>
      <c r="B217" s="235"/>
      <c r="C217" s="236"/>
      <c r="D217" s="230" t="s">
        <v>145</v>
      </c>
      <c r="E217" s="237" t="s">
        <v>1</v>
      </c>
      <c r="F217" s="238" t="s">
        <v>306</v>
      </c>
      <c r="G217" s="236"/>
      <c r="H217" s="239">
        <v>21.864000000000001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5" t="s">
        <v>145</v>
      </c>
      <c r="AU217" s="245" t="s">
        <v>86</v>
      </c>
      <c r="AV217" s="13" t="s">
        <v>86</v>
      </c>
      <c r="AW217" s="13" t="s">
        <v>32</v>
      </c>
      <c r="AX217" s="13" t="s">
        <v>76</v>
      </c>
      <c r="AY217" s="245" t="s">
        <v>134</v>
      </c>
    </row>
    <row r="218" s="13" customFormat="1">
      <c r="A218" s="13"/>
      <c r="B218" s="235"/>
      <c r="C218" s="236"/>
      <c r="D218" s="230" t="s">
        <v>145</v>
      </c>
      <c r="E218" s="237" t="s">
        <v>1</v>
      </c>
      <c r="F218" s="238" t="s">
        <v>307</v>
      </c>
      <c r="G218" s="236"/>
      <c r="H218" s="239">
        <v>18.34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5" t="s">
        <v>145</v>
      </c>
      <c r="AU218" s="245" t="s">
        <v>86</v>
      </c>
      <c r="AV218" s="13" t="s">
        <v>86</v>
      </c>
      <c r="AW218" s="13" t="s">
        <v>32</v>
      </c>
      <c r="AX218" s="13" t="s">
        <v>76</v>
      </c>
      <c r="AY218" s="245" t="s">
        <v>134</v>
      </c>
    </row>
    <row r="219" s="13" customFormat="1">
      <c r="A219" s="13"/>
      <c r="B219" s="235"/>
      <c r="C219" s="236"/>
      <c r="D219" s="230" t="s">
        <v>145</v>
      </c>
      <c r="E219" s="237" t="s">
        <v>1</v>
      </c>
      <c r="F219" s="238" t="s">
        <v>308</v>
      </c>
      <c r="G219" s="236"/>
      <c r="H219" s="239">
        <v>-21.559000000000001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5" t="s">
        <v>145</v>
      </c>
      <c r="AU219" s="245" t="s">
        <v>86</v>
      </c>
      <c r="AV219" s="13" t="s">
        <v>86</v>
      </c>
      <c r="AW219" s="13" t="s">
        <v>32</v>
      </c>
      <c r="AX219" s="13" t="s">
        <v>76</v>
      </c>
      <c r="AY219" s="245" t="s">
        <v>134</v>
      </c>
    </row>
    <row r="220" s="13" customFormat="1">
      <c r="A220" s="13"/>
      <c r="B220" s="235"/>
      <c r="C220" s="236"/>
      <c r="D220" s="230" t="s">
        <v>145</v>
      </c>
      <c r="E220" s="237" t="s">
        <v>1</v>
      </c>
      <c r="F220" s="238" t="s">
        <v>309</v>
      </c>
      <c r="G220" s="236"/>
      <c r="H220" s="239">
        <v>-1.792</v>
      </c>
      <c r="I220" s="240"/>
      <c r="J220" s="236"/>
      <c r="K220" s="236"/>
      <c r="L220" s="241"/>
      <c r="M220" s="242"/>
      <c r="N220" s="243"/>
      <c r="O220" s="243"/>
      <c r="P220" s="243"/>
      <c r="Q220" s="243"/>
      <c r="R220" s="243"/>
      <c r="S220" s="243"/>
      <c r="T220" s="24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5" t="s">
        <v>145</v>
      </c>
      <c r="AU220" s="245" t="s">
        <v>86</v>
      </c>
      <c r="AV220" s="13" t="s">
        <v>86</v>
      </c>
      <c r="AW220" s="13" t="s">
        <v>32</v>
      </c>
      <c r="AX220" s="13" t="s">
        <v>76</v>
      </c>
      <c r="AY220" s="245" t="s">
        <v>134</v>
      </c>
    </row>
    <row r="221" s="13" customFormat="1">
      <c r="A221" s="13"/>
      <c r="B221" s="235"/>
      <c r="C221" s="236"/>
      <c r="D221" s="230" t="s">
        <v>145</v>
      </c>
      <c r="E221" s="237" t="s">
        <v>1</v>
      </c>
      <c r="F221" s="238" t="s">
        <v>310</v>
      </c>
      <c r="G221" s="236"/>
      <c r="H221" s="239">
        <v>-13.103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5" t="s">
        <v>145</v>
      </c>
      <c r="AU221" s="245" t="s">
        <v>86</v>
      </c>
      <c r="AV221" s="13" t="s">
        <v>86</v>
      </c>
      <c r="AW221" s="13" t="s">
        <v>32</v>
      </c>
      <c r="AX221" s="13" t="s">
        <v>76</v>
      </c>
      <c r="AY221" s="245" t="s">
        <v>134</v>
      </c>
    </row>
    <row r="222" s="14" customFormat="1">
      <c r="A222" s="14"/>
      <c r="B222" s="247"/>
      <c r="C222" s="248"/>
      <c r="D222" s="230" t="s">
        <v>145</v>
      </c>
      <c r="E222" s="249" t="s">
        <v>1</v>
      </c>
      <c r="F222" s="250" t="s">
        <v>211</v>
      </c>
      <c r="G222" s="248"/>
      <c r="H222" s="251">
        <v>185.185</v>
      </c>
      <c r="I222" s="252"/>
      <c r="J222" s="248"/>
      <c r="K222" s="248"/>
      <c r="L222" s="253"/>
      <c r="M222" s="254"/>
      <c r="N222" s="255"/>
      <c r="O222" s="255"/>
      <c r="P222" s="255"/>
      <c r="Q222" s="255"/>
      <c r="R222" s="255"/>
      <c r="S222" s="255"/>
      <c r="T222" s="25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7" t="s">
        <v>145</v>
      </c>
      <c r="AU222" s="257" t="s">
        <v>86</v>
      </c>
      <c r="AV222" s="14" t="s">
        <v>141</v>
      </c>
      <c r="AW222" s="14" t="s">
        <v>32</v>
      </c>
      <c r="AX222" s="14" t="s">
        <v>84</v>
      </c>
      <c r="AY222" s="257" t="s">
        <v>134</v>
      </c>
    </row>
    <row r="223" s="2" customFormat="1" ht="16.5" customHeight="1">
      <c r="A223" s="37"/>
      <c r="B223" s="38"/>
      <c r="C223" s="258" t="s">
        <v>311</v>
      </c>
      <c r="D223" s="258" t="s">
        <v>244</v>
      </c>
      <c r="E223" s="259" t="s">
        <v>312</v>
      </c>
      <c r="F223" s="260" t="s">
        <v>313</v>
      </c>
      <c r="G223" s="261" t="s">
        <v>247</v>
      </c>
      <c r="H223" s="262">
        <v>370.37</v>
      </c>
      <c r="I223" s="263"/>
      <c r="J223" s="264">
        <f>ROUND(I223*H223,2)</f>
        <v>0</v>
      </c>
      <c r="K223" s="260" t="s">
        <v>140</v>
      </c>
      <c r="L223" s="265"/>
      <c r="M223" s="266" t="s">
        <v>1</v>
      </c>
      <c r="N223" s="267" t="s">
        <v>41</v>
      </c>
      <c r="O223" s="90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7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8" t="s">
        <v>179</v>
      </c>
      <c r="AT223" s="228" t="s">
        <v>244</v>
      </c>
      <c r="AU223" s="228" t="s">
        <v>86</v>
      </c>
      <c r="AY223" s="16" t="s">
        <v>134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6" t="s">
        <v>84</v>
      </c>
      <c r="BK223" s="229">
        <f>ROUND(I223*H223,2)</f>
        <v>0</v>
      </c>
      <c r="BL223" s="16" t="s">
        <v>141</v>
      </c>
      <c r="BM223" s="228" t="s">
        <v>314</v>
      </c>
    </row>
    <row r="224" s="2" customFormat="1">
      <c r="A224" s="37"/>
      <c r="B224" s="38"/>
      <c r="C224" s="39"/>
      <c r="D224" s="230" t="s">
        <v>143</v>
      </c>
      <c r="E224" s="39"/>
      <c r="F224" s="231" t="s">
        <v>313</v>
      </c>
      <c r="G224" s="39"/>
      <c r="H224" s="39"/>
      <c r="I224" s="232"/>
      <c r="J224" s="39"/>
      <c r="K224" s="39"/>
      <c r="L224" s="43"/>
      <c r="M224" s="233"/>
      <c r="N224" s="234"/>
      <c r="O224" s="90"/>
      <c r="P224" s="90"/>
      <c r="Q224" s="90"/>
      <c r="R224" s="90"/>
      <c r="S224" s="90"/>
      <c r="T224" s="91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143</v>
      </c>
      <c r="AU224" s="16" t="s">
        <v>86</v>
      </c>
    </row>
    <row r="225" s="13" customFormat="1">
      <c r="A225" s="13"/>
      <c r="B225" s="235"/>
      <c r="C225" s="236"/>
      <c r="D225" s="230" t="s">
        <v>145</v>
      </c>
      <c r="E225" s="236"/>
      <c r="F225" s="238" t="s">
        <v>315</v>
      </c>
      <c r="G225" s="236"/>
      <c r="H225" s="239">
        <v>370.37</v>
      </c>
      <c r="I225" s="240"/>
      <c r="J225" s="236"/>
      <c r="K225" s="236"/>
      <c r="L225" s="241"/>
      <c r="M225" s="242"/>
      <c r="N225" s="243"/>
      <c r="O225" s="243"/>
      <c r="P225" s="243"/>
      <c r="Q225" s="243"/>
      <c r="R225" s="243"/>
      <c r="S225" s="243"/>
      <c r="T225" s="24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5" t="s">
        <v>145</v>
      </c>
      <c r="AU225" s="245" t="s">
        <v>86</v>
      </c>
      <c r="AV225" s="13" t="s">
        <v>86</v>
      </c>
      <c r="AW225" s="13" t="s">
        <v>4</v>
      </c>
      <c r="AX225" s="13" t="s">
        <v>84</v>
      </c>
      <c r="AY225" s="245" t="s">
        <v>134</v>
      </c>
    </row>
    <row r="226" s="12" customFormat="1" ht="22.8" customHeight="1">
      <c r="A226" s="12"/>
      <c r="B226" s="201"/>
      <c r="C226" s="202"/>
      <c r="D226" s="203" t="s">
        <v>75</v>
      </c>
      <c r="E226" s="215" t="s">
        <v>152</v>
      </c>
      <c r="F226" s="215" t="s">
        <v>316</v>
      </c>
      <c r="G226" s="202"/>
      <c r="H226" s="202"/>
      <c r="I226" s="205"/>
      <c r="J226" s="216">
        <f>BK226</f>
        <v>0</v>
      </c>
      <c r="K226" s="202"/>
      <c r="L226" s="207"/>
      <c r="M226" s="208"/>
      <c r="N226" s="209"/>
      <c r="O226" s="209"/>
      <c r="P226" s="210">
        <f>SUM(P227:P229)</f>
        <v>0</v>
      </c>
      <c r="Q226" s="209"/>
      <c r="R226" s="210">
        <f>SUM(R227:R229)</f>
        <v>0</v>
      </c>
      <c r="S226" s="209"/>
      <c r="T226" s="211">
        <f>SUM(T227:T229)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2" t="s">
        <v>84</v>
      </c>
      <c r="AT226" s="213" t="s">
        <v>75</v>
      </c>
      <c r="AU226" s="213" t="s">
        <v>84</v>
      </c>
      <c r="AY226" s="212" t="s">
        <v>134</v>
      </c>
      <c r="BK226" s="214">
        <f>SUM(BK227:BK229)</f>
        <v>0</v>
      </c>
    </row>
    <row r="227" s="2" customFormat="1" ht="21.75" customHeight="1">
      <c r="A227" s="37"/>
      <c r="B227" s="38"/>
      <c r="C227" s="217" t="s">
        <v>317</v>
      </c>
      <c r="D227" s="217" t="s">
        <v>136</v>
      </c>
      <c r="E227" s="218" t="s">
        <v>318</v>
      </c>
      <c r="F227" s="219" t="s">
        <v>319</v>
      </c>
      <c r="G227" s="220" t="s">
        <v>139</v>
      </c>
      <c r="H227" s="221">
        <v>347.5</v>
      </c>
      <c r="I227" s="222"/>
      <c r="J227" s="223">
        <f>ROUND(I227*H227,2)</f>
        <v>0</v>
      </c>
      <c r="K227" s="219" t="s">
        <v>140</v>
      </c>
      <c r="L227" s="43"/>
      <c r="M227" s="224" t="s">
        <v>1</v>
      </c>
      <c r="N227" s="225" t="s">
        <v>41</v>
      </c>
      <c r="O227" s="90"/>
      <c r="P227" s="226">
        <f>O227*H227</f>
        <v>0</v>
      </c>
      <c r="Q227" s="226">
        <v>0</v>
      </c>
      <c r="R227" s="226">
        <f>Q227*H227</f>
        <v>0</v>
      </c>
      <c r="S227" s="226">
        <v>0</v>
      </c>
      <c r="T227" s="227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8" t="s">
        <v>141</v>
      </c>
      <c r="AT227" s="228" t="s">
        <v>136</v>
      </c>
      <c r="AU227" s="228" t="s">
        <v>86</v>
      </c>
      <c r="AY227" s="16" t="s">
        <v>134</v>
      </c>
      <c r="BE227" s="229">
        <f>IF(N227="základní",J227,0)</f>
        <v>0</v>
      </c>
      <c r="BF227" s="229">
        <f>IF(N227="snížená",J227,0)</f>
        <v>0</v>
      </c>
      <c r="BG227" s="229">
        <f>IF(N227="zákl. přenesená",J227,0)</f>
        <v>0</v>
      </c>
      <c r="BH227" s="229">
        <f>IF(N227="sníž. přenesená",J227,0)</f>
        <v>0</v>
      </c>
      <c r="BI227" s="229">
        <f>IF(N227="nulová",J227,0)</f>
        <v>0</v>
      </c>
      <c r="BJ227" s="16" t="s">
        <v>84</v>
      </c>
      <c r="BK227" s="229">
        <f>ROUND(I227*H227,2)</f>
        <v>0</v>
      </c>
      <c r="BL227" s="16" t="s">
        <v>141</v>
      </c>
      <c r="BM227" s="228" t="s">
        <v>320</v>
      </c>
    </row>
    <row r="228" s="2" customFormat="1">
      <c r="A228" s="37"/>
      <c r="B228" s="38"/>
      <c r="C228" s="39"/>
      <c r="D228" s="230" t="s">
        <v>143</v>
      </c>
      <c r="E228" s="39"/>
      <c r="F228" s="231" t="s">
        <v>321</v>
      </c>
      <c r="G228" s="39"/>
      <c r="H228" s="39"/>
      <c r="I228" s="232"/>
      <c r="J228" s="39"/>
      <c r="K228" s="39"/>
      <c r="L228" s="43"/>
      <c r="M228" s="233"/>
      <c r="N228" s="234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143</v>
      </c>
      <c r="AU228" s="16" t="s">
        <v>86</v>
      </c>
    </row>
    <row r="229" s="13" customFormat="1">
      <c r="A229" s="13"/>
      <c r="B229" s="235"/>
      <c r="C229" s="236"/>
      <c r="D229" s="230" t="s">
        <v>145</v>
      </c>
      <c r="E229" s="237" t="s">
        <v>1</v>
      </c>
      <c r="F229" s="238" t="s">
        <v>322</v>
      </c>
      <c r="G229" s="236"/>
      <c r="H229" s="239">
        <v>347.5</v>
      </c>
      <c r="I229" s="240"/>
      <c r="J229" s="236"/>
      <c r="K229" s="236"/>
      <c r="L229" s="241"/>
      <c r="M229" s="242"/>
      <c r="N229" s="243"/>
      <c r="O229" s="243"/>
      <c r="P229" s="243"/>
      <c r="Q229" s="243"/>
      <c r="R229" s="243"/>
      <c r="S229" s="243"/>
      <c r="T229" s="24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5" t="s">
        <v>145</v>
      </c>
      <c r="AU229" s="245" t="s">
        <v>86</v>
      </c>
      <c r="AV229" s="13" t="s">
        <v>86</v>
      </c>
      <c r="AW229" s="13" t="s">
        <v>32</v>
      </c>
      <c r="AX229" s="13" t="s">
        <v>84</v>
      </c>
      <c r="AY229" s="245" t="s">
        <v>134</v>
      </c>
    </row>
    <row r="230" s="12" customFormat="1" ht="22.8" customHeight="1">
      <c r="A230" s="12"/>
      <c r="B230" s="201"/>
      <c r="C230" s="202"/>
      <c r="D230" s="203" t="s">
        <v>75</v>
      </c>
      <c r="E230" s="215" t="s">
        <v>141</v>
      </c>
      <c r="F230" s="215" t="s">
        <v>323</v>
      </c>
      <c r="G230" s="202"/>
      <c r="H230" s="202"/>
      <c r="I230" s="205"/>
      <c r="J230" s="216">
        <f>BK230</f>
        <v>0</v>
      </c>
      <c r="K230" s="202"/>
      <c r="L230" s="207"/>
      <c r="M230" s="208"/>
      <c r="N230" s="209"/>
      <c r="O230" s="209"/>
      <c r="P230" s="210">
        <f>SUM(P231:P248)</f>
        <v>0</v>
      </c>
      <c r="Q230" s="209"/>
      <c r="R230" s="210">
        <f>SUM(R231:R248)</f>
        <v>0.86214999999999997</v>
      </c>
      <c r="S230" s="209"/>
      <c r="T230" s="211">
        <f>SUM(T231:T248)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2" t="s">
        <v>84</v>
      </c>
      <c r="AT230" s="213" t="s">
        <v>75</v>
      </c>
      <c r="AU230" s="213" t="s">
        <v>84</v>
      </c>
      <c r="AY230" s="212" t="s">
        <v>134</v>
      </c>
      <c r="BK230" s="214">
        <f>SUM(BK231:BK248)</f>
        <v>0</v>
      </c>
    </row>
    <row r="231" s="2" customFormat="1" ht="24.15" customHeight="1">
      <c r="A231" s="37"/>
      <c r="B231" s="38"/>
      <c r="C231" s="217" t="s">
        <v>324</v>
      </c>
      <c r="D231" s="217" t="s">
        <v>136</v>
      </c>
      <c r="E231" s="218" t="s">
        <v>325</v>
      </c>
      <c r="F231" s="219" t="s">
        <v>326</v>
      </c>
      <c r="G231" s="220" t="s">
        <v>198</v>
      </c>
      <c r="H231" s="221">
        <v>34.75</v>
      </c>
      <c r="I231" s="222"/>
      <c r="J231" s="223">
        <f>ROUND(I231*H231,2)</f>
        <v>0</v>
      </c>
      <c r="K231" s="219" t="s">
        <v>140</v>
      </c>
      <c r="L231" s="43"/>
      <c r="M231" s="224" t="s">
        <v>1</v>
      </c>
      <c r="N231" s="225" t="s">
        <v>41</v>
      </c>
      <c r="O231" s="90"/>
      <c r="P231" s="226">
        <f>O231*H231</f>
        <v>0</v>
      </c>
      <c r="Q231" s="226">
        <v>0</v>
      </c>
      <c r="R231" s="226">
        <f>Q231*H231</f>
        <v>0</v>
      </c>
      <c r="S231" s="226">
        <v>0</v>
      </c>
      <c r="T231" s="227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8" t="s">
        <v>141</v>
      </c>
      <c r="AT231" s="228" t="s">
        <v>136</v>
      </c>
      <c r="AU231" s="228" t="s">
        <v>86</v>
      </c>
      <c r="AY231" s="16" t="s">
        <v>134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16" t="s">
        <v>84</v>
      </c>
      <c r="BK231" s="229">
        <f>ROUND(I231*H231,2)</f>
        <v>0</v>
      </c>
      <c r="BL231" s="16" t="s">
        <v>141</v>
      </c>
      <c r="BM231" s="228" t="s">
        <v>327</v>
      </c>
    </row>
    <row r="232" s="2" customFormat="1">
      <c r="A232" s="37"/>
      <c r="B232" s="38"/>
      <c r="C232" s="39"/>
      <c r="D232" s="230" t="s">
        <v>143</v>
      </c>
      <c r="E232" s="39"/>
      <c r="F232" s="231" t="s">
        <v>328</v>
      </c>
      <c r="G232" s="39"/>
      <c r="H232" s="39"/>
      <c r="I232" s="232"/>
      <c r="J232" s="39"/>
      <c r="K232" s="39"/>
      <c r="L232" s="43"/>
      <c r="M232" s="233"/>
      <c r="N232" s="234"/>
      <c r="O232" s="90"/>
      <c r="P232" s="90"/>
      <c r="Q232" s="90"/>
      <c r="R232" s="90"/>
      <c r="S232" s="90"/>
      <c r="T232" s="91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143</v>
      </c>
      <c r="AU232" s="16" t="s">
        <v>86</v>
      </c>
    </row>
    <row r="233" s="13" customFormat="1">
      <c r="A233" s="13"/>
      <c r="B233" s="235"/>
      <c r="C233" s="236"/>
      <c r="D233" s="230" t="s">
        <v>145</v>
      </c>
      <c r="E233" s="237" t="s">
        <v>1</v>
      </c>
      <c r="F233" s="238" t="s">
        <v>329</v>
      </c>
      <c r="G233" s="236"/>
      <c r="H233" s="239">
        <v>34.75</v>
      </c>
      <c r="I233" s="240"/>
      <c r="J233" s="236"/>
      <c r="K233" s="236"/>
      <c r="L233" s="241"/>
      <c r="M233" s="242"/>
      <c r="N233" s="243"/>
      <c r="O233" s="243"/>
      <c r="P233" s="243"/>
      <c r="Q233" s="243"/>
      <c r="R233" s="243"/>
      <c r="S233" s="243"/>
      <c r="T233" s="24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5" t="s">
        <v>145</v>
      </c>
      <c r="AU233" s="245" t="s">
        <v>86</v>
      </c>
      <c r="AV233" s="13" t="s">
        <v>86</v>
      </c>
      <c r="AW233" s="13" t="s">
        <v>32</v>
      </c>
      <c r="AX233" s="13" t="s">
        <v>84</v>
      </c>
      <c r="AY233" s="245" t="s">
        <v>134</v>
      </c>
    </row>
    <row r="234" s="2" customFormat="1" ht="24.15" customHeight="1">
      <c r="A234" s="37"/>
      <c r="B234" s="38"/>
      <c r="C234" s="217" t="s">
        <v>330</v>
      </c>
      <c r="D234" s="217" t="s">
        <v>136</v>
      </c>
      <c r="E234" s="218" t="s">
        <v>331</v>
      </c>
      <c r="F234" s="219" t="s">
        <v>332</v>
      </c>
      <c r="G234" s="220" t="s">
        <v>333</v>
      </c>
      <c r="H234" s="221">
        <v>6</v>
      </c>
      <c r="I234" s="222"/>
      <c r="J234" s="223">
        <f>ROUND(I234*H234,2)</f>
        <v>0</v>
      </c>
      <c r="K234" s="219" t="s">
        <v>140</v>
      </c>
      <c r="L234" s="43"/>
      <c r="M234" s="224" t="s">
        <v>1</v>
      </c>
      <c r="N234" s="225" t="s">
        <v>41</v>
      </c>
      <c r="O234" s="90"/>
      <c r="P234" s="226">
        <f>O234*H234</f>
        <v>0</v>
      </c>
      <c r="Q234" s="226">
        <v>0.087419999999999998</v>
      </c>
      <c r="R234" s="226">
        <f>Q234*H234</f>
        <v>0.52451999999999999</v>
      </c>
      <c r="S234" s="226">
        <v>0</v>
      </c>
      <c r="T234" s="227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8" t="s">
        <v>141</v>
      </c>
      <c r="AT234" s="228" t="s">
        <v>136</v>
      </c>
      <c r="AU234" s="228" t="s">
        <v>86</v>
      </c>
      <c r="AY234" s="16" t="s">
        <v>134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6" t="s">
        <v>84</v>
      </c>
      <c r="BK234" s="229">
        <f>ROUND(I234*H234,2)</f>
        <v>0</v>
      </c>
      <c r="BL234" s="16" t="s">
        <v>141</v>
      </c>
      <c r="BM234" s="228" t="s">
        <v>334</v>
      </c>
    </row>
    <row r="235" s="2" customFormat="1">
      <c r="A235" s="37"/>
      <c r="B235" s="38"/>
      <c r="C235" s="39"/>
      <c r="D235" s="230" t="s">
        <v>143</v>
      </c>
      <c r="E235" s="39"/>
      <c r="F235" s="231" t="s">
        <v>335</v>
      </c>
      <c r="G235" s="39"/>
      <c r="H235" s="39"/>
      <c r="I235" s="232"/>
      <c r="J235" s="39"/>
      <c r="K235" s="39"/>
      <c r="L235" s="43"/>
      <c r="M235" s="233"/>
      <c r="N235" s="234"/>
      <c r="O235" s="90"/>
      <c r="P235" s="90"/>
      <c r="Q235" s="90"/>
      <c r="R235" s="90"/>
      <c r="S235" s="90"/>
      <c r="T235" s="91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143</v>
      </c>
      <c r="AU235" s="16" t="s">
        <v>86</v>
      </c>
    </row>
    <row r="236" s="13" customFormat="1">
      <c r="A236" s="13"/>
      <c r="B236" s="235"/>
      <c r="C236" s="236"/>
      <c r="D236" s="230" t="s">
        <v>145</v>
      </c>
      <c r="E236" s="237" t="s">
        <v>1</v>
      </c>
      <c r="F236" s="238" t="s">
        <v>168</v>
      </c>
      <c r="G236" s="236"/>
      <c r="H236" s="239">
        <v>6</v>
      </c>
      <c r="I236" s="240"/>
      <c r="J236" s="236"/>
      <c r="K236" s="236"/>
      <c r="L236" s="241"/>
      <c r="M236" s="242"/>
      <c r="N236" s="243"/>
      <c r="O236" s="243"/>
      <c r="P236" s="243"/>
      <c r="Q236" s="243"/>
      <c r="R236" s="243"/>
      <c r="S236" s="243"/>
      <c r="T236" s="24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5" t="s">
        <v>145</v>
      </c>
      <c r="AU236" s="245" t="s">
        <v>86</v>
      </c>
      <c r="AV236" s="13" t="s">
        <v>86</v>
      </c>
      <c r="AW236" s="13" t="s">
        <v>32</v>
      </c>
      <c r="AX236" s="13" t="s">
        <v>84</v>
      </c>
      <c r="AY236" s="245" t="s">
        <v>134</v>
      </c>
    </row>
    <row r="237" s="2" customFormat="1" ht="24.15" customHeight="1">
      <c r="A237" s="37"/>
      <c r="B237" s="38"/>
      <c r="C237" s="258" t="s">
        <v>336</v>
      </c>
      <c r="D237" s="258" t="s">
        <v>244</v>
      </c>
      <c r="E237" s="259" t="s">
        <v>337</v>
      </c>
      <c r="F237" s="260" t="s">
        <v>338</v>
      </c>
      <c r="G237" s="261" t="s">
        <v>333</v>
      </c>
      <c r="H237" s="262">
        <v>6</v>
      </c>
      <c r="I237" s="263"/>
      <c r="J237" s="264">
        <f>ROUND(I237*H237,2)</f>
        <v>0</v>
      </c>
      <c r="K237" s="260" t="s">
        <v>140</v>
      </c>
      <c r="L237" s="265"/>
      <c r="M237" s="266" t="s">
        <v>1</v>
      </c>
      <c r="N237" s="267" t="s">
        <v>41</v>
      </c>
      <c r="O237" s="90"/>
      <c r="P237" s="226">
        <f>O237*H237</f>
        <v>0</v>
      </c>
      <c r="Q237" s="226">
        <v>0.052999999999999998</v>
      </c>
      <c r="R237" s="226">
        <f>Q237*H237</f>
        <v>0.318</v>
      </c>
      <c r="S237" s="226">
        <v>0</v>
      </c>
      <c r="T237" s="227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8" t="s">
        <v>179</v>
      </c>
      <c r="AT237" s="228" t="s">
        <v>244</v>
      </c>
      <c r="AU237" s="228" t="s">
        <v>86</v>
      </c>
      <c r="AY237" s="16" t="s">
        <v>134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6" t="s">
        <v>84</v>
      </c>
      <c r="BK237" s="229">
        <f>ROUND(I237*H237,2)</f>
        <v>0</v>
      </c>
      <c r="BL237" s="16" t="s">
        <v>141</v>
      </c>
      <c r="BM237" s="228" t="s">
        <v>339</v>
      </c>
    </row>
    <row r="238" s="2" customFormat="1">
      <c r="A238" s="37"/>
      <c r="B238" s="38"/>
      <c r="C238" s="39"/>
      <c r="D238" s="230" t="s">
        <v>143</v>
      </c>
      <c r="E238" s="39"/>
      <c r="F238" s="231" t="s">
        <v>338</v>
      </c>
      <c r="G238" s="39"/>
      <c r="H238" s="39"/>
      <c r="I238" s="232"/>
      <c r="J238" s="39"/>
      <c r="K238" s="39"/>
      <c r="L238" s="43"/>
      <c r="M238" s="233"/>
      <c r="N238" s="234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143</v>
      </c>
      <c r="AU238" s="16" t="s">
        <v>86</v>
      </c>
    </row>
    <row r="239" s="2" customFormat="1" ht="33" customHeight="1">
      <c r="A239" s="37"/>
      <c r="B239" s="38"/>
      <c r="C239" s="217" t="s">
        <v>340</v>
      </c>
      <c r="D239" s="217" t="s">
        <v>136</v>
      </c>
      <c r="E239" s="218" t="s">
        <v>341</v>
      </c>
      <c r="F239" s="219" t="s">
        <v>342</v>
      </c>
      <c r="G239" s="220" t="s">
        <v>198</v>
      </c>
      <c r="H239" s="221">
        <v>0.14999999999999999</v>
      </c>
      <c r="I239" s="222"/>
      <c r="J239" s="223">
        <f>ROUND(I239*H239,2)</f>
        <v>0</v>
      </c>
      <c r="K239" s="219" t="s">
        <v>140</v>
      </c>
      <c r="L239" s="43"/>
      <c r="M239" s="224" t="s">
        <v>1</v>
      </c>
      <c r="N239" s="225" t="s">
        <v>41</v>
      </c>
      <c r="O239" s="90"/>
      <c r="P239" s="226">
        <f>O239*H239</f>
        <v>0</v>
      </c>
      <c r="Q239" s="226">
        <v>0</v>
      </c>
      <c r="R239" s="226">
        <f>Q239*H239</f>
        <v>0</v>
      </c>
      <c r="S239" s="226">
        <v>0</v>
      </c>
      <c r="T239" s="227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8" t="s">
        <v>141</v>
      </c>
      <c r="AT239" s="228" t="s">
        <v>136</v>
      </c>
      <c r="AU239" s="228" t="s">
        <v>86</v>
      </c>
      <c r="AY239" s="16" t="s">
        <v>134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6" t="s">
        <v>84</v>
      </c>
      <c r="BK239" s="229">
        <f>ROUND(I239*H239,2)</f>
        <v>0</v>
      </c>
      <c r="BL239" s="16" t="s">
        <v>141</v>
      </c>
      <c r="BM239" s="228" t="s">
        <v>343</v>
      </c>
    </row>
    <row r="240" s="2" customFormat="1">
      <c r="A240" s="37"/>
      <c r="B240" s="38"/>
      <c r="C240" s="39"/>
      <c r="D240" s="230" t="s">
        <v>143</v>
      </c>
      <c r="E240" s="39"/>
      <c r="F240" s="231" t="s">
        <v>344</v>
      </c>
      <c r="G240" s="39"/>
      <c r="H240" s="39"/>
      <c r="I240" s="232"/>
      <c r="J240" s="39"/>
      <c r="K240" s="39"/>
      <c r="L240" s="43"/>
      <c r="M240" s="233"/>
      <c r="N240" s="234"/>
      <c r="O240" s="90"/>
      <c r="P240" s="90"/>
      <c r="Q240" s="90"/>
      <c r="R240" s="90"/>
      <c r="S240" s="90"/>
      <c r="T240" s="91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143</v>
      </c>
      <c r="AU240" s="16" t="s">
        <v>86</v>
      </c>
    </row>
    <row r="241" s="13" customFormat="1">
      <c r="A241" s="13"/>
      <c r="B241" s="235"/>
      <c r="C241" s="236"/>
      <c r="D241" s="230" t="s">
        <v>145</v>
      </c>
      <c r="E241" s="237" t="s">
        <v>1</v>
      </c>
      <c r="F241" s="238" t="s">
        <v>345</v>
      </c>
      <c r="G241" s="236"/>
      <c r="H241" s="239">
        <v>0.14999999999999999</v>
      </c>
      <c r="I241" s="240"/>
      <c r="J241" s="236"/>
      <c r="K241" s="236"/>
      <c r="L241" s="241"/>
      <c r="M241" s="242"/>
      <c r="N241" s="243"/>
      <c r="O241" s="243"/>
      <c r="P241" s="243"/>
      <c r="Q241" s="243"/>
      <c r="R241" s="243"/>
      <c r="S241" s="243"/>
      <c r="T241" s="244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5" t="s">
        <v>145</v>
      </c>
      <c r="AU241" s="245" t="s">
        <v>86</v>
      </c>
      <c r="AV241" s="13" t="s">
        <v>86</v>
      </c>
      <c r="AW241" s="13" t="s">
        <v>32</v>
      </c>
      <c r="AX241" s="13" t="s">
        <v>84</v>
      </c>
      <c r="AY241" s="245" t="s">
        <v>134</v>
      </c>
    </row>
    <row r="242" s="2" customFormat="1" ht="33" customHeight="1">
      <c r="A242" s="37"/>
      <c r="B242" s="38"/>
      <c r="C242" s="217" t="s">
        <v>346</v>
      </c>
      <c r="D242" s="217" t="s">
        <v>136</v>
      </c>
      <c r="E242" s="218" t="s">
        <v>347</v>
      </c>
      <c r="F242" s="219" t="s">
        <v>348</v>
      </c>
      <c r="G242" s="220" t="s">
        <v>226</v>
      </c>
      <c r="H242" s="221">
        <v>13</v>
      </c>
      <c r="I242" s="222"/>
      <c r="J242" s="223">
        <f>ROUND(I242*H242,2)</f>
        <v>0</v>
      </c>
      <c r="K242" s="219" t="s">
        <v>140</v>
      </c>
      <c r="L242" s="43"/>
      <c r="M242" s="224" t="s">
        <v>1</v>
      </c>
      <c r="N242" s="225" t="s">
        <v>41</v>
      </c>
      <c r="O242" s="90"/>
      <c r="P242" s="226">
        <f>O242*H242</f>
        <v>0</v>
      </c>
      <c r="Q242" s="226">
        <v>0.001</v>
      </c>
      <c r="R242" s="226">
        <f>Q242*H242</f>
        <v>0.013000000000000001</v>
      </c>
      <c r="S242" s="226">
        <v>0</v>
      </c>
      <c r="T242" s="227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8" t="s">
        <v>141</v>
      </c>
      <c r="AT242" s="228" t="s">
        <v>136</v>
      </c>
      <c r="AU242" s="228" t="s">
        <v>86</v>
      </c>
      <c r="AY242" s="16" t="s">
        <v>134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16" t="s">
        <v>84</v>
      </c>
      <c r="BK242" s="229">
        <f>ROUND(I242*H242,2)</f>
        <v>0</v>
      </c>
      <c r="BL242" s="16" t="s">
        <v>141</v>
      </c>
      <c r="BM242" s="228" t="s">
        <v>349</v>
      </c>
    </row>
    <row r="243" s="2" customFormat="1">
      <c r="A243" s="37"/>
      <c r="B243" s="38"/>
      <c r="C243" s="39"/>
      <c r="D243" s="230" t="s">
        <v>143</v>
      </c>
      <c r="E243" s="39"/>
      <c r="F243" s="231" t="s">
        <v>350</v>
      </c>
      <c r="G243" s="39"/>
      <c r="H243" s="39"/>
      <c r="I243" s="232"/>
      <c r="J243" s="39"/>
      <c r="K243" s="39"/>
      <c r="L243" s="43"/>
      <c r="M243" s="233"/>
      <c r="N243" s="234"/>
      <c r="O243" s="90"/>
      <c r="P243" s="90"/>
      <c r="Q243" s="90"/>
      <c r="R243" s="90"/>
      <c r="S243" s="90"/>
      <c r="T243" s="91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143</v>
      </c>
      <c r="AU243" s="16" t="s">
        <v>86</v>
      </c>
    </row>
    <row r="244" s="2" customFormat="1">
      <c r="A244" s="37"/>
      <c r="B244" s="38"/>
      <c r="C244" s="39"/>
      <c r="D244" s="230" t="s">
        <v>201</v>
      </c>
      <c r="E244" s="39"/>
      <c r="F244" s="246" t="s">
        <v>351</v>
      </c>
      <c r="G244" s="39"/>
      <c r="H244" s="39"/>
      <c r="I244" s="232"/>
      <c r="J244" s="39"/>
      <c r="K244" s="39"/>
      <c r="L244" s="43"/>
      <c r="M244" s="233"/>
      <c r="N244" s="234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201</v>
      </c>
      <c r="AU244" s="16" t="s">
        <v>86</v>
      </c>
    </row>
    <row r="245" s="13" customFormat="1">
      <c r="A245" s="13"/>
      <c r="B245" s="235"/>
      <c r="C245" s="236"/>
      <c r="D245" s="230" t="s">
        <v>145</v>
      </c>
      <c r="E245" s="237" t="s">
        <v>1</v>
      </c>
      <c r="F245" s="238" t="s">
        <v>352</v>
      </c>
      <c r="G245" s="236"/>
      <c r="H245" s="239">
        <v>13</v>
      </c>
      <c r="I245" s="240"/>
      <c r="J245" s="236"/>
      <c r="K245" s="236"/>
      <c r="L245" s="241"/>
      <c r="M245" s="242"/>
      <c r="N245" s="243"/>
      <c r="O245" s="243"/>
      <c r="P245" s="243"/>
      <c r="Q245" s="243"/>
      <c r="R245" s="243"/>
      <c r="S245" s="243"/>
      <c r="T245" s="24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5" t="s">
        <v>145</v>
      </c>
      <c r="AU245" s="245" t="s">
        <v>86</v>
      </c>
      <c r="AV245" s="13" t="s">
        <v>86</v>
      </c>
      <c r="AW245" s="13" t="s">
        <v>32</v>
      </c>
      <c r="AX245" s="13" t="s">
        <v>84</v>
      </c>
      <c r="AY245" s="245" t="s">
        <v>134</v>
      </c>
    </row>
    <row r="246" s="2" customFormat="1" ht="24.15" customHeight="1">
      <c r="A246" s="37"/>
      <c r="B246" s="38"/>
      <c r="C246" s="258" t="s">
        <v>353</v>
      </c>
      <c r="D246" s="258" t="s">
        <v>244</v>
      </c>
      <c r="E246" s="259" t="s">
        <v>354</v>
      </c>
      <c r="F246" s="260" t="s">
        <v>355</v>
      </c>
      <c r="G246" s="261" t="s">
        <v>226</v>
      </c>
      <c r="H246" s="262">
        <v>13.26</v>
      </c>
      <c r="I246" s="263"/>
      <c r="J246" s="264">
        <f>ROUND(I246*H246,2)</f>
        <v>0</v>
      </c>
      <c r="K246" s="260" t="s">
        <v>140</v>
      </c>
      <c r="L246" s="265"/>
      <c r="M246" s="266" t="s">
        <v>1</v>
      </c>
      <c r="N246" s="267" t="s">
        <v>41</v>
      </c>
      <c r="O246" s="90"/>
      <c r="P246" s="226">
        <f>O246*H246</f>
        <v>0</v>
      </c>
      <c r="Q246" s="226">
        <v>0.00050000000000000001</v>
      </c>
      <c r="R246" s="226">
        <f>Q246*H246</f>
        <v>0.0066299999999999996</v>
      </c>
      <c r="S246" s="226">
        <v>0</v>
      </c>
      <c r="T246" s="227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8" t="s">
        <v>179</v>
      </c>
      <c r="AT246" s="228" t="s">
        <v>244</v>
      </c>
      <c r="AU246" s="228" t="s">
        <v>86</v>
      </c>
      <c r="AY246" s="16" t="s">
        <v>134</v>
      </c>
      <c r="BE246" s="229">
        <f>IF(N246="základní",J246,0)</f>
        <v>0</v>
      </c>
      <c r="BF246" s="229">
        <f>IF(N246="snížená",J246,0)</f>
        <v>0</v>
      </c>
      <c r="BG246" s="229">
        <f>IF(N246="zákl. přenesená",J246,0)</f>
        <v>0</v>
      </c>
      <c r="BH246" s="229">
        <f>IF(N246="sníž. přenesená",J246,0)</f>
        <v>0</v>
      </c>
      <c r="BI246" s="229">
        <f>IF(N246="nulová",J246,0)</f>
        <v>0</v>
      </c>
      <c r="BJ246" s="16" t="s">
        <v>84</v>
      </c>
      <c r="BK246" s="229">
        <f>ROUND(I246*H246,2)</f>
        <v>0</v>
      </c>
      <c r="BL246" s="16" t="s">
        <v>141</v>
      </c>
      <c r="BM246" s="228" t="s">
        <v>356</v>
      </c>
    </row>
    <row r="247" s="2" customFormat="1">
      <c r="A247" s="37"/>
      <c r="B247" s="38"/>
      <c r="C247" s="39"/>
      <c r="D247" s="230" t="s">
        <v>143</v>
      </c>
      <c r="E247" s="39"/>
      <c r="F247" s="231" t="s">
        <v>355</v>
      </c>
      <c r="G247" s="39"/>
      <c r="H247" s="39"/>
      <c r="I247" s="232"/>
      <c r="J247" s="39"/>
      <c r="K247" s="39"/>
      <c r="L247" s="43"/>
      <c r="M247" s="233"/>
      <c r="N247" s="234"/>
      <c r="O247" s="90"/>
      <c r="P247" s="90"/>
      <c r="Q247" s="90"/>
      <c r="R247" s="90"/>
      <c r="S247" s="90"/>
      <c r="T247" s="91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16" t="s">
        <v>143</v>
      </c>
      <c r="AU247" s="16" t="s">
        <v>86</v>
      </c>
    </row>
    <row r="248" s="13" customFormat="1">
      <c r="A248" s="13"/>
      <c r="B248" s="235"/>
      <c r="C248" s="236"/>
      <c r="D248" s="230" t="s">
        <v>145</v>
      </c>
      <c r="E248" s="236"/>
      <c r="F248" s="238" t="s">
        <v>357</v>
      </c>
      <c r="G248" s="236"/>
      <c r="H248" s="239">
        <v>13.26</v>
      </c>
      <c r="I248" s="240"/>
      <c r="J248" s="236"/>
      <c r="K248" s="236"/>
      <c r="L248" s="241"/>
      <c r="M248" s="242"/>
      <c r="N248" s="243"/>
      <c r="O248" s="243"/>
      <c r="P248" s="243"/>
      <c r="Q248" s="243"/>
      <c r="R248" s="243"/>
      <c r="S248" s="243"/>
      <c r="T248" s="24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5" t="s">
        <v>145</v>
      </c>
      <c r="AU248" s="245" t="s">
        <v>86</v>
      </c>
      <c r="AV248" s="13" t="s">
        <v>86</v>
      </c>
      <c r="AW248" s="13" t="s">
        <v>4</v>
      </c>
      <c r="AX248" s="13" t="s">
        <v>84</v>
      </c>
      <c r="AY248" s="245" t="s">
        <v>134</v>
      </c>
    </row>
    <row r="249" s="12" customFormat="1" ht="22.8" customHeight="1">
      <c r="A249" s="12"/>
      <c r="B249" s="201"/>
      <c r="C249" s="202"/>
      <c r="D249" s="203" t="s">
        <v>75</v>
      </c>
      <c r="E249" s="215" t="s">
        <v>179</v>
      </c>
      <c r="F249" s="215" t="s">
        <v>358</v>
      </c>
      <c r="G249" s="202"/>
      <c r="H249" s="202"/>
      <c r="I249" s="205"/>
      <c r="J249" s="216">
        <f>BK249</f>
        <v>0</v>
      </c>
      <c r="K249" s="202"/>
      <c r="L249" s="207"/>
      <c r="M249" s="208"/>
      <c r="N249" s="209"/>
      <c r="O249" s="209"/>
      <c r="P249" s="210">
        <f>SUM(P250:P350)</f>
        <v>0</v>
      </c>
      <c r="Q249" s="209"/>
      <c r="R249" s="210">
        <f>SUM(R250:R350)</f>
        <v>104.987201</v>
      </c>
      <c r="S249" s="209"/>
      <c r="T249" s="211">
        <f>SUM(T250:T350)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2" t="s">
        <v>84</v>
      </c>
      <c r="AT249" s="213" t="s">
        <v>75</v>
      </c>
      <c r="AU249" s="213" t="s">
        <v>84</v>
      </c>
      <c r="AY249" s="212" t="s">
        <v>134</v>
      </c>
      <c r="BK249" s="214">
        <f>SUM(BK250:BK350)</f>
        <v>0</v>
      </c>
    </row>
    <row r="250" s="2" customFormat="1" ht="33" customHeight="1">
      <c r="A250" s="37"/>
      <c r="B250" s="38"/>
      <c r="C250" s="217" t="s">
        <v>359</v>
      </c>
      <c r="D250" s="217" t="s">
        <v>136</v>
      </c>
      <c r="E250" s="218" t="s">
        <v>360</v>
      </c>
      <c r="F250" s="219" t="s">
        <v>361</v>
      </c>
      <c r="G250" s="220" t="s">
        <v>139</v>
      </c>
      <c r="H250" s="221">
        <v>36.5</v>
      </c>
      <c r="I250" s="222"/>
      <c r="J250" s="223">
        <f>ROUND(I250*H250,2)</f>
        <v>0</v>
      </c>
      <c r="K250" s="219" t="s">
        <v>140</v>
      </c>
      <c r="L250" s="43"/>
      <c r="M250" s="224" t="s">
        <v>1</v>
      </c>
      <c r="N250" s="225" t="s">
        <v>41</v>
      </c>
      <c r="O250" s="90"/>
      <c r="P250" s="226">
        <f>O250*H250</f>
        <v>0</v>
      </c>
      <c r="Q250" s="226">
        <v>5.0000000000000002E-05</v>
      </c>
      <c r="R250" s="226">
        <f>Q250*H250</f>
        <v>0.001825</v>
      </c>
      <c r="S250" s="226">
        <v>0</v>
      </c>
      <c r="T250" s="227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8" t="s">
        <v>141</v>
      </c>
      <c r="AT250" s="228" t="s">
        <v>136</v>
      </c>
      <c r="AU250" s="228" t="s">
        <v>86</v>
      </c>
      <c r="AY250" s="16" t="s">
        <v>134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6" t="s">
        <v>84</v>
      </c>
      <c r="BK250" s="229">
        <f>ROUND(I250*H250,2)</f>
        <v>0</v>
      </c>
      <c r="BL250" s="16" t="s">
        <v>141</v>
      </c>
      <c r="BM250" s="228" t="s">
        <v>362</v>
      </c>
    </row>
    <row r="251" s="2" customFormat="1">
      <c r="A251" s="37"/>
      <c r="B251" s="38"/>
      <c r="C251" s="39"/>
      <c r="D251" s="230" t="s">
        <v>143</v>
      </c>
      <c r="E251" s="39"/>
      <c r="F251" s="231" t="s">
        <v>363</v>
      </c>
      <c r="G251" s="39"/>
      <c r="H251" s="39"/>
      <c r="I251" s="232"/>
      <c r="J251" s="39"/>
      <c r="K251" s="39"/>
      <c r="L251" s="43"/>
      <c r="M251" s="233"/>
      <c r="N251" s="234"/>
      <c r="O251" s="90"/>
      <c r="P251" s="90"/>
      <c r="Q251" s="90"/>
      <c r="R251" s="90"/>
      <c r="S251" s="90"/>
      <c r="T251" s="91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143</v>
      </c>
      <c r="AU251" s="16" t="s">
        <v>86</v>
      </c>
    </row>
    <row r="252" s="2" customFormat="1" ht="24.15" customHeight="1">
      <c r="A252" s="37"/>
      <c r="B252" s="38"/>
      <c r="C252" s="258" t="s">
        <v>364</v>
      </c>
      <c r="D252" s="258" t="s">
        <v>244</v>
      </c>
      <c r="E252" s="259" t="s">
        <v>365</v>
      </c>
      <c r="F252" s="260" t="s">
        <v>366</v>
      </c>
      <c r="G252" s="261" t="s">
        <v>139</v>
      </c>
      <c r="H252" s="262">
        <v>37.048000000000002</v>
      </c>
      <c r="I252" s="263"/>
      <c r="J252" s="264">
        <f>ROUND(I252*H252,2)</f>
        <v>0</v>
      </c>
      <c r="K252" s="260" t="s">
        <v>140</v>
      </c>
      <c r="L252" s="265"/>
      <c r="M252" s="266" t="s">
        <v>1</v>
      </c>
      <c r="N252" s="267" t="s">
        <v>41</v>
      </c>
      <c r="O252" s="90"/>
      <c r="P252" s="226">
        <f>O252*H252</f>
        <v>0</v>
      </c>
      <c r="Q252" s="226">
        <v>0.052999999999999998</v>
      </c>
      <c r="R252" s="226">
        <f>Q252*H252</f>
        <v>1.963544</v>
      </c>
      <c r="S252" s="226">
        <v>0</v>
      </c>
      <c r="T252" s="227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8" t="s">
        <v>179</v>
      </c>
      <c r="AT252" s="228" t="s">
        <v>244</v>
      </c>
      <c r="AU252" s="228" t="s">
        <v>86</v>
      </c>
      <c r="AY252" s="16" t="s">
        <v>134</v>
      </c>
      <c r="BE252" s="229">
        <f>IF(N252="základní",J252,0)</f>
        <v>0</v>
      </c>
      <c r="BF252" s="229">
        <f>IF(N252="snížená",J252,0)</f>
        <v>0</v>
      </c>
      <c r="BG252" s="229">
        <f>IF(N252="zákl. přenesená",J252,0)</f>
        <v>0</v>
      </c>
      <c r="BH252" s="229">
        <f>IF(N252="sníž. přenesená",J252,0)</f>
        <v>0</v>
      </c>
      <c r="BI252" s="229">
        <f>IF(N252="nulová",J252,0)</f>
        <v>0</v>
      </c>
      <c r="BJ252" s="16" t="s">
        <v>84</v>
      </c>
      <c r="BK252" s="229">
        <f>ROUND(I252*H252,2)</f>
        <v>0</v>
      </c>
      <c r="BL252" s="16" t="s">
        <v>141</v>
      </c>
      <c r="BM252" s="228" t="s">
        <v>367</v>
      </c>
    </row>
    <row r="253" s="2" customFormat="1">
      <c r="A253" s="37"/>
      <c r="B253" s="38"/>
      <c r="C253" s="39"/>
      <c r="D253" s="230" t="s">
        <v>143</v>
      </c>
      <c r="E253" s="39"/>
      <c r="F253" s="231" t="s">
        <v>366</v>
      </c>
      <c r="G253" s="39"/>
      <c r="H253" s="39"/>
      <c r="I253" s="232"/>
      <c r="J253" s="39"/>
      <c r="K253" s="39"/>
      <c r="L253" s="43"/>
      <c r="M253" s="233"/>
      <c r="N253" s="234"/>
      <c r="O253" s="90"/>
      <c r="P253" s="90"/>
      <c r="Q253" s="90"/>
      <c r="R253" s="90"/>
      <c r="S253" s="90"/>
      <c r="T253" s="91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16" t="s">
        <v>143</v>
      </c>
      <c r="AU253" s="16" t="s">
        <v>86</v>
      </c>
    </row>
    <row r="254" s="13" customFormat="1">
      <c r="A254" s="13"/>
      <c r="B254" s="235"/>
      <c r="C254" s="236"/>
      <c r="D254" s="230" t="s">
        <v>145</v>
      </c>
      <c r="E254" s="236"/>
      <c r="F254" s="238" t="s">
        <v>368</v>
      </c>
      <c r="G254" s="236"/>
      <c r="H254" s="239">
        <v>37.048000000000002</v>
      </c>
      <c r="I254" s="240"/>
      <c r="J254" s="236"/>
      <c r="K254" s="236"/>
      <c r="L254" s="241"/>
      <c r="M254" s="242"/>
      <c r="N254" s="243"/>
      <c r="O254" s="243"/>
      <c r="P254" s="243"/>
      <c r="Q254" s="243"/>
      <c r="R254" s="243"/>
      <c r="S254" s="243"/>
      <c r="T254" s="24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5" t="s">
        <v>145</v>
      </c>
      <c r="AU254" s="245" t="s">
        <v>86</v>
      </c>
      <c r="AV254" s="13" t="s">
        <v>86</v>
      </c>
      <c r="AW254" s="13" t="s">
        <v>4</v>
      </c>
      <c r="AX254" s="13" t="s">
        <v>84</v>
      </c>
      <c r="AY254" s="245" t="s">
        <v>134</v>
      </c>
    </row>
    <row r="255" s="2" customFormat="1" ht="33" customHeight="1">
      <c r="A255" s="37"/>
      <c r="B255" s="38"/>
      <c r="C255" s="217" t="s">
        <v>369</v>
      </c>
      <c r="D255" s="217" t="s">
        <v>136</v>
      </c>
      <c r="E255" s="218" t="s">
        <v>370</v>
      </c>
      <c r="F255" s="219" t="s">
        <v>371</v>
      </c>
      <c r="G255" s="220" t="s">
        <v>139</v>
      </c>
      <c r="H255" s="221">
        <v>296.5</v>
      </c>
      <c r="I255" s="222"/>
      <c r="J255" s="223">
        <f>ROUND(I255*H255,2)</f>
        <v>0</v>
      </c>
      <c r="K255" s="219" t="s">
        <v>140</v>
      </c>
      <c r="L255" s="43"/>
      <c r="M255" s="224" t="s">
        <v>1</v>
      </c>
      <c r="N255" s="225" t="s">
        <v>41</v>
      </c>
      <c r="O255" s="90"/>
      <c r="P255" s="226">
        <f>O255*H255</f>
        <v>0</v>
      </c>
      <c r="Q255" s="226">
        <v>8.0000000000000007E-05</v>
      </c>
      <c r="R255" s="226">
        <f>Q255*H255</f>
        <v>0.023720000000000002</v>
      </c>
      <c r="S255" s="226">
        <v>0</v>
      </c>
      <c r="T255" s="227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28" t="s">
        <v>141</v>
      </c>
      <c r="AT255" s="228" t="s">
        <v>136</v>
      </c>
      <c r="AU255" s="228" t="s">
        <v>86</v>
      </c>
      <c r="AY255" s="16" t="s">
        <v>134</v>
      </c>
      <c r="BE255" s="229">
        <f>IF(N255="základní",J255,0)</f>
        <v>0</v>
      </c>
      <c r="BF255" s="229">
        <f>IF(N255="snížená",J255,0)</f>
        <v>0</v>
      </c>
      <c r="BG255" s="229">
        <f>IF(N255="zákl. přenesená",J255,0)</f>
        <v>0</v>
      </c>
      <c r="BH255" s="229">
        <f>IF(N255="sníž. přenesená",J255,0)</f>
        <v>0</v>
      </c>
      <c r="BI255" s="229">
        <f>IF(N255="nulová",J255,0)</f>
        <v>0</v>
      </c>
      <c r="BJ255" s="16" t="s">
        <v>84</v>
      </c>
      <c r="BK255" s="229">
        <f>ROUND(I255*H255,2)</f>
        <v>0</v>
      </c>
      <c r="BL255" s="16" t="s">
        <v>141</v>
      </c>
      <c r="BM255" s="228" t="s">
        <v>372</v>
      </c>
    </row>
    <row r="256" s="2" customFormat="1">
      <c r="A256" s="37"/>
      <c r="B256" s="38"/>
      <c r="C256" s="39"/>
      <c r="D256" s="230" t="s">
        <v>143</v>
      </c>
      <c r="E256" s="39"/>
      <c r="F256" s="231" t="s">
        <v>373</v>
      </c>
      <c r="G256" s="39"/>
      <c r="H256" s="39"/>
      <c r="I256" s="232"/>
      <c r="J256" s="39"/>
      <c r="K256" s="39"/>
      <c r="L256" s="43"/>
      <c r="M256" s="233"/>
      <c r="N256" s="234"/>
      <c r="O256" s="90"/>
      <c r="P256" s="90"/>
      <c r="Q256" s="90"/>
      <c r="R256" s="90"/>
      <c r="S256" s="90"/>
      <c r="T256" s="91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143</v>
      </c>
      <c r="AU256" s="16" t="s">
        <v>86</v>
      </c>
    </row>
    <row r="257" s="13" customFormat="1">
      <c r="A257" s="13"/>
      <c r="B257" s="235"/>
      <c r="C257" s="236"/>
      <c r="D257" s="230" t="s">
        <v>145</v>
      </c>
      <c r="E257" s="237" t="s">
        <v>1</v>
      </c>
      <c r="F257" s="238" t="s">
        <v>374</v>
      </c>
      <c r="G257" s="236"/>
      <c r="H257" s="239">
        <v>296.5</v>
      </c>
      <c r="I257" s="240"/>
      <c r="J257" s="236"/>
      <c r="K257" s="236"/>
      <c r="L257" s="241"/>
      <c r="M257" s="242"/>
      <c r="N257" s="243"/>
      <c r="O257" s="243"/>
      <c r="P257" s="243"/>
      <c r="Q257" s="243"/>
      <c r="R257" s="243"/>
      <c r="S257" s="243"/>
      <c r="T257" s="24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5" t="s">
        <v>145</v>
      </c>
      <c r="AU257" s="245" t="s">
        <v>86</v>
      </c>
      <c r="AV257" s="13" t="s">
        <v>86</v>
      </c>
      <c r="AW257" s="13" t="s">
        <v>32</v>
      </c>
      <c r="AX257" s="13" t="s">
        <v>84</v>
      </c>
      <c r="AY257" s="245" t="s">
        <v>134</v>
      </c>
    </row>
    <row r="258" s="2" customFormat="1" ht="24.15" customHeight="1">
      <c r="A258" s="37"/>
      <c r="B258" s="38"/>
      <c r="C258" s="258" t="s">
        <v>375</v>
      </c>
      <c r="D258" s="258" t="s">
        <v>244</v>
      </c>
      <c r="E258" s="259" t="s">
        <v>376</v>
      </c>
      <c r="F258" s="260" t="s">
        <v>377</v>
      </c>
      <c r="G258" s="261" t="s">
        <v>139</v>
      </c>
      <c r="H258" s="262">
        <v>300.94799999999998</v>
      </c>
      <c r="I258" s="263"/>
      <c r="J258" s="264">
        <f>ROUND(I258*H258,2)</f>
        <v>0</v>
      </c>
      <c r="K258" s="260" t="s">
        <v>140</v>
      </c>
      <c r="L258" s="265"/>
      <c r="M258" s="266" t="s">
        <v>1</v>
      </c>
      <c r="N258" s="267" t="s">
        <v>41</v>
      </c>
      <c r="O258" s="90"/>
      <c r="P258" s="226">
        <f>O258*H258</f>
        <v>0</v>
      </c>
      <c r="Q258" s="226">
        <v>0.071999999999999995</v>
      </c>
      <c r="R258" s="226">
        <f>Q258*H258</f>
        <v>21.668255999999996</v>
      </c>
      <c r="S258" s="226">
        <v>0</v>
      </c>
      <c r="T258" s="227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8" t="s">
        <v>179</v>
      </c>
      <c r="AT258" s="228" t="s">
        <v>244</v>
      </c>
      <c r="AU258" s="228" t="s">
        <v>86</v>
      </c>
      <c r="AY258" s="16" t="s">
        <v>134</v>
      </c>
      <c r="BE258" s="229">
        <f>IF(N258="základní",J258,0)</f>
        <v>0</v>
      </c>
      <c r="BF258" s="229">
        <f>IF(N258="snížená",J258,0)</f>
        <v>0</v>
      </c>
      <c r="BG258" s="229">
        <f>IF(N258="zákl. přenesená",J258,0)</f>
        <v>0</v>
      </c>
      <c r="BH258" s="229">
        <f>IF(N258="sníž. přenesená",J258,0)</f>
        <v>0</v>
      </c>
      <c r="BI258" s="229">
        <f>IF(N258="nulová",J258,0)</f>
        <v>0</v>
      </c>
      <c r="BJ258" s="16" t="s">
        <v>84</v>
      </c>
      <c r="BK258" s="229">
        <f>ROUND(I258*H258,2)</f>
        <v>0</v>
      </c>
      <c r="BL258" s="16" t="s">
        <v>141</v>
      </c>
      <c r="BM258" s="228" t="s">
        <v>378</v>
      </c>
    </row>
    <row r="259" s="2" customFormat="1">
      <c r="A259" s="37"/>
      <c r="B259" s="38"/>
      <c r="C259" s="39"/>
      <c r="D259" s="230" t="s">
        <v>143</v>
      </c>
      <c r="E259" s="39"/>
      <c r="F259" s="231" t="s">
        <v>377</v>
      </c>
      <c r="G259" s="39"/>
      <c r="H259" s="39"/>
      <c r="I259" s="232"/>
      <c r="J259" s="39"/>
      <c r="K259" s="39"/>
      <c r="L259" s="43"/>
      <c r="M259" s="233"/>
      <c r="N259" s="234"/>
      <c r="O259" s="90"/>
      <c r="P259" s="90"/>
      <c r="Q259" s="90"/>
      <c r="R259" s="90"/>
      <c r="S259" s="90"/>
      <c r="T259" s="91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143</v>
      </c>
      <c r="AU259" s="16" t="s">
        <v>86</v>
      </c>
    </row>
    <row r="260" s="13" customFormat="1">
      <c r="A260" s="13"/>
      <c r="B260" s="235"/>
      <c r="C260" s="236"/>
      <c r="D260" s="230" t="s">
        <v>145</v>
      </c>
      <c r="E260" s="236"/>
      <c r="F260" s="238" t="s">
        <v>379</v>
      </c>
      <c r="G260" s="236"/>
      <c r="H260" s="239">
        <v>300.94799999999998</v>
      </c>
      <c r="I260" s="240"/>
      <c r="J260" s="236"/>
      <c r="K260" s="236"/>
      <c r="L260" s="241"/>
      <c r="M260" s="242"/>
      <c r="N260" s="243"/>
      <c r="O260" s="243"/>
      <c r="P260" s="243"/>
      <c r="Q260" s="243"/>
      <c r="R260" s="243"/>
      <c r="S260" s="243"/>
      <c r="T260" s="24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5" t="s">
        <v>145</v>
      </c>
      <c r="AU260" s="245" t="s">
        <v>86</v>
      </c>
      <c r="AV260" s="13" t="s">
        <v>86</v>
      </c>
      <c r="AW260" s="13" t="s">
        <v>4</v>
      </c>
      <c r="AX260" s="13" t="s">
        <v>84</v>
      </c>
      <c r="AY260" s="245" t="s">
        <v>134</v>
      </c>
    </row>
    <row r="261" s="2" customFormat="1" ht="24.15" customHeight="1">
      <c r="A261" s="37"/>
      <c r="B261" s="38"/>
      <c r="C261" s="217" t="s">
        <v>380</v>
      </c>
      <c r="D261" s="217" t="s">
        <v>136</v>
      </c>
      <c r="E261" s="218" t="s">
        <v>381</v>
      </c>
      <c r="F261" s="219" t="s">
        <v>382</v>
      </c>
      <c r="G261" s="220" t="s">
        <v>333</v>
      </c>
      <c r="H261" s="221">
        <v>2</v>
      </c>
      <c r="I261" s="222"/>
      <c r="J261" s="223">
        <f>ROUND(I261*H261,2)</f>
        <v>0</v>
      </c>
      <c r="K261" s="219" t="s">
        <v>140</v>
      </c>
      <c r="L261" s="43"/>
      <c r="M261" s="224" t="s">
        <v>1</v>
      </c>
      <c r="N261" s="225" t="s">
        <v>41</v>
      </c>
      <c r="O261" s="90"/>
      <c r="P261" s="226">
        <f>O261*H261</f>
        <v>0</v>
      </c>
      <c r="Q261" s="226">
        <v>0.00014999999999999999</v>
      </c>
      <c r="R261" s="226">
        <f>Q261*H261</f>
        <v>0.00029999999999999997</v>
      </c>
      <c r="S261" s="226">
        <v>0</v>
      </c>
      <c r="T261" s="227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28" t="s">
        <v>141</v>
      </c>
      <c r="AT261" s="228" t="s">
        <v>136</v>
      </c>
      <c r="AU261" s="228" t="s">
        <v>86</v>
      </c>
      <c r="AY261" s="16" t="s">
        <v>134</v>
      </c>
      <c r="BE261" s="229">
        <f>IF(N261="základní",J261,0)</f>
        <v>0</v>
      </c>
      <c r="BF261" s="229">
        <f>IF(N261="snížená",J261,0)</f>
        <v>0</v>
      </c>
      <c r="BG261" s="229">
        <f>IF(N261="zákl. přenesená",J261,0)</f>
        <v>0</v>
      </c>
      <c r="BH261" s="229">
        <f>IF(N261="sníž. přenesená",J261,0)</f>
        <v>0</v>
      </c>
      <c r="BI261" s="229">
        <f>IF(N261="nulová",J261,0)</f>
        <v>0</v>
      </c>
      <c r="BJ261" s="16" t="s">
        <v>84</v>
      </c>
      <c r="BK261" s="229">
        <f>ROUND(I261*H261,2)</f>
        <v>0</v>
      </c>
      <c r="BL261" s="16" t="s">
        <v>141</v>
      </c>
      <c r="BM261" s="228" t="s">
        <v>383</v>
      </c>
    </row>
    <row r="262" s="2" customFormat="1">
      <c r="A262" s="37"/>
      <c r="B262" s="38"/>
      <c r="C262" s="39"/>
      <c r="D262" s="230" t="s">
        <v>143</v>
      </c>
      <c r="E262" s="39"/>
      <c r="F262" s="231" t="s">
        <v>384</v>
      </c>
      <c r="G262" s="39"/>
      <c r="H262" s="39"/>
      <c r="I262" s="232"/>
      <c r="J262" s="39"/>
      <c r="K262" s="39"/>
      <c r="L262" s="43"/>
      <c r="M262" s="233"/>
      <c r="N262" s="234"/>
      <c r="O262" s="90"/>
      <c r="P262" s="90"/>
      <c r="Q262" s="90"/>
      <c r="R262" s="90"/>
      <c r="S262" s="90"/>
      <c r="T262" s="91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6" t="s">
        <v>143</v>
      </c>
      <c r="AU262" s="16" t="s">
        <v>86</v>
      </c>
    </row>
    <row r="263" s="2" customFormat="1" ht="33" customHeight="1">
      <c r="A263" s="37"/>
      <c r="B263" s="38"/>
      <c r="C263" s="258" t="s">
        <v>385</v>
      </c>
      <c r="D263" s="258" t="s">
        <v>244</v>
      </c>
      <c r="E263" s="259" t="s">
        <v>386</v>
      </c>
      <c r="F263" s="260" t="s">
        <v>387</v>
      </c>
      <c r="G263" s="261" t="s">
        <v>333</v>
      </c>
      <c r="H263" s="262">
        <v>2.0299999999999998</v>
      </c>
      <c r="I263" s="263"/>
      <c r="J263" s="264">
        <f>ROUND(I263*H263,2)</f>
        <v>0</v>
      </c>
      <c r="K263" s="260" t="s">
        <v>140</v>
      </c>
      <c r="L263" s="265"/>
      <c r="M263" s="266" t="s">
        <v>1</v>
      </c>
      <c r="N263" s="267" t="s">
        <v>41</v>
      </c>
      <c r="O263" s="90"/>
      <c r="P263" s="226">
        <f>O263*H263</f>
        <v>0</v>
      </c>
      <c r="Q263" s="226">
        <v>0.042000000000000003</v>
      </c>
      <c r="R263" s="226">
        <f>Q263*H263</f>
        <v>0.085260000000000002</v>
      </c>
      <c r="S263" s="226">
        <v>0</v>
      </c>
      <c r="T263" s="227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8" t="s">
        <v>179</v>
      </c>
      <c r="AT263" s="228" t="s">
        <v>244</v>
      </c>
      <c r="AU263" s="228" t="s">
        <v>86</v>
      </c>
      <c r="AY263" s="16" t="s">
        <v>134</v>
      </c>
      <c r="BE263" s="229">
        <f>IF(N263="základní",J263,0)</f>
        <v>0</v>
      </c>
      <c r="BF263" s="229">
        <f>IF(N263="snížená",J263,0)</f>
        <v>0</v>
      </c>
      <c r="BG263" s="229">
        <f>IF(N263="zákl. přenesená",J263,0)</f>
        <v>0</v>
      </c>
      <c r="BH263" s="229">
        <f>IF(N263="sníž. přenesená",J263,0)</f>
        <v>0</v>
      </c>
      <c r="BI263" s="229">
        <f>IF(N263="nulová",J263,0)</f>
        <v>0</v>
      </c>
      <c r="BJ263" s="16" t="s">
        <v>84</v>
      </c>
      <c r="BK263" s="229">
        <f>ROUND(I263*H263,2)</f>
        <v>0</v>
      </c>
      <c r="BL263" s="16" t="s">
        <v>141</v>
      </c>
      <c r="BM263" s="228" t="s">
        <v>388</v>
      </c>
    </row>
    <row r="264" s="2" customFormat="1">
      <c r="A264" s="37"/>
      <c r="B264" s="38"/>
      <c r="C264" s="39"/>
      <c r="D264" s="230" t="s">
        <v>143</v>
      </c>
      <c r="E264" s="39"/>
      <c r="F264" s="231" t="s">
        <v>387</v>
      </c>
      <c r="G264" s="39"/>
      <c r="H264" s="39"/>
      <c r="I264" s="232"/>
      <c r="J264" s="39"/>
      <c r="K264" s="39"/>
      <c r="L264" s="43"/>
      <c r="M264" s="233"/>
      <c r="N264" s="234"/>
      <c r="O264" s="90"/>
      <c r="P264" s="90"/>
      <c r="Q264" s="90"/>
      <c r="R264" s="90"/>
      <c r="S264" s="90"/>
      <c r="T264" s="91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6" t="s">
        <v>143</v>
      </c>
      <c r="AU264" s="16" t="s">
        <v>86</v>
      </c>
    </row>
    <row r="265" s="13" customFormat="1">
      <c r="A265" s="13"/>
      <c r="B265" s="235"/>
      <c r="C265" s="236"/>
      <c r="D265" s="230" t="s">
        <v>145</v>
      </c>
      <c r="E265" s="236"/>
      <c r="F265" s="238" t="s">
        <v>389</v>
      </c>
      <c r="G265" s="236"/>
      <c r="H265" s="239">
        <v>2.0299999999999998</v>
      </c>
      <c r="I265" s="240"/>
      <c r="J265" s="236"/>
      <c r="K265" s="236"/>
      <c r="L265" s="241"/>
      <c r="M265" s="242"/>
      <c r="N265" s="243"/>
      <c r="O265" s="243"/>
      <c r="P265" s="243"/>
      <c r="Q265" s="243"/>
      <c r="R265" s="243"/>
      <c r="S265" s="243"/>
      <c r="T265" s="24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5" t="s">
        <v>145</v>
      </c>
      <c r="AU265" s="245" t="s">
        <v>86</v>
      </c>
      <c r="AV265" s="13" t="s">
        <v>86</v>
      </c>
      <c r="AW265" s="13" t="s">
        <v>4</v>
      </c>
      <c r="AX265" s="13" t="s">
        <v>84</v>
      </c>
      <c r="AY265" s="245" t="s">
        <v>134</v>
      </c>
    </row>
    <row r="266" s="2" customFormat="1" ht="24.15" customHeight="1">
      <c r="A266" s="37"/>
      <c r="B266" s="38"/>
      <c r="C266" s="217" t="s">
        <v>390</v>
      </c>
      <c r="D266" s="217" t="s">
        <v>136</v>
      </c>
      <c r="E266" s="218" t="s">
        <v>391</v>
      </c>
      <c r="F266" s="219" t="s">
        <v>392</v>
      </c>
      <c r="G266" s="220" t="s">
        <v>333</v>
      </c>
      <c r="H266" s="221">
        <v>4</v>
      </c>
      <c r="I266" s="222"/>
      <c r="J266" s="223">
        <f>ROUND(I266*H266,2)</f>
        <v>0</v>
      </c>
      <c r="K266" s="219" t="s">
        <v>140</v>
      </c>
      <c r="L266" s="43"/>
      <c r="M266" s="224" t="s">
        <v>1</v>
      </c>
      <c r="N266" s="225" t="s">
        <v>41</v>
      </c>
      <c r="O266" s="90"/>
      <c r="P266" s="226">
        <f>O266*H266</f>
        <v>0</v>
      </c>
      <c r="Q266" s="226">
        <v>8.0000000000000007E-05</v>
      </c>
      <c r="R266" s="226">
        <f>Q266*H266</f>
        <v>0.00032000000000000003</v>
      </c>
      <c r="S266" s="226">
        <v>0</v>
      </c>
      <c r="T266" s="227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28" t="s">
        <v>141</v>
      </c>
      <c r="AT266" s="228" t="s">
        <v>136</v>
      </c>
      <c r="AU266" s="228" t="s">
        <v>86</v>
      </c>
      <c r="AY266" s="16" t="s">
        <v>134</v>
      </c>
      <c r="BE266" s="229">
        <f>IF(N266="základní",J266,0)</f>
        <v>0</v>
      </c>
      <c r="BF266" s="229">
        <f>IF(N266="snížená",J266,0)</f>
        <v>0</v>
      </c>
      <c r="BG266" s="229">
        <f>IF(N266="zákl. přenesená",J266,0)</f>
        <v>0</v>
      </c>
      <c r="BH266" s="229">
        <f>IF(N266="sníž. přenesená",J266,0)</f>
        <v>0</v>
      </c>
      <c r="BI266" s="229">
        <f>IF(N266="nulová",J266,0)</f>
        <v>0</v>
      </c>
      <c r="BJ266" s="16" t="s">
        <v>84</v>
      </c>
      <c r="BK266" s="229">
        <f>ROUND(I266*H266,2)</f>
        <v>0</v>
      </c>
      <c r="BL266" s="16" t="s">
        <v>141</v>
      </c>
      <c r="BM266" s="228" t="s">
        <v>393</v>
      </c>
    </row>
    <row r="267" s="2" customFormat="1">
      <c r="A267" s="37"/>
      <c r="B267" s="38"/>
      <c r="C267" s="39"/>
      <c r="D267" s="230" t="s">
        <v>143</v>
      </c>
      <c r="E267" s="39"/>
      <c r="F267" s="231" t="s">
        <v>394</v>
      </c>
      <c r="G267" s="39"/>
      <c r="H267" s="39"/>
      <c r="I267" s="232"/>
      <c r="J267" s="39"/>
      <c r="K267" s="39"/>
      <c r="L267" s="43"/>
      <c r="M267" s="233"/>
      <c r="N267" s="234"/>
      <c r="O267" s="90"/>
      <c r="P267" s="90"/>
      <c r="Q267" s="90"/>
      <c r="R267" s="90"/>
      <c r="S267" s="90"/>
      <c r="T267" s="91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6" t="s">
        <v>143</v>
      </c>
      <c r="AU267" s="16" t="s">
        <v>86</v>
      </c>
    </row>
    <row r="268" s="2" customFormat="1" ht="24.15" customHeight="1">
      <c r="A268" s="37"/>
      <c r="B268" s="38"/>
      <c r="C268" s="258" t="s">
        <v>395</v>
      </c>
      <c r="D268" s="258" t="s">
        <v>244</v>
      </c>
      <c r="E268" s="259" t="s">
        <v>396</v>
      </c>
      <c r="F268" s="260" t="s">
        <v>397</v>
      </c>
      <c r="G268" s="261" t="s">
        <v>333</v>
      </c>
      <c r="H268" s="262">
        <v>2.0299999999999998</v>
      </c>
      <c r="I268" s="263"/>
      <c r="J268" s="264">
        <f>ROUND(I268*H268,2)</f>
        <v>0</v>
      </c>
      <c r="K268" s="260" t="s">
        <v>140</v>
      </c>
      <c r="L268" s="265"/>
      <c r="M268" s="266" t="s">
        <v>1</v>
      </c>
      <c r="N268" s="267" t="s">
        <v>41</v>
      </c>
      <c r="O268" s="90"/>
      <c r="P268" s="226">
        <f>O268*H268</f>
        <v>0</v>
      </c>
      <c r="Q268" s="226">
        <v>0.041000000000000002</v>
      </c>
      <c r="R268" s="226">
        <f>Q268*H268</f>
        <v>0.083229999999999998</v>
      </c>
      <c r="S268" s="226">
        <v>0</v>
      </c>
      <c r="T268" s="227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28" t="s">
        <v>179</v>
      </c>
      <c r="AT268" s="228" t="s">
        <v>244</v>
      </c>
      <c r="AU268" s="228" t="s">
        <v>86</v>
      </c>
      <c r="AY268" s="16" t="s">
        <v>134</v>
      </c>
      <c r="BE268" s="229">
        <f>IF(N268="základní",J268,0)</f>
        <v>0</v>
      </c>
      <c r="BF268" s="229">
        <f>IF(N268="snížená",J268,0)</f>
        <v>0</v>
      </c>
      <c r="BG268" s="229">
        <f>IF(N268="zákl. přenesená",J268,0)</f>
        <v>0</v>
      </c>
      <c r="BH268" s="229">
        <f>IF(N268="sníž. přenesená",J268,0)</f>
        <v>0</v>
      </c>
      <c r="BI268" s="229">
        <f>IF(N268="nulová",J268,0)</f>
        <v>0</v>
      </c>
      <c r="BJ268" s="16" t="s">
        <v>84</v>
      </c>
      <c r="BK268" s="229">
        <f>ROUND(I268*H268,2)</f>
        <v>0</v>
      </c>
      <c r="BL268" s="16" t="s">
        <v>141</v>
      </c>
      <c r="BM268" s="228" t="s">
        <v>398</v>
      </c>
    </row>
    <row r="269" s="2" customFormat="1">
      <c r="A269" s="37"/>
      <c r="B269" s="38"/>
      <c r="C269" s="39"/>
      <c r="D269" s="230" t="s">
        <v>143</v>
      </c>
      <c r="E269" s="39"/>
      <c r="F269" s="231" t="s">
        <v>397</v>
      </c>
      <c r="G269" s="39"/>
      <c r="H269" s="39"/>
      <c r="I269" s="232"/>
      <c r="J269" s="39"/>
      <c r="K269" s="39"/>
      <c r="L269" s="43"/>
      <c r="M269" s="233"/>
      <c r="N269" s="234"/>
      <c r="O269" s="90"/>
      <c r="P269" s="90"/>
      <c r="Q269" s="90"/>
      <c r="R269" s="90"/>
      <c r="S269" s="90"/>
      <c r="T269" s="91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6" t="s">
        <v>143</v>
      </c>
      <c r="AU269" s="16" t="s">
        <v>86</v>
      </c>
    </row>
    <row r="270" s="13" customFormat="1">
      <c r="A270" s="13"/>
      <c r="B270" s="235"/>
      <c r="C270" s="236"/>
      <c r="D270" s="230" t="s">
        <v>145</v>
      </c>
      <c r="E270" s="236"/>
      <c r="F270" s="238" t="s">
        <v>389</v>
      </c>
      <c r="G270" s="236"/>
      <c r="H270" s="239">
        <v>2.0299999999999998</v>
      </c>
      <c r="I270" s="240"/>
      <c r="J270" s="236"/>
      <c r="K270" s="236"/>
      <c r="L270" s="241"/>
      <c r="M270" s="242"/>
      <c r="N270" s="243"/>
      <c r="O270" s="243"/>
      <c r="P270" s="243"/>
      <c r="Q270" s="243"/>
      <c r="R270" s="243"/>
      <c r="S270" s="243"/>
      <c r="T270" s="24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5" t="s">
        <v>145</v>
      </c>
      <c r="AU270" s="245" t="s">
        <v>86</v>
      </c>
      <c r="AV270" s="13" t="s">
        <v>86</v>
      </c>
      <c r="AW270" s="13" t="s">
        <v>4</v>
      </c>
      <c r="AX270" s="13" t="s">
        <v>84</v>
      </c>
      <c r="AY270" s="245" t="s">
        <v>134</v>
      </c>
    </row>
    <row r="271" s="2" customFormat="1" ht="33" customHeight="1">
      <c r="A271" s="37"/>
      <c r="B271" s="38"/>
      <c r="C271" s="258" t="s">
        <v>399</v>
      </c>
      <c r="D271" s="258" t="s">
        <v>244</v>
      </c>
      <c r="E271" s="259" t="s">
        <v>400</v>
      </c>
      <c r="F271" s="260" t="s">
        <v>401</v>
      </c>
      <c r="G271" s="261" t="s">
        <v>333</v>
      </c>
      <c r="H271" s="262">
        <v>2.0299999999999998</v>
      </c>
      <c r="I271" s="263"/>
      <c r="J271" s="264">
        <f>ROUND(I271*H271,2)</f>
        <v>0</v>
      </c>
      <c r="K271" s="260" t="s">
        <v>140</v>
      </c>
      <c r="L271" s="265"/>
      <c r="M271" s="266" t="s">
        <v>1</v>
      </c>
      <c r="N271" s="267" t="s">
        <v>41</v>
      </c>
      <c r="O271" s="90"/>
      <c r="P271" s="226">
        <f>O271*H271</f>
        <v>0</v>
      </c>
      <c r="Q271" s="226">
        <v>0.034000000000000002</v>
      </c>
      <c r="R271" s="226">
        <f>Q271*H271</f>
        <v>0.069019999999999998</v>
      </c>
      <c r="S271" s="226">
        <v>0</v>
      </c>
      <c r="T271" s="227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28" t="s">
        <v>179</v>
      </c>
      <c r="AT271" s="228" t="s">
        <v>244</v>
      </c>
      <c r="AU271" s="228" t="s">
        <v>86</v>
      </c>
      <c r="AY271" s="16" t="s">
        <v>134</v>
      </c>
      <c r="BE271" s="229">
        <f>IF(N271="základní",J271,0)</f>
        <v>0</v>
      </c>
      <c r="BF271" s="229">
        <f>IF(N271="snížená",J271,0)</f>
        <v>0</v>
      </c>
      <c r="BG271" s="229">
        <f>IF(N271="zákl. přenesená",J271,0)</f>
        <v>0</v>
      </c>
      <c r="BH271" s="229">
        <f>IF(N271="sníž. přenesená",J271,0)</f>
        <v>0</v>
      </c>
      <c r="BI271" s="229">
        <f>IF(N271="nulová",J271,0)</f>
        <v>0</v>
      </c>
      <c r="BJ271" s="16" t="s">
        <v>84</v>
      </c>
      <c r="BK271" s="229">
        <f>ROUND(I271*H271,2)</f>
        <v>0</v>
      </c>
      <c r="BL271" s="16" t="s">
        <v>141</v>
      </c>
      <c r="BM271" s="228" t="s">
        <v>402</v>
      </c>
    </row>
    <row r="272" s="2" customFormat="1">
      <c r="A272" s="37"/>
      <c r="B272" s="38"/>
      <c r="C272" s="39"/>
      <c r="D272" s="230" t="s">
        <v>143</v>
      </c>
      <c r="E272" s="39"/>
      <c r="F272" s="231" t="s">
        <v>401</v>
      </c>
      <c r="G272" s="39"/>
      <c r="H272" s="39"/>
      <c r="I272" s="232"/>
      <c r="J272" s="39"/>
      <c r="K272" s="39"/>
      <c r="L272" s="43"/>
      <c r="M272" s="233"/>
      <c r="N272" s="234"/>
      <c r="O272" s="90"/>
      <c r="P272" s="90"/>
      <c r="Q272" s="90"/>
      <c r="R272" s="90"/>
      <c r="S272" s="90"/>
      <c r="T272" s="91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6" t="s">
        <v>143</v>
      </c>
      <c r="AU272" s="16" t="s">
        <v>86</v>
      </c>
    </row>
    <row r="273" s="13" customFormat="1">
      <c r="A273" s="13"/>
      <c r="B273" s="235"/>
      <c r="C273" s="236"/>
      <c r="D273" s="230" t="s">
        <v>145</v>
      </c>
      <c r="E273" s="236"/>
      <c r="F273" s="238" t="s">
        <v>389</v>
      </c>
      <c r="G273" s="236"/>
      <c r="H273" s="239">
        <v>2.0299999999999998</v>
      </c>
      <c r="I273" s="240"/>
      <c r="J273" s="236"/>
      <c r="K273" s="236"/>
      <c r="L273" s="241"/>
      <c r="M273" s="242"/>
      <c r="N273" s="243"/>
      <c r="O273" s="243"/>
      <c r="P273" s="243"/>
      <c r="Q273" s="243"/>
      <c r="R273" s="243"/>
      <c r="S273" s="243"/>
      <c r="T273" s="24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5" t="s">
        <v>145</v>
      </c>
      <c r="AU273" s="245" t="s">
        <v>86</v>
      </c>
      <c r="AV273" s="13" t="s">
        <v>86</v>
      </c>
      <c r="AW273" s="13" t="s">
        <v>4</v>
      </c>
      <c r="AX273" s="13" t="s">
        <v>84</v>
      </c>
      <c r="AY273" s="245" t="s">
        <v>134</v>
      </c>
    </row>
    <row r="274" s="2" customFormat="1" ht="24.15" customHeight="1">
      <c r="A274" s="37"/>
      <c r="B274" s="38"/>
      <c r="C274" s="217" t="s">
        <v>403</v>
      </c>
      <c r="D274" s="217" t="s">
        <v>136</v>
      </c>
      <c r="E274" s="218" t="s">
        <v>404</v>
      </c>
      <c r="F274" s="219" t="s">
        <v>405</v>
      </c>
      <c r="G274" s="220" t="s">
        <v>333</v>
      </c>
      <c r="H274" s="221">
        <v>4</v>
      </c>
      <c r="I274" s="222"/>
      <c r="J274" s="223">
        <f>ROUND(I274*H274,2)</f>
        <v>0</v>
      </c>
      <c r="K274" s="219" t="s">
        <v>140</v>
      </c>
      <c r="L274" s="43"/>
      <c r="M274" s="224" t="s">
        <v>1</v>
      </c>
      <c r="N274" s="225" t="s">
        <v>41</v>
      </c>
      <c r="O274" s="90"/>
      <c r="P274" s="226">
        <f>O274*H274</f>
        <v>0</v>
      </c>
      <c r="Q274" s="226">
        <v>0.00016000000000000001</v>
      </c>
      <c r="R274" s="226">
        <f>Q274*H274</f>
        <v>0.00064000000000000005</v>
      </c>
      <c r="S274" s="226">
        <v>0</v>
      </c>
      <c r="T274" s="227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28" t="s">
        <v>141</v>
      </c>
      <c r="AT274" s="228" t="s">
        <v>136</v>
      </c>
      <c r="AU274" s="228" t="s">
        <v>86</v>
      </c>
      <c r="AY274" s="16" t="s">
        <v>134</v>
      </c>
      <c r="BE274" s="229">
        <f>IF(N274="základní",J274,0)</f>
        <v>0</v>
      </c>
      <c r="BF274" s="229">
        <f>IF(N274="snížená",J274,0)</f>
        <v>0</v>
      </c>
      <c r="BG274" s="229">
        <f>IF(N274="zákl. přenesená",J274,0)</f>
        <v>0</v>
      </c>
      <c r="BH274" s="229">
        <f>IF(N274="sníž. přenesená",J274,0)</f>
        <v>0</v>
      </c>
      <c r="BI274" s="229">
        <f>IF(N274="nulová",J274,0)</f>
        <v>0</v>
      </c>
      <c r="BJ274" s="16" t="s">
        <v>84</v>
      </c>
      <c r="BK274" s="229">
        <f>ROUND(I274*H274,2)</f>
        <v>0</v>
      </c>
      <c r="BL274" s="16" t="s">
        <v>141</v>
      </c>
      <c r="BM274" s="228" t="s">
        <v>406</v>
      </c>
    </row>
    <row r="275" s="2" customFormat="1">
      <c r="A275" s="37"/>
      <c r="B275" s="38"/>
      <c r="C275" s="39"/>
      <c r="D275" s="230" t="s">
        <v>143</v>
      </c>
      <c r="E275" s="39"/>
      <c r="F275" s="231" t="s">
        <v>407</v>
      </c>
      <c r="G275" s="39"/>
      <c r="H275" s="39"/>
      <c r="I275" s="232"/>
      <c r="J275" s="39"/>
      <c r="K275" s="39"/>
      <c r="L275" s="43"/>
      <c r="M275" s="233"/>
      <c r="N275" s="234"/>
      <c r="O275" s="90"/>
      <c r="P275" s="90"/>
      <c r="Q275" s="90"/>
      <c r="R275" s="90"/>
      <c r="S275" s="90"/>
      <c r="T275" s="91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16" t="s">
        <v>143</v>
      </c>
      <c r="AU275" s="16" t="s">
        <v>86</v>
      </c>
    </row>
    <row r="276" s="13" customFormat="1">
      <c r="A276" s="13"/>
      <c r="B276" s="235"/>
      <c r="C276" s="236"/>
      <c r="D276" s="230" t="s">
        <v>145</v>
      </c>
      <c r="E276" s="237" t="s">
        <v>1</v>
      </c>
      <c r="F276" s="238" t="s">
        <v>141</v>
      </c>
      <c r="G276" s="236"/>
      <c r="H276" s="239">
        <v>4</v>
      </c>
      <c r="I276" s="240"/>
      <c r="J276" s="236"/>
      <c r="K276" s="236"/>
      <c r="L276" s="241"/>
      <c r="M276" s="242"/>
      <c r="N276" s="243"/>
      <c r="O276" s="243"/>
      <c r="P276" s="243"/>
      <c r="Q276" s="243"/>
      <c r="R276" s="243"/>
      <c r="S276" s="243"/>
      <c r="T276" s="24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5" t="s">
        <v>145</v>
      </c>
      <c r="AU276" s="245" t="s">
        <v>86</v>
      </c>
      <c r="AV276" s="13" t="s">
        <v>86</v>
      </c>
      <c r="AW276" s="13" t="s">
        <v>32</v>
      </c>
      <c r="AX276" s="13" t="s">
        <v>84</v>
      </c>
      <c r="AY276" s="245" t="s">
        <v>134</v>
      </c>
    </row>
    <row r="277" s="2" customFormat="1" ht="33" customHeight="1">
      <c r="A277" s="37"/>
      <c r="B277" s="38"/>
      <c r="C277" s="258" t="s">
        <v>408</v>
      </c>
      <c r="D277" s="258" t="s">
        <v>244</v>
      </c>
      <c r="E277" s="259" t="s">
        <v>409</v>
      </c>
      <c r="F277" s="260" t="s">
        <v>410</v>
      </c>
      <c r="G277" s="261" t="s">
        <v>333</v>
      </c>
      <c r="H277" s="262">
        <v>4.0599999999999996</v>
      </c>
      <c r="I277" s="263"/>
      <c r="J277" s="264">
        <f>ROUND(I277*H277,2)</f>
        <v>0</v>
      </c>
      <c r="K277" s="260" t="s">
        <v>140</v>
      </c>
      <c r="L277" s="265"/>
      <c r="M277" s="266" t="s">
        <v>1</v>
      </c>
      <c r="N277" s="267" t="s">
        <v>41</v>
      </c>
      <c r="O277" s="90"/>
      <c r="P277" s="226">
        <f>O277*H277</f>
        <v>0</v>
      </c>
      <c r="Q277" s="226">
        <v>0.072999999999999995</v>
      </c>
      <c r="R277" s="226">
        <f>Q277*H277</f>
        <v>0.29637999999999998</v>
      </c>
      <c r="S277" s="226">
        <v>0</v>
      </c>
      <c r="T277" s="227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28" t="s">
        <v>179</v>
      </c>
      <c r="AT277" s="228" t="s">
        <v>244</v>
      </c>
      <c r="AU277" s="228" t="s">
        <v>86</v>
      </c>
      <c r="AY277" s="16" t="s">
        <v>134</v>
      </c>
      <c r="BE277" s="229">
        <f>IF(N277="základní",J277,0)</f>
        <v>0</v>
      </c>
      <c r="BF277" s="229">
        <f>IF(N277="snížená",J277,0)</f>
        <v>0</v>
      </c>
      <c r="BG277" s="229">
        <f>IF(N277="zákl. přenesená",J277,0)</f>
        <v>0</v>
      </c>
      <c r="BH277" s="229">
        <f>IF(N277="sníž. přenesená",J277,0)</f>
        <v>0</v>
      </c>
      <c r="BI277" s="229">
        <f>IF(N277="nulová",J277,0)</f>
        <v>0</v>
      </c>
      <c r="BJ277" s="16" t="s">
        <v>84</v>
      </c>
      <c r="BK277" s="229">
        <f>ROUND(I277*H277,2)</f>
        <v>0</v>
      </c>
      <c r="BL277" s="16" t="s">
        <v>141</v>
      </c>
      <c r="BM277" s="228" t="s">
        <v>411</v>
      </c>
    </row>
    <row r="278" s="2" customFormat="1">
      <c r="A278" s="37"/>
      <c r="B278" s="38"/>
      <c r="C278" s="39"/>
      <c r="D278" s="230" t="s">
        <v>143</v>
      </c>
      <c r="E278" s="39"/>
      <c r="F278" s="231" t="s">
        <v>410</v>
      </c>
      <c r="G278" s="39"/>
      <c r="H278" s="39"/>
      <c r="I278" s="232"/>
      <c r="J278" s="39"/>
      <c r="K278" s="39"/>
      <c r="L278" s="43"/>
      <c r="M278" s="233"/>
      <c r="N278" s="234"/>
      <c r="O278" s="90"/>
      <c r="P278" s="90"/>
      <c r="Q278" s="90"/>
      <c r="R278" s="90"/>
      <c r="S278" s="90"/>
      <c r="T278" s="91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6" t="s">
        <v>143</v>
      </c>
      <c r="AU278" s="16" t="s">
        <v>86</v>
      </c>
    </row>
    <row r="279" s="13" customFormat="1">
      <c r="A279" s="13"/>
      <c r="B279" s="235"/>
      <c r="C279" s="236"/>
      <c r="D279" s="230" t="s">
        <v>145</v>
      </c>
      <c r="E279" s="236"/>
      <c r="F279" s="238" t="s">
        <v>412</v>
      </c>
      <c r="G279" s="236"/>
      <c r="H279" s="239">
        <v>4.0599999999999996</v>
      </c>
      <c r="I279" s="240"/>
      <c r="J279" s="236"/>
      <c r="K279" s="236"/>
      <c r="L279" s="241"/>
      <c r="M279" s="242"/>
      <c r="N279" s="243"/>
      <c r="O279" s="243"/>
      <c r="P279" s="243"/>
      <c r="Q279" s="243"/>
      <c r="R279" s="243"/>
      <c r="S279" s="243"/>
      <c r="T279" s="24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5" t="s">
        <v>145</v>
      </c>
      <c r="AU279" s="245" t="s">
        <v>86</v>
      </c>
      <c r="AV279" s="13" t="s">
        <v>86</v>
      </c>
      <c r="AW279" s="13" t="s">
        <v>4</v>
      </c>
      <c r="AX279" s="13" t="s">
        <v>84</v>
      </c>
      <c r="AY279" s="245" t="s">
        <v>134</v>
      </c>
    </row>
    <row r="280" s="2" customFormat="1" ht="24.15" customHeight="1">
      <c r="A280" s="37"/>
      <c r="B280" s="38"/>
      <c r="C280" s="217" t="s">
        <v>413</v>
      </c>
      <c r="D280" s="217" t="s">
        <v>136</v>
      </c>
      <c r="E280" s="218" t="s">
        <v>414</v>
      </c>
      <c r="F280" s="219" t="s">
        <v>415</v>
      </c>
      <c r="G280" s="220" t="s">
        <v>333</v>
      </c>
      <c r="H280" s="221">
        <v>34</v>
      </c>
      <c r="I280" s="222"/>
      <c r="J280" s="223">
        <f>ROUND(I280*H280,2)</f>
        <v>0</v>
      </c>
      <c r="K280" s="219" t="s">
        <v>140</v>
      </c>
      <c r="L280" s="43"/>
      <c r="M280" s="224" t="s">
        <v>1</v>
      </c>
      <c r="N280" s="225" t="s">
        <v>41</v>
      </c>
      <c r="O280" s="90"/>
      <c r="P280" s="226">
        <f>O280*H280</f>
        <v>0</v>
      </c>
      <c r="Q280" s="226">
        <v>9.0000000000000006E-05</v>
      </c>
      <c r="R280" s="226">
        <f>Q280*H280</f>
        <v>0.0030600000000000002</v>
      </c>
      <c r="S280" s="226">
        <v>0</v>
      </c>
      <c r="T280" s="227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28" t="s">
        <v>141</v>
      </c>
      <c r="AT280" s="228" t="s">
        <v>136</v>
      </c>
      <c r="AU280" s="228" t="s">
        <v>86</v>
      </c>
      <c r="AY280" s="16" t="s">
        <v>134</v>
      </c>
      <c r="BE280" s="229">
        <f>IF(N280="základní",J280,0)</f>
        <v>0</v>
      </c>
      <c r="BF280" s="229">
        <f>IF(N280="snížená",J280,0)</f>
        <v>0</v>
      </c>
      <c r="BG280" s="229">
        <f>IF(N280="zákl. přenesená",J280,0)</f>
        <v>0</v>
      </c>
      <c r="BH280" s="229">
        <f>IF(N280="sníž. přenesená",J280,0)</f>
        <v>0</v>
      </c>
      <c r="BI280" s="229">
        <f>IF(N280="nulová",J280,0)</f>
        <v>0</v>
      </c>
      <c r="BJ280" s="16" t="s">
        <v>84</v>
      </c>
      <c r="BK280" s="229">
        <f>ROUND(I280*H280,2)</f>
        <v>0</v>
      </c>
      <c r="BL280" s="16" t="s">
        <v>141</v>
      </c>
      <c r="BM280" s="228" t="s">
        <v>416</v>
      </c>
    </row>
    <row r="281" s="2" customFormat="1">
      <c r="A281" s="37"/>
      <c r="B281" s="38"/>
      <c r="C281" s="39"/>
      <c r="D281" s="230" t="s">
        <v>143</v>
      </c>
      <c r="E281" s="39"/>
      <c r="F281" s="231" t="s">
        <v>417</v>
      </c>
      <c r="G281" s="39"/>
      <c r="H281" s="39"/>
      <c r="I281" s="232"/>
      <c r="J281" s="39"/>
      <c r="K281" s="39"/>
      <c r="L281" s="43"/>
      <c r="M281" s="233"/>
      <c r="N281" s="234"/>
      <c r="O281" s="90"/>
      <c r="P281" s="90"/>
      <c r="Q281" s="90"/>
      <c r="R281" s="90"/>
      <c r="S281" s="90"/>
      <c r="T281" s="91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16" t="s">
        <v>143</v>
      </c>
      <c r="AU281" s="16" t="s">
        <v>86</v>
      </c>
    </row>
    <row r="282" s="2" customFormat="1" ht="24.15" customHeight="1">
      <c r="A282" s="37"/>
      <c r="B282" s="38"/>
      <c r="C282" s="258" t="s">
        <v>418</v>
      </c>
      <c r="D282" s="258" t="s">
        <v>244</v>
      </c>
      <c r="E282" s="259" t="s">
        <v>419</v>
      </c>
      <c r="F282" s="260" t="s">
        <v>420</v>
      </c>
      <c r="G282" s="261" t="s">
        <v>333</v>
      </c>
      <c r="H282" s="262">
        <v>17.254999999999999</v>
      </c>
      <c r="I282" s="263"/>
      <c r="J282" s="264">
        <f>ROUND(I282*H282,2)</f>
        <v>0</v>
      </c>
      <c r="K282" s="260" t="s">
        <v>140</v>
      </c>
      <c r="L282" s="265"/>
      <c r="M282" s="266" t="s">
        <v>1</v>
      </c>
      <c r="N282" s="267" t="s">
        <v>41</v>
      </c>
      <c r="O282" s="90"/>
      <c r="P282" s="226">
        <f>O282*H282</f>
        <v>0</v>
      </c>
      <c r="Q282" s="226">
        <v>0.056000000000000001</v>
      </c>
      <c r="R282" s="226">
        <f>Q282*H282</f>
        <v>0.96627999999999992</v>
      </c>
      <c r="S282" s="226">
        <v>0</v>
      </c>
      <c r="T282" s="227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28" t="s">
        <v>179</v>
      </c>
      <c r="AT282" s="228" t="s">
        <v>244</v>
      </c>
      <c r="AU282" s="228" t="s">
        <v>86</v>
      </c>
      <c r="AY282" s="16" t="s">
        <v>134</v>
      </c>
      <c r="BE282" s="229">
        <f>IF(N282="základní",J282,0)</f>
        <v>0</v>
      </c>
      <c r="BF282" s="229">
        <f>IF(N282="snížená",J282,0)</f>
        <v>0</v>
      </c>
      <c r="BG282" s="229">
        <f>IF(N282="zákl. přenesená",J282,0)</f>
        <v>0</v>
      </c>
      <c r="BH282" s="229">
        <f>IF(N282="sníž. přenesená",J282,0)</f>
        <v>0</v>
      </c>
      <c r="BI282" s="229">
        <f>IF(N282="nulová",J282,0)</f>
        <v>0</v>
      </c>
      <c r="BJ282" s="16" t="s">
        <v>84</v>
      </c>
      <c r="BK282" s="229">
        <f>ROUND(I282*H282,2)</f>
        <v>0</v>
      </c>
      <c r="BL282" s="16" t="s">
        <v>141</v>
      </c>
      <c r="BM282" s="228" t="s">
        <v>421</v>
      </c>
    </row>
    <row r="283" s="2" customFormat="1">
      <c r="A283" s="37"/>
      <c r="B283" s="38"/>
      <c r="C283" s="39"/>
      <c r="D283" s="230" t="s">
        <v>143</v>
      </c>
      <c r="E283" s="39"/>
      <c r="F283" s="231" t="s">
        <v>420</v>
      </c>
      <c r="G283" s="39"/>
      <c r="H283" s="39"/>
      <c r="I283" s="232"/>
      <c r="J283" s="39"/>
      <c r="K283" s="39"/>
      <c r="L283" s="43"/>
      <c r="M283" s="233"/>
      <c r="N283" s="234"/>
      <c r="O283" s="90"/>
      <c r="P283" s="90"/>
      <c r="Q283" s="90"/>
      <c r="R283" s="90"/>
      <c r="S283" s="90"/>
      <c r="T283" s="91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16" t="s">
        <v>143</v>
      </c>
      <c r="AU283" s="16" t="s">
        <v>86</v>
      </c>
    </row>
    <row r="284" s="13" customFormat="1">
      <c r="A284" s="13"/>
      <c r="B284" s="235"/>
      <c r="C284" s="236"/>
      <c r="D284" s="230" t="s">
        <v>145</v>
      </c>
      <c r="E284" s="236"/>
      <c r="F284" s="238" t="s">
        <v>422</v>
      </c>
      <c r="G284" s="236"/>
      <c r="H284" s="239">
        <v>17.254999999999999</v>
      </c>
      <c r="I284" s="240"/>
      <c r="J284" s="236"/>
      <c r="K284" s="236"/>
      <c r="L284" s="241"/>
      <c r="M284" s="242"/>
      <c r="N284" s="243"/>
      <c r="O284" s="243"/>
      <c r="P284" s="243"/>
      <c r="Q284" s="243"/>
      <c r="R284" s="243"/>
      <c r="S284" s="243"/>
      <c r="T284" s="24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5" t="s">
        <v>145</v>
      </c>
      <c r="AU284" s="245" t="s">
        <v>86</v>
      </c>
      <c r="AV284" s="13" t="s">
        <v>86</v>
      </c>
      <c r="AW284" s="13" t="s">
        <v>4</v>
      </c>
      <c r="AX284" s="13" t="s">
        <v>84</v>
      </c>
      <c r="AY284" s="245" t="s">
        <v>134</v>
      </c>
    </row>
    <row r="285" s="2" customFormat="1" ht="33" customHeight="1">
      <c r="A285" s="37"/>
      <c r="B285" s="38"/>
      <c r="C285" s="258" t="s">
        <v>423</v>
      </c>
      <c r="D285" s="258" t="s">
        <v>244</v>
      </c>
      <c r="E285" s="259" t="s">
        <v>424</v>
      </c>
      <c r="F285" s="260" t="s">
        <v>425</v>
      </c>
      <c r="G285" s="261" t="s">
        <v>333</v>
      </c>
      <c r="H285" s="262">
        <v>17.254999999999999</v>
      </c>
      <c r="I285" s="263"/>
      <c r="J285" s="264">
        <f>ROUND(I285*H285,2)</f>
        <v>0</v>
      </c>
      <c r="K285" s="260" t="s">
        <v>140</v>
      </c>
      <c r="L285" s="265"/>
      <c r="M285" s="266" t="s">
        <v>1</v>
      </c>
      <c r="N285" s="267" t="s">
        <v>41</v>
      </c>
      <c r="O285" s="90"/>
      <c r="P285" s="226">
        <f>O285*H285</f>
        <v>0</v>
      </c>
      <c r="Q285" s="226">
        <v>0.044999999999999998</v>
      </c>
      <c r="R285" s="226">
        <f>Q285*H285</f>
        <v>0.77647499999999992</v>
      </c>
      <c r="S285" s="226">
        <v>0</v>
      </c>
      <c r="T285" s="227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8" t="s">
        <v>179</v>
      </c>
      <c r="AT285" s="228" t="s">
        <v>244</v>
      </c>
      <c r="AU285" s="228" t="s">
        <v>86</v>
      </c>
      <c r="AY285" s="16" t="s">
        <v>134</v>
      </c>
      <c r="BE285" s="229">
        <f>IF(N285="základní",J285,0)</f>
        <v>0</v>
      </c>
      <c r="BF285" s="229">
        <f>IF(N285="snížená",J285,0)</f>
        <v>0</v>
      </c>
      <c r="BG285" s="229">
        <f>IF(N285="zákl. přenesená",J285,0)</f>
        <v>0</v>
      </c>
      <c r="BH285" s="229">
        <f>IF(N285="sníž. přenesená",J285,0)</f>
        <v>0</v>
      </c>
      <c r="BI285" s="229">
        <f>IF(N285="nulová",J285,0)</f>
        <v>0</v>
      </c>
      <c r="BJ285" s="16" t="s">
        <v>84</v>
      </c>
      <c r="BK285" s="229">
        <f>ROUND(I285*H285,2)</f>
        <v>0</v>
      </c>
      <c r="BL285" s="16" t="s">
        <v>141</v>
      </c>
      <c r="BM285" s="228" t="s">
        <v>426</v>
      </c>
    </row>
    <row r="286" s="2" customFormat="1">
      <c r="A286" s="37"/>
      <c r="B286" s="38"/>
      <c r="C286" s="39"/>
      <c r="D286" s="230" t="s">
        <v>143</v>
      </c>
      <c r="E286" s="39"/>
      <c r="F286" s="231" t="s">
        <v>425</v>
      </c>
      <c r="G286" s="39"/>
      <c r="H286" s="39"/>
      <c r="I286" s="232"/>
      <c r="J286" s="39"/>
      <c r="K286" s="39"/>
      <c r="L286" s="43"/>
      <c r="M286" s="233"/>
      <c r="N286" s="234"/>
      <c r="O286" s="90"/>
      <c r="P286" s="90"/>
      <c r="Q286" s="90"/>
      <c r="R286" s="90"/>
      <c r="S286" s="90"/>
      <c r="T286" s="91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16" t="s">
        <v>143</v>
      </c>
      <c r="AU286" s="16" t="s">
        <v>86</v>
      </c>
    </row>
    <row r="287" s="13" customFormat="1">
      <c r="A287" s="13"/>
      <c r="B287" s="235"/>
      <c r="C287" s="236"/>
      <c r="D287" s="230" t="s">
        <v>145</v>
      </c>
      <c r="E287" s="236"/>
      <c r="F287" s="238" t="s">
        <v>422</v>
      </c>
      <c r="G287" s="236"/>
      <c r="H287" s="239">
        <v>17.254999999999999</v>
      </c>
      <c r="I287" s="240"/>
      <c r="J287" s="236"/>
      <c r="K287" s="236"/>
      <c r="L287" s="241"/>
      <c r="M287" s="242"/>
      <c r="N287" s="243"/>
      <c r="O287" s="243"/>
      <c r="P287" s="243"/>
      <c r="Q287" s="243"/>
      <c r="R287" s="243"/>
      <c r="S287" s="243"/>
      <c r="T287" s="24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5" t="s">
        <v>145</v>
      </c>
      <c r="AU287" s="245" t="s">
        <v>86</v>
      </c>
      <c r="AV287" s="13" t="s">
        <v>86</v>
      </c>
      <c r="AW287" s="13" t="s">
        <v>4</v>
      </c>
      <c r="AX287" s="13" t="s">
        <v>84</v>
      </c>
      <c r="AY287" s="245" t="s">
        <v>134</v>
      </c>
    </row>
    <row r="288" s="2" customFormat="1" ht="24.15" customHeight="1">
      <c r="A288" s="37"/>
      <c r="B288" s="38"/>
      <c r="C288" s="217" t="s">
        <v>427</v>
      </c>
      <c r="D288" s="217" t="s">
        <v>136</v>
      </c>
      <c r="E288" s="218" t="s">
        <v>428</v>
      </c>
      <c r="F288" s="219" t="s">
        <v>429</v>
      </c>
      <c r="G288" s="220" t="s">
        <v>139</v>
      </c>
      <c r="H288" s="221">
        <v>18</v>
      </c>
      <c r="I288" s="222"/>
      <c r="J288" s="223">
        <f>ROUND(I288*H288,2)</f>
        <v>0</v>
      </c>
      <c r="K288" s="219" t="s">
        <v>140</v>
      </c>
      <c r="L288" s="43"/>
      <c r="M288" s="224" t="s">
        <v>1</v>
      </c>
      <c r="N288" s="225" t="s">
        <v>41</v>
      </c>
      <c r="O288" s="90"/>
      <c r="P288" s="226">
        <f>O288*H288</f>
        <v>0</v>
      </c>
      <c r="Q288" s="226">
        <v>2.0000000000000002E-05</v>
      </c>
      <c r="R288" s="226">
        <f>Q288*H288</f>
        <v>0.00036000000000000002</v>
      </c>
      <c r="S288" s="226">
        <v>0</v>
      </c>
      <c r="T288" s="227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8" t="s">
        <v>141</v>
      </c>
      <c r="AT288" s="228" t="s">
        <v>136</v>
      </c>
      <c r="AU288" s="228" t="s">
        <v>86</v>
      </c>
      <c r="AY288" s="16" t="s">
        <v>134</v>
      </c>
      <c r="BE288" s="229">
        <f>IF(N288="základní",J288,0)</f>
        <v>0</v>
      </c>
      <c r="BF288" s="229">
        <f>IF(N288="snížená",J288,0)</f>
        <v>0</v>
      </c>
      <c r="BG288" s="229">
        <f>IF(N288="zákl. přenesená",J288,0)</f>
        <v>0</v>
      </c>
      <c r="BH288" s="229">
        <f>IF(N288="sníž. přenesená",J288,0)</f>
        <v>0</v>
      </c>
      <c r="BI288" s="229">
        <f>IF(N288="nulová",J288,0)</f>
        <v>0</v>
      </c>
      <c r="BJ288" s="16" t="s">
        <v>84</v>
      </c>
      <c r="BK288" s="229">
        <f>ROUND(I288*H288,2)</f>
        <v>0</v>
      </c>
      <c r="BL288" s="16" t="s">
        <v>141</v>
      </c>
      <c r="BM288" s="228" t="s">
        <v>430</v>
      </c>
    </row>
    <row r="289" s="2" customFormat="1">
      <c r="A289" s="37"/>
      <c r="B289" s="38"/>
      <c r="C289" s="39"/>
      <c r="D289" s="230" t="s">
        <v>143</v>
      </c>
      <c r="E289" s="39"/>
      <c r="F289" s="231" t="s">
        <v>431</v>
      </c>
      <c r="G289" s="39"/>
      <c r="H289" s="39"/>
      <c r="I289" s="232"/>
      <c r="J289" s="39"/>
      <c r="K289" s="39"/>
      <c r="L289" s="43"/>
      <c r="M289" s="233"/>
      <c r="N289" s="234"/>
      <c r="O289" s="90"/>
      <c r="P289" s="90"/>
      <c r="Q289" s="90"/>
      <c r="R289" s="90"/>
      <c r="S289" s="90"/>
      <c r="T289" s="91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16" t="s">
        <v>143</v>
      </c>
      <c r="AU289" s="16" t="s">
        <v>86</v>
      </c>
    </row>
    <row r="290" s="2" customFormat="1" ht="24.15" customHeight="1">
      <c r="A290" s="37"/>
      <c r="B290" s="38"/>
      <c r="C290" s="258" t="s">
        <v>432</v>
      </c>
      <c r="D290" s="258" t="s">
        <v>244</v>
      </c>
      <c r="E290" s="259" t="s">
        <v>433</v>
      </c>
      <c r="F290" s="260" t="s">
        <v>434</v>
      </c>
      <c r="G290" s="261" t="s">
        <v>139</v>
      </c>
      <c r="H290" s="262">
        <v>18.27</v>
      </c>
      <c r="I290" s="263"/>
      <c r="J290" s="264">
        <f>ROUND(I290*H290,2)</f>
        <v>0</v>
      </c>
      <c r="K290" s="260" t="s">
        <v>140</v>
      </c>
      <c r="L290" s="265"/>
      <c r="M290" s="266" t="s">
        <v>1</v>
      </c>
      <c r="N290" s="267" t="s">
        <v>41</v>
      </c>
      <c r="O290" s="90"/>
      <c r="P290" s="226">
        <f>O290*H290</f>
        <v>0</v>
      </c>
      <c r="Q290" s="226">
        <v>0.017000000000000001</v>
      </c>
      <c r="R290" s="226">
        <f>Q290*H290</f>
        <v>0.31059000000000003</v>
      </c>
      <c r="S290" s="226">
        <v>0</v>
      </c>
      <c r="T290" s="227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28" t="s">
        <v>179</v>
      </c>
      <c r="AT290" s="228" t="s">
        <v>244</v>
      </c>
      <c r="AU290" s="228" t="s">
        <v>86</v>
      </c>
      <c r="AY290" s="16" t="s">
        <v>134</v>
      </c>
      <c r="BE290" s="229">
        <f>IF(N290="základní",J290,0)</f>
        <v>0</v>
      </c>
      <c r="BF290" s="229">
        <f>IF(N290="snížená",J290,0)</f>
        <v>0</v>
      </c>
      <c r="BG290" s="229">
        <f>IF(N290="zákl. přenesená",J290,0)</f>
        <v>0</v>
      </c>
      <c r="BH290" s="229">
        <f>IF(N290="sníž. přenesená",J290,0)</f>
        <v>0</v>
      </c>
      <c r="BI290" s="229">
        <f>IF(N290="nulová",J290,0)</f>
        <v>0</v>
      </c>
      <c r="BJ290" s="16" t="s">
        <v>84</v>
      </c>
      <c r="BK290" s="229">
        <f>ROUND(I290*H290,2)</f>
        <v>0</v>
      </c>
      <c r="BL290" s="16" t="s">
        <v>141</v>
      </c>
      <c r="BM290" s="228" t="s">
        <v>435</v>
      </c>
    </row>
    <row r="291" s="2" customFormat="1">
      <c r="A291" s="37"/>
      <c r="B291" s="38"/>
      <c r="C291" s="39"/>
      <c r="D291" s="230" t="s">
        <v>143</v>
      </c>
      <c r="E291" s="39"/>
      <c r="F291" s="231" t="s">
        <v>434</v>
      </c>
      <c r="G291" s="39"/>
      <c r="H291" s="39"/>
      <c r="I291" s="232"/>
      <c r="J291" s="39"/>
      <c r="K291" s="39"/>
      <c r="L291" s="43"/>
      <c r="M291" s="233"/>
      <c r="N291" s="234"/>
      <c r="O291" s="90"/>
      <c r="P291" s="90"/>
      <c r="Q291" s="90"/>
      <c r="R291" s="90"/>
      <c r="S291" s="90"/>
      <c r="T291" s="91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16" t="s">
        <v>143</v>
      </c>
      <c r="AU291" s="16" t="s">
        <v>86</v>
      </c>
    </row>
    <row r="292" s="13" customFormat="1">
      <c r="A292" s="13"/>
      <c r="B292" s="235"/>
      <c r="C292" s="236"/>
      <c r="D292" s="230" t="s">
        <v>145</v>
      </c>
      <c r="E292" s="236"/>
      <c r="F292" s="238" t="s">
        <v>436</v>
      </c>
      <c r="G292" s="236"/>
      <c r="H292" s="239">
        <v>18.27</v>
      </c>
      <c r="I292" s="240"/>
      <c r="J292" s="236"/>
      <c r="K292" s="236"/>
      <c r="L292" s="241"/>
      <c r="M292" s="242"/>
      <c r="N292" s="243"/>
      <c r="O292" s="243"/>
      <c r="P292" s="243"/>
      <c r="Q292" s="243"/>
      <c r="R292" s="243"/>
      <c r="S292" s="243"/>
      <c r="T292" s="24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5" t="s">
        <v>145</v>
      </c>
      <c r="AU292" s="245" t="s">
        <v>86</v>
      </c>
      <c r="AV292" s="13" t="s">
        <v>86</v>
      </c>
      <c r="AW292" s="13" t="s">
        <v>4</v>
      </c>
      <c r="AX292" s="13" t="s">
        <v>84</v>
      </c>
      <c r="AY292" s="245" t="s">
        <v>134</v>
      </c>
    </row>
    <row r="293" s="2" customFormat="1" ht="16.5" customHeight="1">
      <c r="A293" s="37"/>
      <c r="B293" s="38"/>
      <c r="C293" s="217" t="s">
        <v>437</v>
      </c>
      <c r="D293" s="217" t="s">
        <v>136</v>
      </c>
      <c r="E293" s="218" t="s">
        <v>438</v>
      </c>
      <c r="F293" s="219" t="s">
        <v>439</v>
      </c>
      <c r="G293" s="220" t="s">
        <v>333</v>
      </c>
      <c r="H293" s="221">
        <v>1</v>
      </c>
      <c r="I293" s="222"/>
      <c r="J293" s="223">
        <f>ROUND(I293*H293,2)</f>
        <v>0</v>
      </c>
      <c r="K293" s="219" t="s">
        <v>1</v>
      </c>
      <c r="L293" s="43"/>
      <c r="M293" s="224" t="s">
        <v>1</v>
      </c>
      <c r="N293" s="225" t="s">
        <v>41</v>
      </c>
      <c r="O293" s="90"/>
      <c r="P293" s="226">
        <f>O293*H293</f>
        <v>0</v>
      </c>
      <c r="Q293" s="226">
        <v>0</v>
      </c>
      <c r="R293" s="226">
        <f>Q293*H293</f>
        <v>0</v>
      </c>
      <c r="S293" s="226">
        <v>0</v>
      </c>
      <c r="T293" s="227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28" t="s">
        <v>141</v>
      </c>
      <c r="AT293" s="228" t="s">
        <v>136</v>
      </c>
      <c r="AU293" s="228" t="s">
        <v>86</v>
      </c>
      <c r="AY293" s="16" t="s">
        <v>134</v>
      </c>
      <c r="BE293" s="229">
        <f>IF(N293="základní",J293,0)</f>
        <v>0</v>
      </c>
      <c r="BF293" s="229">
        <f>IF(N293="snížená",J293,0)</f>
        <v>0</v>
      </c>
      <c r="BG293" s="229">
        <f>IF(N293="zákl. přenesená",J293,0)</f>
        <v>0</v>
      </c>
      <c r="BH293" s="229">
        <f>IF(N293="sníž. přenesená",J293,0)</f>
        <v>0</v>
      </c>
      <c r="BI293" s="229">
        <f>IF(N293="nulová",J293,0)</f>
        <v>0</v>
      </c>
      <c r="BJ293" s="16" t="s">
        <v>84</v>
      </c>
      <c r="BK293" s="229">
        <f>ROUND(I293*H293,2)</f>
        <v>0</v>
      </c>
      <c r="BL293" s="16" t="s">
        <v>141</v>
      </c>
      <c r="BM293" s="228" t="s">
        <v>440</v>
      </c>
    </row>
    <row r="294" s="2" customFormat="1">
      <c r="A294" s="37"/>
      <c r="B294" s="38"/>
      <c r="C294" s="39"/>
      <c r="D294" s="230" t="s">
        <v>143</v>
      </c>
      <c r="E294" s="39"/>
      <c r="F294" s="231" t="s">
        <v>441</v>
      </c>
      <c r="G294" s="39"/>
      <c r="H294" s="39"/>
      <c r="I294" s="232"/>
      <c r="J294" s="39"/>
      <c r="K294" s="39"/>
      <c r="L294" s="43"/>
      <c r="M294" s="233"/>
      <c r="N294" s="234"/>
      <c r="O294" s="90"/>
      <c r="P294" s="90"/>
      <c r="Q294" s="90"/>
      <c r="R294" s="90"/>
      <c r="S294" s="90"/>
      <c r="T294" s="91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16" t="s">
        <v>143</v>
      </c>
      <c r="AU294" s="16" t="s">
        <v>86</v>
      </c>
    </row>
    <row r="295" s="2" customFormat="1" ht="33" customHeight="1">
      <c r="A295" s="37"/>
      <c r="B295" s="38"/>
      <c r="C295" s="217" t="s">
        <v>442</v>
      </c>
      <c r="D295" s="217" t="s">
        <v>136</v>
      </c>
      <c r="E295" s="218" t="s">
        <v>443</v>
      </c>
      <c r="F295" s="219" t="s">
        <v>444</v>
      </c>
      <c r="G295" s="220" t="s">
        <v>333</v>
      </c>
      <c r="H295" s="221">
        <v>4</v>
      </c>
      <c r="I295" s="222"/>
      <c r="J295" s="223">
        <f>ROUND(I295*H295,2)</f>
        <v>0</v>
      </c>
      <c r="K295" s="219" t="s">
        <v>140</v>
      </c>
      <c r="L295" s="43"/>
      <c r="M295" s="224" t="s">
        <v>1</v>
      </c>
      <c r="N295" s="225" t="s">
        <v>41</v>
      </c>
      <c r="O295" s="90"/>
      <c r="P295" s="226">
        <f>O295*H295</f>
        <v>0</v>
      </c>
      <c r="Q295" s="226">
        <v>0</v>
      </c>
      <c r="R295" s="226">
        <f>Q295*H295</f>
        <v>0</v>
      </c>
      <c r="S295" s="226">
        <v>0</v>
      </c>
      <c r="T295" s="227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28" t="s">
        <v>141</v>
      </c>
      <c r="AT295" s="228" t="s">
        <v>136</v>
      </c>
      <c r="AU295" s="228" t="s">
        <v>86</v>
      </c>
      <c r="AY295" s="16" t="s">
        <v>134</v>
      </c>
      <c r="BE295" s="229">
        <f>IF(N295="základní",J295,0)</f>
        <v>0</v>
      </c>
      <c r="BF295" s="229">
        <f>IF(N295="snížená",J295,0)</f>
        <v>0</v>
      </c>
      <c r="BG295" s="229">
        <f>IF(N295="zákl. přenesená",J295,0)</f>
        <v>0</v>
      </c>
      <c r="BH295" s="229">
        <f>IF(N295="sníž. přenesená",J295,0)</f>
        <v>0</v>
      </c>
      <c r="BI295" s="229">
        <f>IF(N295="nulová",J295,0)</f>
        <v>0</v>
      </c>
      <c r="BJ295" s="16" t="s">
        <v>84</v>
      </c>
      <c r="BK295" s="229">
        <f>ROUND(I295*H295,2)</f>
        <v>0</v>
      </c>
      <c r="BL295" s="16" t="s">
        <v>141</v>
      </c>
      <c r="BM295" s="228" t="s">
        <v>445</v>
      </c>
    </row>
    <row r="296" s="2" customFormat="1">
      <c r="A296" s="37"/>
      <c r="B296" s="38"/>
      <c r="C296" s="39"/>
      <c r="D296" s="230" t="s">
        <v>143</v>
      </c>
      <c r="E296" s="39"/>
      <c r="F296" s="231" t="s">
        <v>446</v>
      </c>
      <c r="G296" s="39"/>
      <c r="H296" s="39"/>
      <c r="I296" s="232"/>
      <c r="J296" s="39"/>
      <c r="K296" s="39"/>
      <c r="L296" s="43"/>
      <c r="M296" s="233"/>
      <c r="N296" s="234"/>
      <c r="O296" s="90"/>
      <c r="P296" s="90"/>
      <c r="Q296" s="90"/>
      <c r="R296" s="90"/>
      <c r="S296" s="90"/>
      <c r="T296" s="91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16" t="s">
        <v>143</v>
      </c>
      <c r="AU296" s="16" t="s">
        <v>86</v>
      </c>
    </row>
    <row r="297" s="2" customFormat="1" ht="24.15" customHeight="1">
      <c r="A297" s="37"/>
      <c r="B297" s="38"/>
      <c r="C297" s="258" t="s">
        <v>447</v>
      </c>
      <c r="D297" s="258" t="s">
        <v>244</v>
      </c>
      <c r="E297" s="259" t="s">
        <v>448</v>
      </c>
      <c r="F297" s="260" t="s">
        <v>449</v>
      </c>
      <c r="G297" s="261" t="s">
        <v>333</v>
      </c>
      <c r="H297" s="262">
        <v>2</v>
      </c>
      <c r="I297" s="263"/>
      <c r="J297" s="264">
        <f>ROUND(I297*H297,2)</f>
        <v>0</v>
      </c>
      <c r="K297" s="260" t="s">
        <v>140</v>
      </c>
      <c r="L297" s="265"/>
      <c r="M297" s="266" t="s">
        <v>1</v>
      </c>
      <c r="N297" s="267" t="s">
        <v>41</v>
      </c>
      <c r="O297" s="90"/>
      <c r="P297" s="226">
        <f>O297*H297</f>
        <v>0</v>
      </c>
      <c r="Q297" s="226">
        <v>0.0040000000000000001</v>
      </c>
      <c r="R297" s="226">
        <f>Q297*H297</f>
        <v>0.0080000000000000002</v>
      </c>
      <c r="S297" s="226">
        <v>0</v>
      </c>
      <c r="T297" s="227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28" t="s">
        <v>179</v>
      </c>
      <c r="AT297" s="228" t="s">
        <v>244</v>
      </c>
      <c r="AU297" s="228" t="s">
        <v>86</v>
      </c>
      <c r="AY297" s="16" t="s">
        <v>134</v>
      </c>
      <c r="BE297" s="229">
        <f>IF(N297="základní",J297,0)</f>
        <v>0</v>
      </c>
      <c r="BF297" s="229">
        <f>IF(N297="snížená",J297,0)</f>
        <v>0</v>
      </c>
      <c r="BG297" s="229">
        <f>IF(N297="zákl. přenesená",J297,0)</f>
        <v>0</v>
      </c>
      <c r="BH297" s="229">
        <f>IF(N297="sníž. přenesená",J297,0)</f>
        <v>0</v>
      </c>
      <c r="BI297" s="229">
        <f>IF(N297="nulová",J297,0)</f>
        <v>0</v>
      </c>
      <c r="BJ297" s="16" t="s">
        <v>84</v>
      </c>
      <c r="BK297" s="229">
        <f>ROUND(I297*H297,2)</f>
        <v>0</v>
      </c>
      <c r="BL297" s="16" t="s">
        <v>141</v>
      </c>
      <c r="BM297" s="228" t="s">
        <v>450</v>
      </c>
    </row>
    <row r="298" s="2" customFormat="1">
      <c r="A298" s="37"/>
      <c r="B298" s="38"/>
      <c r="C298" s="39"/>
      <c r="D298" s="230" t="s">
        <v>143</v>
      </c>
      <c r="E298" s="39"/>
      <c r="F298" s="231" t="s">
        <v>449</v>
      </c>
      <c r="G298" s="39"/>
      <c r="H298" s="39"/>
      <c r="I298" s="232"/>
      <c r="J298" s="39"/>
      <c r="K298" s="39"/>
      <c r="L298" s="43"/>
      <c r="M298" s="233"/>
      <c r="N298" s="234"/>
      <c r="O298" s="90"/>
      <c r="P298" s="90"/>
      <c r="Q298" s="90"/>
      <c r="R298" s="90"/>
      <c r="S298" s="90"/>
      <c r="T298" s="91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16" t="s">
        <v>143</v>
      </c>
      <c r="AU298" s="16" t="s">
        <v>86</v>
      </c>
    </row>
    <row r="299" s="2" customFormat="1" ht="24.15" customHeight="1">
      <c r="A299" s="37"/>
      <c r="B299" s="38"/>
      <c r="C299" s="258" t="s">
        <v>451</v>
      </c>
      <c r="D299" s="258" t="s">
        <v>244</v>
      </c>
      <c r="E299" s="259" t="s">
        <v>452</v>
      </c>
      <c r="F299" s="260" t="s">
        <v>453</v>
      </c>
      <c r="G299" s="261" t="s">
        <v>333</v>
      </c>
      <c r="H299" s="262">
        <v>4</v>
      </c>
      <c r="I299" s="263"/>
      <c r="J299" s="264">
        <f>ROUND(I299*H299,2)</f>
        <v>0</v>
      </c>
      <c r="K299" s="260" t="s">
        <v>140</v>
      </c>
      <c r="L299" s="265"/>
      <c r="M299" s="266" t="s">
        <v>1</v>
      </c>
      <c r="N299" s="267" t="s">
        <v>41</v>
      </c>
      <c r="O299" s="90"/>
      <c r="P299" s="226">
        <f>O299*H299</f>
        <v>0</v>
      </c>
      <c r="Q299" s="226">
        <v>0.0051000000000000004</v>
      </c>
      <c r="R299" s="226">
        <f>Q299*H299</f>
        <v>0.020400000000000001</v>
      </c>
      <c r="S299" s="226">
        <v>0</v>
      </c>
      <c r="T299" s="227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28" t="s">
        <v>179</v>
      </c>
      <c r="AT299" s="228" t="s">
        <v>244</v>
      </c>
      <c r="AU299" s="228" t="s">
        <v>86</v>
      </c>
      <c r="AY299" s="16" t="s">
        <v>134</v>
      </c>
      <c r="BE299" s="229">
        <f>IF(N299="základní",J299,0)</f>
        <v>0</v>
      </c>
      <c r="BF299" s="229">
        <f>IF(N299="snížená",J299,0)</f>
        <v>0</v>
      </c>
      <c r="BG299" s="229">
        <f>IF(N299="zákl. přenesená",J299,0)</f>
        <v>0</v>
      </c>
      <c r="BH299" s="229">
        <f>IF(N299="sníž. přenesená",J299,0)</f>
        <v>0</v>
      </c>
      <c r="BI299" s="229">
        <f>IF(N299="nulová",J299,0)</f>
        <v>0</v>
      </c>
      <c r="BJ299" s="16" t="s">
        <v>84</v>
      </c>
      <c r="BK299" s="229">
        <f>ROUND(I299*H299,2)</f>
        <v>0</v>
      </c>
      <c r="BL299" s="16" t="s">
        <v>141</v>
      </c>
      <c r="BM299" s="228" t="s">
        <v>454</v>
      </c>
    </row>
    <row r="300" s="2" customFormat="1">
      <c r="A300" s="37"/>
      <c r="B300" s="38"/>
      <c r="C300" s="39"/>
      <c r="D300" s="230" t="s">
        <v>143</v>
      </c>
      <c r="E300" s="39"/>
      <c r="F300" s="231" t="s">
        <v>453</v>
      </c>
      <c r="G300" s="39"/>
      <c r="H300" s="39"/>
      <c r="I300" s="232"/>
      <c r="J300" s="39"/>
      <c r="K300" s="39"/>
      <c r="L300" s="43"/>
      <c r="M300" s="233"/>
      <c r="N300" s="234"/>
      <c r="O300" s="90"/>
      <c r="P300" s="90"/>
      <c r="Q300" s="90"/>
      <c r="R300" s="90"/>
      <c r="S300" s="90"/>
      <c r="T300" s="91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T300" s="16" t="s">
        <v>143</v>
      </c>
      <c r="AU300" s="16" t="s">
        <v>86</v>
      </c>
    </row>
    <row r="301" s="2" customFormat="1" ht="24.15" customHeight="1">
      <c r="A301" s="37"/>
      <c r="B301" s="38"/>
      <c r="C301" s="217" t="s">
        <v>455</v>
      </c>
      <c r="D301" s="217" t="s">
        <v>136</v>
      </c>
      <c r="E301" s="218" t="s">
        <v>456</v>
      </c>
      <c r="F301" s="219" t="s">
        <v>457</v>
      </c>
      <c r="G301" s="220" t="s">
        <v>458</v>
      </c>
      <c r="H301" s="221">
        <v>2</v>
      </c>
      <c r="I301" s="222"/>
      <c r="J301" s="223">
        <f>ROUND(I301*H301,2)</f>
        <v>0</v>
      </c>
      <c r="K301" s="219" t="s">
        <v>140</v>
      </c>
      <c r="L301" s="43"/>
      <c r="M301" s="224" t="s">
        <v>1</v>
      </c>
      <c r="N301" s="225" t="s">
        <v>41</v>
      </c>
      <c r="O301" s="90"/>
      <c r="P301" s="226">
        <f>O301*H301</f>
        <v>0</v>
      </c>
      <c r="Q301" s="226">
        <v>0.00031</v>
      </c>
      <c r="R301" s="226">
        <f>Q301*H301</f>
        <v>0.00062</v>
      </c>
      <c r="S301" s="226">
        <v>0</v>
      </c>
      <c r="T301" s="227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28" t="s">
        <v>141</v>
      </c>
      <c r="AT301" s="228" t="s">
        <v>136</v>
      </c>
      <c r="AU301" s="228" t="s">
        <v>86</v>
      </c>
      <c r="AY301" s="16" t="s">
        <v>134</v>
      </c>
      <c r="BE301" s="229">
        <f>IF(N301="základní",J301,0)</f>
        <v>0</v>
      </c>
      <c r="BF301" s="229">
        <f>IF(N301="snížená",J301,0)</f>
        <v>0</v>
      </c>
      <c r="BG301" s="229">
        <f>IF(N301="zákl. přenesená",J301,0)</f>
        <v>0</v>
      </c>
      <c r="BH301" s="229">
        <f>IF(N301="sníž. přenesená",J301,0)</f>
        <v>0</v>
      </c>
      <c r="BI301" s="229">
        <f>IF(N301="nulová",J301,0)</f>
        <v>0</v>
      </c>
      <c r="BJ301" s="16" t="s">
        <v>84</v>
      </c>
      <c r="BK301" s="229">
        <f>ROUND(I301*H301,2)</f>
        <v>0</v>
      </c>
      <c r="BL301" s="16" t="s">
        <v>141</v>
      </c>
      <c r="BM301" s="228" t="s">
        <v>459</v>
      </c>
    </row>
    <row r="302" s="2" customFormat="1">
      <c r="A302" s="37"/>
      <c r="B302" s="38"/>
      <c r="C302" s="39"/>
      <c r="D302" s="230" t="s">
        <v>143</v>
      </c>
      <c r="E302" s="39"/>
      <c r="F302" s="231" t="s">
        <v>460</v>
      </c>
      <c r="G302" s="39"/>
      <c r="H302" s="39"/>
      <c r="I302" s="232"/>
      <c r="J302" s="39"/>
      <c r="K302" s="39"/>
      <c r="L302" s="43"/>
      <c r="M302" s="233"/>
      <c r="N302" s="234"/>
      <c r="O302" s="90"/>
      <c r="P302" s="90"/>
      <c r="Q302" s="90"/>
      <c r="R302" s="90"/>
      <c r="S302" s="90"/>
      <c r="T302" s="91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16" t="s">
        <v>143</v>
      </c>
      <c r="AU302" s="16" t="s">
        <v>86</v>
      </c>
    </row>
    <row r="303" s="2" customFormat="1" ht="24.15" customHeight="1">
      <c r="A303" s="37"/>
      <c r="B303" s="38"/>
      <c r="C303" s="217" t="s">
        <v>461</v>
      </c>
      <c r="D303" s="217" t="s">
        <v>136</v>
      </c>
      <c r="E303" s="218" t="s">
        <v>462</v>
      </c>
      <c r="F303" s="219" t="s">
        <v>463</v>
      </c>
      <c r="G303" s="220" t="s">
        <v>458</v>
      </c>
      <c r="H303" s="221">
        <v>17</v>
      </c>
      <c r="I303" s="222"/>
      <c r="J303" s="223">
        <f>ROUND(I303*H303,2)</f>
        <v>0</v>
      </c>
      <c r="K303" s="219" t="s">
        <v>140</v>
      </c>
      <c r="L303" s="43"/>
      <c r="M303" s="224" t="s">
        <v>1</v>
      </c>
      <c r="N303" s="225" t="s">
        <v>41</v>
      </c>
      <c r="O303" s="90"/>
      <c r="P303" s="226">
        <f>O303*H303</f>
        <v>0</v>
      </c>
      <c r="Q303" s="226">
        <v>0.00031</v>
      </c>
      <c r="R303" s="226">
        <f>Q303*H303</f>
        <v>0.0052700000000000004</v>
      </c>
      <c r="S303" s="226">
        <v>0</v>
      </c>
      <c r="T303" s="227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28" t="s">
        <v>141</v>
      </c>
      <c r="AT303" s="228" t="s">
        <v>136</v>
      </c>
      <c r="AU303" s="228" t="s">
        <v>86</v>
      </c>
      <c r="AY303" s="16" t="s">
        <v>134</v>
      </c>
      <c r="BE303" s="229">
        <f>IF(N303="základní",J303,0)</f>
        <v>0</v>
      </c>
      <c r="BF303" s="229">
        <f>IF(N303="snížená",J303,0)</f>
        <v>0</v>
      </c>
      <c r="BG303" s="229">
        <f>IF(N303="zákl. přenesená",J303,0)</f>
        <v>0</v>
      </c>
      <c r="BH303" s="229">
        <f>IF(N303="sníž. přenesená",J303,0)</f>
        <v>0</v>
      </c>
      <c r="BI303" s="229">
        <f>IF(N303="nulová",J303,0)</f>
        <v>0</v>
      </c>
      <c r="BJ303" s="16" t="s">
        <v>84</v>
      </c>
      <c r="BK303" s="229">
        <f>ROUND(I303*H303,2)</f>
        <v>0</v>
      </c>
      <c r="BL303" s="16" t="s">
        <v>141</v>
      </c>
      <c r="BM303" s="228" t="s">
        <v>464</v>
      </c>
    </row>
    <row r="304" s="2" customFormat="1">
      <c r="A304" s="37"/>
      <c r="B304" s="38"/>
      <c r="C304" s="39"/>
      <c r="D304" s="230" t="s">
        <v>143</v>
      </c>
      <c r="E304" s="39"/>
      <c r="F304" s="231" t="s">
        <v>465</v>
      </c>
      <c r="G304" s="39"/>
      <c r="H304" s="39"/>
      <c r="I304" s="232"/>
      <c r="J304" s="39"/>
      <c r="K304" s="39"/>
      <c r="L304" s="43"/>
      <c r="M304" s="233"/>
      <c r="N304" s="234"/>
      <c r="O304" s="90"/>
      <c r="P304" s="90"/>
      <c r="Q304" s="90"/>
      <c r="R304" s="90"/>
      <c r="S304" s="90"/>
      <c r="T304" s="91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16" t="s">
        <v>143</v>
      </c>
      <c r="AU304" s="16" t="s">
        <v>86</v>
      </c>
    </row>
    <row r="305" s="2" customFormat="1" ht="24.15" customHeight="1">
      <c r="A305" s="37"/>
      <c r="B305" s="38"/>
      <c r="C305" s="217" t="s">
        <v>466</v>
      </c>
      <c r="D305" s="217" t="s">
        <v>136</v>
      </c>
      <c r="E305" s="218" t="s">
        <v>467</v>
      </c>
      <c r="F305" s="219" t="s">
        <v>468</v>
      </c>
      <c r="G305" s="220" t="s">
        <v>333</v>
      </c>
      <c r="H305" s="221">
        <v>19</v>
      </c>
      <c r="I305" s="222"/>
      <c r="J305" s="223">
        <f>ROUND(I305*H305,2)</f>
        <v>0</v>
      </c>
      <c r="K305" s="219" t="s">
        <v>140</v>
      </c>
      <c r="L305" s="43"/>
      <c r="M305" s="224" t="s">
        <v>1</v>
      </c>
      <c r="N305" s="225" t="s">
        <v>41</v>
      </c>
      <c r="O305" s="90"/>
      <c r="P305" s="226">
        <f>O305*H305</f>
        <v>0</v>
      </c>
      <c r="Q305" s="226">
        <v>0.41948000000000002</v>
      </c>
      <c r="R305" s="226">
        <f>Q305*H305</f>
        <v>7.9701200000000005</v>
      </c>
      <c r="S305" s="226">
        <v>0</v>
      </c>
      <c r="T305" s="227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28" t="s">
        <v>141</v>
      </c>
      <c r="AT305" s="228" t="s">
        <v>136</v>
      </c>
      <c r="AU305" s="228" t="s">
        <v>86</v>
      </c>
      <c r="AY305" s="16" t="s">
        <v>134</v>
      </c>
      <c r="BE305" s="229">
        <f>IF(N305="základní",J305,0)</f>
        <v>0</v>
      </c>
      <c r="BF305" s="229">
        <f>IF(N305="snížená",J305,0)</f>
        <v>0</v>
      </c>
      <c r="BG305" s="229">
        <f>IF(N305="zákl. přenesená",J305,0)</f>
        <v>0</v>
      </c>
      <c r="BH305" s="229">
        <f>IF(N305="sníž. přenesená",J305,0)</f>
        <v>0</v>
      </c>
      <c r="BI305" s="229">
        <f>IF(N305="nulová",J305,0)</f>
        <v>0</v>
      </c>
      <c r="BJ305" s="16" t="s">
        <v>84</v>
      </c>
      <c r="BK305" s="229">
        <f>ROUND(I305*H305,2)</f>
        <v>0</v>
      </c>
      <c r="BL305" s="16" t="s">
        <v>141</v>
      </c>
      <c r="BM305" s="228" t="s">
        <v>469</v>
      </c>
    </row>
    <row r="306" s="2" customFormat="1">
      <c r="A306" s="37"/>
      <c r="B306" s="38"/>
      <c r="C306" s="39"/>
      <c r="D306" s="230" t="s">
        <v>143</v>
      </c>
      <c r="E306" s="39"/>
      <c r="F306" s="231" t="s">
        <v>470</v>
      </c>
      <c r="G306" s="39"/>
      <c r="H306" s="39"/>
      <c r="I306" s="232"/>
      <c r="J306" s="39"/>
      <c r="K306" s="39"/>
      <c r="L306" s="43"/>
      <c r="M306" s="233"/>
      <c r="N306" s="234"/>
      <c r="O306" s="90"/>
      <c r="P306" s="90"/>
      <c r="Q306" s="90"/>
      <c r="R306" s="90"/>
      <c r="S306" s="90"/>
      <c r="T306" s="91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T306" s="16" t="s">
        <v>143</v>
      </c>
      <c r="AU306" s="16" t="s">
        <v>86</v>
      </c>
    </row>
    <row r="307" s="2" customFormat="1" ht="21.75" customHeight="1">
      <c r="A307" s="37"/>
      <c r="B307" s="38"/>
      <c r="C307" s="258" t="s">
        <v>471</v>
      </c>
      <c r="D307" s="258" t="s">
        <v>244</v>
      </c>
      <c r="E307" s="259" t="s">
        <v>472</v>
      </c>
      <c r="F307" s="260" t="s">
        <v>473</v>
      </c>
      <c r="G307" s="261" t="s">
        <v>333</v>
      </c>
      <c r="H307" s="262">
        <v>19</v>
      </c>
      <c r="I307" s="263"/>
      <c r="J307" s="264">
        <f>ROUND(I307*H307,2)</f>
        <v>0</v>
      </c>
      <c r="K307" s="260" t="s">
        <v>140</v>
      </c>
      <c r="L307" s="265"/>
      <c r="M307" s="266" t="s">
        <v>1</v>
      </c>
      <c r="N307" s="267" t="s">
        <v>41</v>
      </c>
      <c r="O307" s="90"/>
      <c r="P307" s="226">
        <f>O307*H307</f>
        <v>0</v>
      </c>
      <c r="Q307" s="226">
        <v>1.8700000000000001</v>
      </c>
      <c r="R307" s="226">
        <f>Q307*H307</f>
        <v>35.530000000000001</v>
      </c>
      <c r="S307" s="226">
        <v>0</v>
      </c>
      <c r="T307" s="227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228" t="s">
        <v>179</v>
      </c>
      <c r="AT307" s="228" t="s">
        <v>244</v>
      </c>
      <c r="AU307" s="228" t="s">
        <v>86</v>
      </c>
      <c r="AY307" s="16" t="s">
        <v>134</v>
      </c>
      <c r="BE307" s="229">
        <f>IF(N307="základní",J307,0)</f>
        <v>0</v>
      </c>
      <c r="BF307" s="229">
        <f>IF(N307="snížená",J307,0)</f>
        <v>0</v>
      </c>
      <c r="BG307" s="229">
        <f>IF(N307="zákl. přenesená",J307,0)</f>
        <v>0</v>
      </c>
      <c r="BH307" s="229">
        <f>IF(N307="sníž. přenesená",J307,0)</f>
        <v>0</v>
      </c>
      <c r="BI307" s="229">
        <f>IF(N307="nulová",J307,0)</f>
        <v>0</v>
      </c>
      <c r="BJ307" s="16" t="s">
        <v>84</v>
      </c>
      <c r="BK307" s="229">
        <f>ROUND(I307*H307,2)</f>
        <v>0</v>
      </c>
      <c r="BL307" s="16" t="s">
        <v>141</v>
      </c>
      <c r="BM307" s="228" t="s">
        <v>474</v>
      </c>
    </row>
    <row r="308" s="2" customFormat="1">
      <c r="A308" s="37"/>
      <c r="B308" s="38"/>
      <c r="C308" s="39"/>
      <c r="D308" s="230" t="s">
        <v>143</v>
      </c>
      <c r="E308" s="39"/>
      <c r="F308" s="231" t="s">
        <v>473</v>
      </c>
      <c r="G308" s="39"/>
      <c r="H308" s="39"/>
      <c r="I308" s="232"/>
      <c r="J308" s="39"/>
      <c r="K308" s="39"/>
      <c r="L308" s="43"/>
      <c r="M308" s="233"/>
      <c r="N308" s="234"/>
      <c r="O308" s="90"/>
      <c r="P308" s="90"/>
      <c r="Q308" s="90"/>
      <c r="R308" s="90"/>
      <c r="S308" s="90"/>
      <c r="T308" s="91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16" t="s">
        <v>143</v>
      </c>
      <c r="AU308" s="16" t="s">
        <v>86</v>
      </c>
    </row>
    <row r="309" s="2" customFormat="1" ht="24.15" customHeight="1">
      <c r="A309" s="37"/>
      <c r="B309" s="38"/>
      <c r="C309" s="217" t="s">
        <v>475</v>
      </c>
      <c r="D309" s="217" t="s">
        <v>136</v>
      </c>
      <c r="E309" s="218" t="s">
        <v>476</v>
      </c>
      <c r="F309" s="219" t="s">
        <v>477</v>
      </c>
      <c r="G309" s="220" t="s">
        <v>333</v>
      </c>
      <c r="H309" s="221">
        <v>8</v>
      </c>
      <c r="I309" s="222"/>
      <c r="J309" s="223">
        <f>ROUND(I309*H309,2)</f>
        <v>0</v>
      </c>
      <c r="K309" s="219" t="s">
        <v>140</v>
      </c>
      <c r="L309" s="43"/>
      <c r="M309" s="224" t="s">
        <v>1</v>
      </c>
      <c r="N309" s="225" t="s">
        <v>41</v>
      </c>
      <c r="O309" s="90"/>
      <c r="P309" s="226">
        <f>O309*H309</f>
        <v>0</v>
      </c>
      <c r="Q309" s="226">
        <v>0.0098899999999999995</v>
      </c>
      <c r="R309" s="226">
        <f>Q309*H309</f>
        <v>0.079119999999999996</v>
      </c>
      <c r="S309" s="226">
        <v>0</v>
      </c>
      <c r="T309" s="227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28" t="s">
        <v>141</v>
      </c>
      <c r="AT309" s="228" t="s">
        <v>136</v>
      </c>
      <c r="AU309" s="228" t="s">
        <v>86</v>
      </c>
      <c r="AY309" s="16" t="s">
        <v>134</v>
      </c>
      <c r="BE309" s="229">
        <f>IF(N309="základní",J309,0)</f>
        <v>0</v>
      </c>
      <c r="BF309" s="229">
        <f>IF(N309="snížená",J309,0)</f>
        <v>0</v>
      </c>
      <c r="BG309" s="229">
        <f>IF(N309="zákl. přenesená",J309,0)</f>
        <v>0</v>
      </c>
      <c r="BH309" s="229">
        <f>IF(N309="sníž. přenesená",J309,0)</f>
        <v>0</v>
      </c>
      <c r="BI309" s="229">
        <f>IF(N309="nulová",J309,0)</f>
        <v>0</v>
      </c>
      <c r="BJ309" s="16" t="s">
        <v>84</v>
      </c>
      <c r="BK309" s="229">
        <f>ROUND(I309*H309,2)</f>
        <v>0</v>
      </c>
      <c r="BL309" s="16" t="s">
        <v>141</v>
      </c>
      <c r="BM309" s="228" t="s">
        <v>478</v>
      </c>
    </row>
    <row r="310" s="2" customFormat="1">
      <c r="A310" s="37"/>
      <c r="B310" s="38"/>
      <c r="C310" s="39"/>
      <c r="D310" s="230" t="s">
        <v>143</v>
      </c>
      <c r="E310" s="39"/>
      <c r="F310" s="231" t="s">
        <v>479</v>
      </c>
      <c r="G310" s="39"/>
      <c r="H310" s="39"/>
      <c r="I310" s="232"/>
      <c r="J310" s="39"/>
      <c r="K310" s="39"/>
      <c r="L310" s="43"/>
      <c r="M310" s="233"/>
      <c r="N310" s="234"/>
      <c r="O310" s="90"/>
      <c r="P310" s="90"/>
      <c r="Q310" s="90"/>
      <c r="R310" s="90"/>
      <c r="S310" s="90"/>
      <c r="T310" s="91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T310" s="16" t="s">
        <v>143</v>
      </c>
      <c r="AU310" s="16" t="s">
        <v>86</v>
      </c>
    </row>
    <row r="311" s="2" customFormat="1" ht="16.5" customHeight="1">
      <c r="A311" s="37"/>
      <c r="B311" s="38"/>
      <c r="C311" s="258" t="s">
        <v>480</v>
      </c>
      <c r="D311" s="258" t="s">
        <v>244</v>
      </c>
      <c r="E311" s="259" t="s">
        <v>481</v>
      </c>
      <c r="F311" s="260" t="s">
        <v>482</v>
      </c>
      <c r="G311" s="261" t="s">
        <v>333</v>
      </c>
      <c r="H311" s="262">
        <v>8</v>
      </c>
      <c r="I311" s="263"/>
      <c r="J311" s="264">
        <f>ROUND(I311*H311,2)</f>
        <v>0</v>
      </c>
      <c r="K311" s="260" t="s">
        <v>140</v>
      </c>
      <c r="L311" s="265"/>
      <c r="M311" s="266" t="s">
        <v>1</v>
      </c>
      <c r="N311" s="267" t="s">
        <v>41</v>
      </c>
      <c r="O311" s="90"/>
      <c r="P311" s="226">
        <f>O311*H311</f>
        <v>0</v>
      </c>
      <c r="Q311" s="226">
        <v>0.26200000000000001</v>
      </c>
      <c r="R311" s="226">
        <f>Q311*H311</f>
        <v>2.0960000000000001</v>
      </c>
      <c r="S311" s="226">
        <v>0</v>
      </c>
      <c r="T311" s="227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28" t="s">
        <v>179</v>
      </c>
      <c r="AT311" s="228" t="s">
        <v>244</v>
      </c>
      <c r="AU311" s="228" t="s">
        <v>86</v>
      </c>
      <c r="AY311" s="16" t="s">
        <v>134</v>
      </c>
      <c r="BE311" s="229">
        <f>IF(N311="základní",J311,0)</f>
        <v>0</v>
      </c>
      <c r="BF311" s="229">
        <f>IF(N311="snížená",J311,0)</f>
        <v>0</v>
      </c>
      <c r="BG311" s="229">
        <f>IF(N311="zákl. přenesená",J311,0)</f>
        <v>0</v>
      </c>
      <c r="BH311" s="229">
        <f>IF(N311="sníž. přenesená",J311,0)</f>
        <v>0</v>
      </c>
      <c r="BI311" s="229">
        <f>IF(N311="nulová",J311,0)</f>
        <v>0</v>
      </c>
      <c r="BJ311" s="16" t="s">
        <v>84</v>
      </c>
      <c r="BK311" s="229">
        <f>ROUND(I311*H311,2)</f>
        <v>0</v>
      </c>
      <c r="BL311" s="16" t="s">
        <v>141</v>
      </c>
      <c r="BM311" s="228" t="s">
        <v>483</v>
      </c>
    </row>
    <row r="312" s="2" customFormat="1">
      <c r="A312" s="37"/>
      <c r="B312" s="38"/>
      <c r="C312" s="39"/>
      <c r="D312" s="230" t="s">
        <v>143</v>
      </c>
      <c r="E312" s="39"/>
      <c r="F312" s="231" t="s">
        <v>482</v>
      </c>
      <c r="G312" s="39"/>
      <c r="H312" s="39"/>
      <c r="I312" s="232"/>
      <c r="J312" s="39"/>
      <c r="K312" s="39"/>
      <c r="L312" s="43"/>
      <c r="M312" s="233"/>
      <c r="N312" s="234"/>
      <c r="O312" s="90"/>
      <c r="P312" s="90"/>
      <c r="Q312" s="90"/>
      <c r="R312" s="90"/>
      <c r="S312" s="90"/>
      <c r="T312" s="91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16" t="s">
        <v>143</v>
      </c>
      <c r="AU312" s="16" t="s">
        <v>86</v>
      </c>
    </row>
    <row r="313" s="2" customFormat="1" ht="24.15" customHeight="1">
      <c r="A313" s="37"/>
      <c r="B313" s="38"/>
      <c r="C313" s="217" t="s">
        <v>484</v>
      </c>
      <c r="D313" s="217" t="s">
        <v>136</v>
      </c>
      <c r="E313" s="218" t="s">
        <v>485</v>
      </c>
      <c r="F313" s="219" t="s">
        <v>486</v>
      </c>
      <c r="G313" s="220" t="s">
        <v>333</v>
      </c>
      <c r="H313" s="221">
        <v>10</v>
      </c>
      <c r="I313" s="222"/>
      <c r="J313" s="223">
        <f>ROUND(I313*H313,2)</f>
        <v>0</v>
      </c>
      <c r="K313" s="219" t="s">
        <v>140</v>
      </c>
      <c r="L313" s="43"/>
      <c r="M313" s="224" t="s">
        <v>1</v>
      </c>
      <c r="N313" s="225" t="s">
        <v>41</v>
      </c>
      <c r="O313" s="90"/>
      <c r="P313" s="226">
        <f>O313*H313</f>
        <v>0</v>
      </c>
      <c r="Q313" s="226">
        <v>0.0098899999999999995</v>
      </c>
      <c r="R313" s="226">
        <f>Q313*H313</f>
        <v>0.098899999999999988</v>
      </c>
      <c r="S313" s="226">
        <v>0</v>
      </c>
      <c r="T313" s="227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228" t="s">
        <v>141</v>
      </c>
      <c r="AT313" s="228" t="s">
        <v>136</v>
      </c>
      <c r="AU313" s="228" t="s">
        <v>86</v>
      </c>
      <c r="AY313" s="16" t="s">
        <v>134</v>
      </c>
      <c r="BE313" s="229">
        <f>IF(N313="základní",J313,0)</f>
        <v>0</v>
      </c>
      <c r="BF313" s="229">
        <f>IF(N313="snížená",J313,0)</f>
        <v>0</v>
      </c>
      <c r="BG313" s="229">
        <f>IF(N313="zákl. přenesená",J313,0)</f>
        <v>0</v>
      </c>
      <c r="BH313" s="229">
        <f>IF(N313="sníž. přenesená",J313,0)</f>
        <v>0</v>
      </c>
      <c r="BI313" s="229">
        <f>IF(N313="nulová",J313,0)</f>
        <v>0</v>
      </c>
      <c r="BJ313" s="16" t="s">
        <v>84</v>
      </c>
      <c r="BK313" s="229">
        <f>ROUND(I313*H313,2)</f>
        <v>0</v>
      </c>
      <c r="BL313" s="16" t="s">
        <v>141</v>
      </c>
      <c r="BM313" s="228" t="s">
        <v>487</v>
      </c>
    </row>
    <row r="314" s="2" customFormat="1">
      <c r="A314" s="37"/>
      <c r="B314" s="38"/>
      <c r="C314" s="39"/>
      <c r="D314" s="230" t="s">
        <v>143</v>
      </c>
      <c r="E314" s="39"/>
      <c r="F314" s="231" t="s">
        <v>488</v>
      </c>
      <c r="G314" s="39"/>
      <c r="H314" s="39"/>
      <c r="I314" s="232"/>
      <c r="J314" s="39"/>
      <c r="K314" s="39"/>
      <c r="L314" s="43"/>
      <c r="M314" s="233"/>
      <c r="N314" s="234"/>
      <c r="O314" s="90"/>
      <c r="P314" s="90"/>
      <c r="Q314" s="90"/>
      <c r="R314" s="90"/>
      <c r="S314" s="90"/>
      <c r="T314" s="91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16" t="s">
        <v>143</v>
      </c>
      <c r="AU314" s="16" t="s">
        <v>86</v>
      </c>
    </row>
    <row r="315" s="2" customFormat="1" ht="16.5" customHeight="1">
      <c r="A315" s="37"/>
      <c r="B315" s="38"/>
      <c r="C315" s="258" t="s">
        <v>489</v>
      </c>
      <c r="D315" s="258" t="s">
        <v>244</v>
      </c>
      <c r="E315" s="259" t="s">
        <v>490</v>
      </c>
      <c r="F315" s="260" t="s">
        <v>491</v>
      </c>
      <c r="G315" s="261" t="s">
        <v>333</v>
      </c>
      <c r="H315" s="262">
        <v>10</v>
      </c>
      <c r="I315" s="263"/>
      <c r="J315" s="264">
        <f>ROUND(I315*H315,2)</f>
        <v>0</v>
      </c>
      <c r="K315" s="260" t="s">
        <v>140</v>
      </c>
      <c r="L315" s="265"/>
      <c r="M315" s="266" t="s">
        <v>1</v>
      </c>
      <c r="N315" s="267" t="s">
        <v>41</v>
      </c>
      <c r="O315" s="90"/>
      <c r="P315" s="226">
        <f>O315*H315</f>
        <v>0</v>
      </c>
      <c r="Q315" s="226">
        <v>0.52600000000000002</v>
      </c>
      <c r="R315" s="226">
        <f>Q315*H315</f>
        <v>5.2599999999999998</v>
      </c>
      <c r="S315" s="226">
        <v>0</v>
      </c>
      <c r="T315" s="227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228" t="s">
        <v>179</v>
      </c>
      <c r="AT315" s="228" t="s">
        <v>244</v>
      </c>
      <c r="AU315" s="228" t="s">
        <v>86</v>
      </c>
      <c r="AY315" s="16" t="s">
        <v>134</v>
      </c>
      <c r="BE315" s="229">
        <f>IF(N315="základní",J315,0)</f>
        <v>0</v>
      </c>
      <c r="BF315" s="229">
        <f>IF(N315="snížená",J315,0)</f>
        <v>0</v>
      </c>
      <c r="BG315" s="229">
        <f>IF(N315="zákl. přenesená",J315,0)</f>
        <v>0</v>
      </c>
      <c r="BH315" s="229">
        <f>IF(N315="sníž. přenesená",J315,0)</f>
        <v>0</v>
      </c>
      <c r="BI315" s="229">
        <f>IF(N315="nulová",J315,0)</f>
        <v>0</v>
      </c>
      <c r="BJ315" s="16" t="s">
        <v>84</v>
      </c>
      <c r="BK315" s="229">
        <f>ROUND(I315*H315,2)</f>
        <v>0</v>
      </c>
      <c r="BL315" s="16" t="s">
        <v>141</v>
      </c>
      <c r="BM315" s="228" t="s">
        <v>492</v>
      </c>
    </row>
    <row r="316" s="2" customFormat="1">
      <c r="A316" s="37"/>
      <c r="B316" s="38"/>
      <c r="C316" s="39"/>
      <c r="D316" s="230" t="s">
        <v>143</v>
      </c>
      <c r="E316" s="39"/>
      <c r="F316" s="231" t="s">
        <v>491</v>
      </c>
      <c r="G316" s="39"/>
      <c r="H316" s="39"/>
      <c r="I316" s="232"/>
      <c r="J316" s="39"/>
      <c r="K316" s="39"/>
      <c r="L316" s="43"/>
      <c r="M316" s="233"/>
      <c r="N316" s="234"/>
      <c r="O316" s="90"/>
      <c r="P316" s="90"/>
      <c r="Q316" s="90"/>
      <c r="R316" s="90"/>
      <c r="S316" s="90"/>
      <c r="T316" s="91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16" t="s">
        <v>143</v>
      </c>
      <c r="AU316" s="16" t="s">
        <v>86</v>
      </c>
    </row>
    <row r="317" s="2" customFormat="1" ht="24.15" customHeight="1">
      <c r="A317" s="37"/>
      <c r="B317" s="38"/>
      <c r="C317" s="217" t="s">
        <v>493</v>
      </c>
      <c r="D317" s="217" t="s">
        <v>136</v>
      </c>
      <c r="E317" s="218" t="s">
        <v>494</v>
      </c>
      <c r="F317" s="219" t="s">
        <v>495</v>
      </c>
      <c r="G317" s="220" t="s">
        <v>333</v>
      </c>
      <c r="H317" s="221">
        <v>10</v>
      </c>
      <c r="I317" s="222"/>
      <c r="J317" s="223">
        <f>ROUND(I317*H317,2)</f>
        <v>0</v>
      </c>
      <c r="K317" s="219" t="s">
        <v>140</v>
      </c>
      <c r="L317" s="43"/>
      <c r="M317" s="224" t="s">
        <v>1</v>
      </c>
      <c r="N317" s="225" t="s">
        <v>41</v>
      </c>
      <c r="O317" s="90"/>
      <c r="P317" s="226">
        <f>O317*H317</f>
        <v>0</v>
      </c>
      <c r="Q317" s="226">
        <v>0.0098899999999999995</v>
      </c>
      <c r="R317" s="226">
        <f>Q317*H317</f>
        <v>0.098899999999999988</v>
      </c>
      <c r="S317" s="226">
        <v>0</v>
      </c>
      <c r="T317" s="227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228" t="s">
        <v>141</v>
      </c>
      <c r="AT317" s="228" t="s">
        <v>136</v>
      </c>
      <c r="AU317" s="228" t="s">
        <v>86</v>
      </c>
      <c r="AY317" s="16" t="s">
        <v>134</v>
      </c>
      <c r="BE317" s="229">
        <f>IF(N317="základní",J317,0)</f>
        <v>0</v>
      </c>
      <c r="BF317" s="229">
        <f>IF(N317="snížená",J317,0)</f>
        <v>0</v>
      </c>
      <c r="BG317" s="229">
        <f>IF(N317="zákl. přenesená",J317,0)</f>
        <v>0</v>
      </c>
      <c r="BH317" s="229">
        <f>IF(N317="sníž. přenesená",J317,0)</f>
        <v>0</v>
      </c>
      <c r="BI317" s="229">
        <f>IF(N317="nulová",J317,0)</f>
        <v>0</v>
      </c>
      <c r="BJ317" s="16" t="s">
        <v>84</v>
      </c>
      <c r="BK317" s="229">
        <f>ROUND(I317*H317,2)</f>
        <v>0</v>
      </c>
      <c r="BL317" s="16" t="s">
        <v>141</v>
      </c>
      <c r="BM317" s="228" t="s">
        <v>496</v>
      </c>
    </row>
    <row r="318" s="2" customFormat="1">
      <c r="A318" s="37"/>
      <c r="B318" s="38"/>
      <c r="C318" s="39"/>
      <c r="D318" s="230" t="s">
        <v>143</v>
      </c>
      <c r="E318" s="39"/>
      <c r="F318" s="231" t="s">
        <v>497</v>
      </c>
      <c r="G318" s="39"/>
      <c r="H318" s="39"/>
      <c r="I318" s="232"/>
      <c r="J318" s="39"/>
      <c r="K318" s="39"/>
      <c r="L318" s="43"/>
      <c r="M318" s="233"/>
      <c r="N318" s="234"/>
      <c r="O318" s="90"/>
      <c r="P318" s="90"/>
      <c r="Q318" s="90"/>
      <c r="R318" s="90"/>
      <c r="S318" s="90"/>
      <c r="T318" s="91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16" t="s">
        <v>143</v>
      </c>
      <c r="AU318" s="16" t="s">
        <v>86</v>
      </c>
    </row>
    <row r="319" s="2" customFormat="1" ht="16.5" customHeight="1">
      <c r="A319" s="37"/>
      <c r="B319" s="38"/>
      <c r="C319" s="258" t="s">
        <v>498</v>
      </c>
      <c r="D319" s="258" t="s">
        <v>244</v>
      </c>
      <c r="E319" s="259" t="s">
        <v>499</v>
      </c>
      <c r="F319" s="260" t="s">
        <v>500</v>
      </c>
      <c r="G319" s="261" t="s">
        <v>333</v>
      </c>
      <c r="H319" s="262">
        <v>10</v>
      </c>
      <c r="I319" s="263"/>
      <c r="J319" s="264">
        <f>ROUND(I319*H319,2)</f>
        <v>0</v>
      </c>
      <c r="K319" s="260" t="s">
        <v>140</v>
      </c>
      <c r="L319" s="265"/>
      <c r="M319" s="266" t="s">
        <v>1</v>
      </c>
      <c r="N319" s="267" t="s">
        <v>41</v>
      </c>
      <c r="O319" s="90"/>
      <c r="P319" s="226">
        <f>O319*H319</f>
        <v>0</v>
      </c>
      <c r="Q319" s="226">
        <v>1.0540000000000001</v>
      </c>
      <c r="R319" s="226">
        <f>Q319*H319</f>
        <v>10.540000000000001</v>
      </c>
      <c r="S319" s="226">
        <v>0</v>
      </c>
      <c r="T319" s="227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28" t="s">
        <v>179</v>
      </c>
      <c r="AT319" s="228" t="s">
        <v>244</v>
      </c>
      <c r="AU319" s="228" t="s">
        <v>86</v>
      </c>
      <c r="AY319" s="16" t="s">
        <v>134</v>
      </c>
      <c r="BE319" s="229">
        <f>IF(N319="základní",J319,0)</f>
        <v>0</v>
      </c>
      <c r="BF319" s="229">
        <f>IF(N319="snížená",J319,0)</f>
        <v>0</v>
      </c>
      <c r="BG319" s="229">
        <f>IF(N319="zákl. přenesená",J319,0)</f>
        <v>0</v>
      </c>
      <c r="BH319" s="229">
        <f>IF(N319="sníž. přenesená",J319,0)</f>
        <v>0</v>
      </c>
      <c r="BI319" s="229">
        <f>IF(N319="nulová",J319,0)</f>
        <v>0</v>
      </c>
      <c r="BJ319" s="16" t="s">
        <v>84</v>
      </c>
      <c r="BK319" s="229">
        <f>ROUND(I319*H319,2)</f>
        <v>0</v>
      </c>
      <c r="BL319" s="16" t="s">
        <v>141</v>
      </c>
      <c r="BM319" s="228" t="s">
        <v>501</v>
      </c>
    </row>
    <row r="320" s="2" customFormat="1">
      <c r="A320" s="37"/>
      <c r="B320" s="38"/>
      <c r="C320" s="39"/>
      <c r="D320" s="230" t="s">
        <v>143</v>
      </c>
      <c r="E320" s="39"/>
      <c r="F320" s="231" t="s">
        <v>500</v>
      </c>
      <c r="G320" s="39"/>
      <c r="H320" s="39"/>
      <c r="I320" s="232"/>
      <c r="J320" s="39"/>
      <c r="K320" s="39"/>
      <c r="L320" s="43"/>
      <c r="M320" s="233"/>
      <c r="N320" s="234"/>
      <c r="O320" s="90"/>
      <c r="P320" s="90"/>
      <c r="Q320" s="90"/>
      <c r="R320" s="90"/>
      <c r="S320" s="90"/>
      <c r="T320" s="91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16" t="s">
        <v>143</v>
      </c>
      <c r="AU320" s="16" t="s">
        <v>86</v>
      </c>
    </row>
    <row r="321" s="2" customFormat="1" ht="24.15" customHeight="1">
      <c r="A321" s="37"/>
      <c r="B321" s="38"/>
      <c r="C321" s="217" t="s">
        <v>502</v>
      </c>
      <c r="D321" s="217" t="s">
        <v>136</v>
      </c>
      <c r="E321" s="218" t="s">
        <v>503</v>
      </c>
      <c r="F321" s="219" t="s">
        <v>504</v>
      </c>
      <c r="G321" s="220" t="s">
        <v>333</v>
      </c>
      <c r="H321" s="221">
        <v>19</v>
      </c>
      <c r="I321" s="222"/>
      <c r="J321" s="223">
        <f>ROUND(I321*H321,2)</f>
        <v>0</v>
      </c>
      <c r="K321" s="219" t="s">
        <v>140</v>
      </c>
      <c r="L321" s="43"/>
      <c r="M321" s="224" t="s">
        <v>1</v>
      </c>
      <c r="N321" s="225" t="s">
        <v>41</v>
      </c>
      <c r="O321" s="90"/>
      <c r="P321" s="226">
        <f>O321*H321</f>
        <v>0</v>
      </c>
      <c r="Q321" s="226">
        <v>0.01218</v>
      </c>
      <c r="R321" s="226">
        <f>Q321*H321</f>
        <v>0.23141999999999999</v>
      </c>
      <c r="S321" s="226">
        <v>0</v>
      </c>
      <c r="T321" s="227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28" t="s">
        <v>141</v>
      </c>
      <c r="AT321" s="228" t="s">
        <v>136</v>
      </c>
      <c r="AU321" s="228" t="s">
        <v>86</v>
      </c>
      <c r="AY321" s="16" t="s">
        <v>134</v>
      </c>
      <c r="BE321" s="229">
        <f>IF(N321="základní",J321,0)</f>
        <v>0</v>
      </c>
      <c r="BF321" s="229">
        <f>IF(N321="snížená",J321,0)</f>
        <v>0</v>
      </c>
      <c r="BG321" s="229">
        <f>IF(N321="zákl. přenesená",J321,0)</f>
        <v>0</v>
      </c>
      <c r="BH321" s="229">
        <f>IF(N321="sníž. přenesená",J321,0)</f>
        <v>0</v>
      </c>
      <c r="BI321" s="229">
        <f>IF(N321="nulová",J321,0)</f>
        <v>0</v>
      </c>
      <c r="BJ321" s="16" t="s">
        <v>84</v>
      </c>
      <c r="BK321" s="229">
        <f>ROUND(I321*H321,2)</f>
        <v>0</v>
      </c>
      <c r="BL321" s="16" t="s">
        <v>141</v>
      </c>
      <c r="BM321" s="228" t="s">
        <v>505</v>
      </c>
    </row>
    <row r="322" s="2" customFormat="1">
      <c r="A322" s="37"/>
      <c r="B322" s="38"/>
      <c r="C322" s="39"/>
      <c r="D322" s="230" t="s">
        <v>143</v>
      </c>
      <c r="E322" s="39"/>
      <c r="F322" s="231" t="s">
        <v>506</v>
      </c>
      <c r="G322" s="39"/>
      <c r="H322" s="39"/>
      <c r="I322" s="232"/>
      <c r="J322" s="39"/>
      <c r="K322" s="39"/>
      <c r="L322" s="43"/>
      <c r="M322" s="233"/>
      <c r="N322" s="234"/>
      <c r="O322" s="90"/>
      <c r="P322" s="90"/>
      <c r="Q322" s="90"/>
      <c r="R322" s="90"/>
      <c r="S322" s="90"/>
      <c r="T322" s="91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T322" s="16" t="s">
        <v>143</v>
      </c>
      <c r="AU322" s="16" t="s">
        <v>86</v>
      </c>
    </row>
    <row r="323" s="2" customFormat="1" ht="24.15" customHeight="1">
      <c r="A323" s="37"/>
      <c r="B323" s="38"/>
      <c r="C323" s="258" t="s">
        <v>507</v>
      </c>
      <c r="D323" s="258" t="s">
        <v>244</v>
      </c>
      <c r="E323" s="259" t="s">
        <v>508</v>
      </c>
      <c r="F323" s="260" t="s">
        <v>509</v>
      </c>
      <c r="G323" s="261" t="s">
        <v>333</v>
      </c>
      <c r="H323" s="262">
        <v>19</v>
      </c>
      <c r="I323" s="263"/>
      <c r="J323" s="264">
        <f>ROUND(I323*H323,2)</f>
        <v>0</v>
      </c>
      <c r="K323" s="260" t="s">
        <v>140</v>
      </c>
      <c r="L323" s="265"/>
      <c r="M323" s="266" t="s">
        <v>1</v>
      </c>
      <c r="N323" s="267" t="s">
        <v>41</v>
      </c>
      <c r="O323" s="90"/>
      <c r="P323" s="226">
        <f>O323*H323</f>
        <v>0</v>
      </c>
      <c r="Q323" s="226">
        <v>0.58499999999999996</v>
      </c>
      <c r="R323" s="226">
        <f>Q323*H323</f>
        <v>11.114999999999998</v>
      </c>
      <c r="S323" s="226">
        <v>0</v>
      </c>
      <c r="T323" s="227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228" t="s">
        <v>179</v>
      </c>
      <c r="AT323" s="228" t="s">
        <v>244</v>
      </c>
      <c r="AU323" s="228" t="s">
        <v>86</v>
      </c>
      <c r="AY323" s="16" t="s">
        <v>134</v>
      </c>
      <c r="BE323" s="229">
        <f>IF(N323="základní",J323,0)</f>
        <v>0</v>
      </c>
      <c r="BF323" s="229">
        <f>IF(N323="snížená",J323,0)</f>
        <v>0</v>
      </c>
      <c r="BG323" s="229">
        <f>IF(N323="zákl. přenesená",J323,0)</f>
        <v>0</v>
      </c>
      <c r="BH323" s="229">
        <f>IF(N323="sníž. přenesená",J323,0)</f>
        <v>0</v>
      </c>
      <c r="BI323" s="229">
        <f>IF(N323="nulová",J323,0)</f>
        <v>0</v>
      </c>
      <c r="BJ323" s="16" t="s">
        <v>84</v>
      </c>
      <c r="BK323" s="229">
        <f>ROUND(I323*H323,2)</f>
        <v>0</v>
      </c>
      <c r="BL323" s="16" t="s">
        <v>141</v>
      </c>
      <c r="BM323" s="228" t="s">
        <v>510</v>
      </c>
    </row>
    <row r="324" s="2" customFormat="1">
      <c r="A324" s="37"/>
      <c r="B324" s="38"/>
      <c r="C324" s="39"/>
      <c r="D324" s="230" t="s">
        <v>143</v>
      </c>
      <c r="E324" s="39"/>
      <c r="F324" s="231" t="s">
        <v>509</v>
      </c>
      <c r="G324" s="39"/>
      <c r="H324" s="39"/>
      <c r="I324" s="232"/>
      <c r="J324" s="39"/>
      <c r="K324" s="39"/>
      <c r="L324" s="43"/>
      <c r="M324" s="233"/>
      <c r="N324" s="234"/>
      <c r="O324" s="90"/>
      <c r="P324" s="90"/>
      <c r="Q324" s="90"/>
      <c r="R324" s="90"/>
      <c r="S324" s="90"/>
      <c r="T324" s="91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T324" s="16" t="s">
        <v>143</v>
      </c>
      <c r="AU324" s="16" t="s">
        <v>86</v>
      </c>
    </row>
    <row r="325" s="2" customFormat="1" ht="24.15" customHeight="1">
      <c r="A325" s="37"/>
      <c r="B325" s="38"/>
      <c r="C325" s="217" t="s">
        <v>511</v>
      </c>
      <c r="D325" s="217" t="s">
        <v>136</v>
      </c>
      <c r="E325" s="218" t="s">
        <v>512</v>
      </c>
      <c r="F325" s="219" t="s">
        <v>513</v>
      </c>
      <c r="G325" s="220" t="s">
        <v>333</v>
      </c>
      <c r="H325" s="221">
        <v>19</v>
      </c>
      <c r="I325" s="222"/>
      <c r="J325" s="223">
        <f>ROUND(I325*H325,2)</f>
        <v>0</v>
      </c>
      <c r="K325" s="219" t="s">
        <v>140</v>
      </c>
      <c r="L325" s="43"/>
      <c r="M325" s="224" t="s">
        <v>1</v>
      </c>
      <c r="N325" s="225" t="s">
        <v>41</v>
      </c>
      <c r="O325" s="90"/>
      <c r="P325" s="226">
        <f>O325*H325</f>
        <v>0</v>
      </c>
      <c r="Q325" s="226">
        <v>0.089999999999999997</v>
      </c>
      <c r="R325" s="226">
        <f>Q325*H325</f>
        <v>1.71</v>
      </c>
      <c r="S325" s="226">
        <v>0</v>
      </c>
      <c r="T325" s="227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228" t="s">
        <v>141</v>
      </c>
      <c r="AT325" s="228" t="s">
        <v>136</v>
      </c>
      <c r="AU325" s="228" t="s">
        <v>86</v>
      </c>
      <c r="AY325" s="16" t="s">
        <v>134</v>
      </c>
      <c r="BE325" s="229">
        <f>IF(N325="základní",J325,0)</f>
        <v>0</v>
      </c>
      <c r="BF325" s="229">
        <f>IF(N325="snížená",J325,0)</f>
        <v>0</v>
      </c>
      <c r="BG325" s="229">
        <f>IF(N325="zákl. přenesená",J325,0)</f>
        <v>0</v>
      </c>
      <c r="BH325" s="229">
        <f>IF(N325="sníž. přenesená",J325,0)</f>
        <v>0</v>
      </c>
      <c r="BI325" s="229">
        <f>IF(N325="nulová",J325,0)</f>
        <v>0</v>
      </c>
      <c r="BJ325" s="16" t="s">
        <v>84</v>
      </c>
      <c r="BK325" s="229">
        <f>ROUND(I325*H325,2)</f>
        <v>0</v>
      </c>
      <c r="BL325" s="16" t="s">
        <v>141</v>
      </c>
      <c r="BM325" s="228" t="s">
        <v>514</v>
      </c>
    </row>
    <row r="326" s="2" customFormat="1">
      <c r="A326" s="37"/>
      <c r="B326" s="38"/>
      <c r="C326" s="39"/>
      <c r="D326" s="230" t="s">
        <v>143</v>
      </c>
      <c r="E326" s="39"/>
      <c r="F326" s="231" t="s">
        <v>515</v>
      </c>
      <c r="G326" s="39"/>
      <c r="H326" s="39"/>
      <c r="I326" s="232"/>
      <c r="J326" s="39"/>
      <c r="K326" s="39"/>
      <c r="L326" s="43"/>
      <c r="M326" s="233"/>
      <c r="N326" s="234"/>
      <c r="O326" s="90"/>
      <c r="P326" s="90"/>
      <c r="Q326" s="90"/>
      <c r="R326" s="90"/>
      <c r="S326" s="90"/>
      <c r="T326" s="91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T326" s="16" t="s">
        <v>143</v>
      </c>
      <c r="AU326" s="16" t="s">
        <v>86</v>
      </c>
    </row>
    <row r="327" s="2" customFormat="1" ht="24.15" customHeight="1">
      <c r="A327" s="37"/>
      <c r="B327" s="38"/>
      <c r="C327" s="258" t="s">
        <v>516</v>
      </c>
      <c r="D327" s="258" t="s">
        <v>244</v>
      </c>
      <c r="E327" s="259" t="s">
        <v>517</v>
      </c>
      <c r="F327" s="260" t="s">
        <v>518</v>
      </c>
      <c r="G327" s="261" t="s">
        <v>333</v>
      </c>
      <c r="H327" s="262">
        <v>19</v>
      </c>
      <c r="I327" s="263"/>
      <c r="J327" s="264">
        <f>ROUND(I327*H327,2)</f>
        <v>0</v>
      </c>
      <c r="K327" s="260" t="s">
        <v>140</v>
      </c>
      <c r="L327" s="265"/>
      <c r="M327" s="266" t="s">
        <v>1</v>
      </c>
      <c r="N327" s="267" t="s">
        <v>41</v>
      </c>
      <c r="O327" s="90"/>
      <c r="P327" s="226">
        <f>O327*H327</f>
        <v>0</v>
      </c>
      <c r="Q327" s="226">
        <v>0.156</v>
      </c>
      <c r="R327" s="226">
        <f>Q327*H327</f>
        <v>2.964</v>
      </c>
      <c r="S327" s="226">
        <v>0</v>
      </c>
      <c r="T327" s="227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228" t="s">
        <v>179</v>
      </c>
      <c r="AT327" s="228" t="s">
        <v>244</v>
      </c>
      <c r="AU327" s="228" t="s">
        <v>86</v>
      </c>
      <c r="AY327" s="16" t="s">
        <v>134</v>
      </c>
      <c r="BE327" s="229">
        <f>IF(N327="základní",J327,0)</f>
        <v>0</v>
      </c>
      <c r="BF327" s="229">
        <f>IF(N327="snížená",J327,0)</f>
        <v>0</v>
      </c>
      <c r="BG327" s="229">
        <f>IF(N327="zákl. přenesená",J327,0)</f>
        <v>0</v>
      </c>
      <c r="BH327" s="229">
        <f>IF(N327="sníž. přenesená",J327,0)</f>
        <v>0</v>
      </c>
      <c r="BI327" s="229">
        <f>IF(N327="nulová",J327,0)</f>
        <v>0</v>
      </c>
      <c r="BJ327" s="16" t="s">
        <v>84</v>
      </c>
      <c r="BK327" s="229">
        <f>ROUND(I327*H327,2)</f>
        <v>0</v>
      </c>
      <c r="BL327" s="16" t="s">
        <v>141</v>
      </c>
      <c r="BM327" s="228" t="s">
        <v>519</v>
      </c>
    </row>
    <row r="328" s="2" customFormat="1">
      <c r="A328" s="37"/>
      <c r="B328" s="38"/>
      <c r="C328" s="39"/>
      <c r="D328" s="230" t="s">
        <v>143</v>
      </c>
      <c r="E328" s="39"/>
      <c r="F328" s="231" t="s">
        <v>518</v>
      </c>
      <c r="G328" s="39"/>
      <c r="H328" s="39"/>
      <c r="I328" s="232"/>
      <c r="J328" s="39"/>
      <c r="K328" s="39"/>
      <c r="L328" s="43"/>
      <c r="M328" s="233"/>
      <c r="N328" s="234"/>
      <c r="O328" s="90"/>
      <c r="P328" s="90"/>
      <c r="Q328" s="90"/>
      <c r="R328" s="90"/>
      <c r="S328" s="90"/>
      <c r="T328" s="91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T328" s="16" t="s">
        <v>143</v>
      </c>
      <c r="AU328" s="16" t="s">
        <v>86</v>
      </c>
    </row>
    <row r="329" s="2" customFormat="1" ht="24.15" customHeight="1">
      <c r="A329" s="37"/>
      <c r="B329" s="38"/>
      <c r="C329" s="258" t="s">
        <v>520</v>
      </c>
      <c r="D329" s="258" t="s">
        <v>244</v>
      </c>
      <c r="E329" s="259" t="s">
        <v>521</v>
      </c>
      <c r="F329" s="260" t="s">
        <v>522</v>
      </c>
      <c r="G329" s="261" t="s">
        <v>139</v>
      </c>
      <c r="H329" s="262">
        <v>66</v>
      </c>
      <c r="I329" s="263"/>
      <c r="J329" s="264">
        <f>ROUND(I329*H329,2)</f>
        <v>0</v>
      </c>
      <c r="K329" s="260" t="s">
        <v>140</v>
      </c>
      <c r="L329" s="265"/>
      <c r="M329" s="266" t="s">
        <v>1</v>
      </c>
      <c r="N329" s="267" t="s">
        <v>41</v>
      </c>
      <c r="O329" s="90"/>
      <c r="P329" s="226">
        <f>O329*H329</f>
        <v>0</v>
      </c>
      <c r="Q329" s="226">
        <v>0.001</v>
      </c>
      <c r="R329" s="226">
        <f>Q329*H329</f>
        <v>0.066000000000000003</v>
      </c>
      <c r="S329" s="226">
        <v>0</v>
      </c>
      <c r="T329" s="227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228" t="s">
        <v>179</v>
      </c>
      <c r="AT329" s="228" t="s">
        <v>244</v>
      </c>
      <c r="AU329" s="228" t="s">
        <v>86</v>
      </c>
      <c r="AY329" s="16" t="s">
        <v>134</v>
      </c>
      <c r="BE329" s="229">
        <f>IF(N329="základní",J329,0)</f>
        <v>0</v>
      </c>
      <c r="BF329" s="229">
        <f>IF(N329="snížená",J329,0)</f>
        <v>0</v>
      </c>
      <c r="BG329" s="229">
        <f>IF(N329="zákl. přenesená",J329,0)</f>
        <v>0</v>
      </c>
      <c r="BH329" s="229">
        <f>IF(N329="sníž. přenesená",J329,0)</f>
        <v>0</v>
      </c>
      <c r="BI329" s="229">
        <f>IF(N329="nulová",J329,0)</f>
        <v>0</v>
      </c>
      <c r="BJ329" s="16" t="s">
        <v>84</v>
      </c>
      <c r="BK329" s="229">
        <f>ROUND(I329*H329,2)</f>
        <v>0</v>
      </c>
      <c r="BL329" s="16" t="s">
        <v>141</v>
      </c>
      <c r="BM329" s="228" t="s">
        <v>523</v>
      </c>
    </row>
    <row r="330" s="2" customFormat="1">
      <c r="A330" s="37"/>
      <c r="B330" s="38"/>
      <c r="C330" s="39"/>
      <c r="D330" s="230" t="s">
        <v>143</v>
      </c>
      <c r="E330" s="39"/>
      <c r="F330" s="231" t="s">
        <v>522</v>
      </c>
      <c r="G330" s="39"/>
      <c r="H330" s="39"/>
      <c r="I330" s="232"/>
      <c r="J330" s="39"/>
      <c r="K330" s="39"/>
      <c r="L330" s="43"/>
      <c r="M330" s="233"/>
      <c r="N330" s="234"/>
      <c r="O330" s="90"/>
      <c r="P330" s="90"/>
      <c r="Q330" s="90"/>
      <c r="R330" s="90"/>
      <c r="S330" s="90"/>
      <c r="T330" s="91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T330" s="16" t="s">
        <v>143</v>
      </c>
      <c r="AU330" s="16" t="s">
        <v>86</v>
      </c>
    </row>
    <row r="331" s="13" customFormat="1">
      <c r="A331" s="13"/>
      <c r="B331" s="235"/>
      <c r="C331" s="236"/>
      <c r="D331" s="230" t="s">
        <v>145</v>
      </c>
      <c r="E331" s="237" t="s">
        <v>1</v>
      </c>
      <c r="F331" s="238" t="s">
        <v>524</v>
      </c>
      <c r="G331" s="236"/>
      <c r="H331" s="239">
        <v>66</v>
      </c>
      <c r="I331" s="240"/>
      <c r="J331" s="236"/>
      <c r="K331" s="236"/>
      <c r="L331" s="241"/>
      <c r="M331" s="242"/>
      <c r="N331" s="243"/>
      <c r="O331" s="243"/>
      <c r="P331" s="243"/>
      <c r="Q331" s="243"/>
      <c r="R331" s="243"/>
      <c r="S331" s="243"/>
      <c r="T331" s="24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5" t="s">
        <v>145</v>
      </c>
      <c r="AU331" s="245" t="s">
        <v>86</v>
      </c>
      <c r="AV331" s="13" t="s">
        <v>86</v>
      </c>
      <c r="AW331" s="13" t="s">
        <v>32</v>
      </c>
      <c r="AX331" s="13" t="s">
        <v>84</v>
      </c>
      <c r="AY331" s="245" t="s">
        <v>134</v>
      </c>
    </row>
    <row r="332" s="2" customFormat="1" ht="24.15" customHeight="1">
      <c r="A332" s="37"/>
      <c r="B332" s="38"/>
      <c r="C332" s="217" t="s">
        <v>525</v>
      </c>
      <c r="D332" s="217" t="s">
        <v>136</v>
      </c>
      <c r="E332" s="218" t="s">
        <v>526</v>
      </c>
      <c r="F332" s="219" t="s">
        <v>527</v>
      </c>
      <c r="G332" s="220" t="s">
        <v>198</v>
      </c>
      <c r="H332" s="221">
        <v>2.7570000000000001</v>
      </c>
      <c r="I332" s="222"/>
      <c r="J332" s="223">
        <f>ROUND(I332*H332,2)</f>
        <v>0</v>
      </c>
      <c r="K332" s="219" t="s">
        <v>140</v>
      </c>
      <c r="L332" s="43"/>
      <c r="M332" s="224" t="s">
        <v>1</v>
      </c>
      <c r="N332" s="225" t="s">
        <v>41</v>
      </c>
      <c r="O332" s="90"/>
      <c r="P332" s="226">
        <f>O332*H332</f>
        <v>0</v>
      </c>
      <c r="Q332" s="226">
        <v>0</v>
      </c>
      <c r="R332" s="226">
        <f>Q332*H332</f>
        <v>0</v>
      </c>
      <c r="S332" s="226">
        <v>0</v>
      </c>
      <c r="T332" s="227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228" t="s">
        <v>141</v>
      </c>
      <c r="AT332" s="228" t="s">
        <v>136</v>
      </c>
      <c r="AU332" s="228" t="s">
        <v>86</v>
      </c>
      <c r="AY332" s="16" t="s">
        <v>134</v>
      </c>
      <c r="BE332" s="229">
        <f>IF(N332="základní",J332,0)</f>
        <v>0</v>
      </c>
      <c r="BF332" s="229">
        <f>IF(N332="snížená",J332,0)</f>
        <v>0</v>
      </c>
      <c r="BG332" s="229">
        <f>IF(N332="zákl. přenesená",J332,0)</f>
        <v>0</v>
      </c>
      <c r="BH332" s="229">
        <f>IF(N332="sníž. přenesená",J332,0)</f>
        <v>0</v>
      </c>
      <c r="BI332" s="229">
        <f>IF(N332="nulová",J332,0)</f>
        <v>0</v>
      </c>
      <c r="BJ332" s="16" t="s">
        <v>84</v>
      </c>
      <c r="BK332" s="229">
        <f>ROUND(I332*H332,2)</f>
        <v>0</v>
      </c>
      <c r="BL332" s="16" t="s">
        <v>141</v>
      </c>
      <c r="BM332" s="228" t="s">
        <v>528</v>
      </c>
    </row>
    <row r="333" s="2" customFormat="1">
      <c r="A333" s="37"/>
      <c r="B333" s="38"/>
      <c r="C333" s="39"/>
      <c r="D333" s="230" t="s">
        <v>143</v>
      </c>
      <c r="E333" s="39"/>
      <c r="F333" s="231" t="s">
        <v>529</v>
      </c>
      <c r="G333" s="39"/>
      <c r="H333" s="39"/>
      <c r="I333" s="232"/>
      <c r="J333" s="39"/>
      <c r="K333" s="39"/>
      <c r="L333" s="43"/>
      <c r="M333" s="233"/>
      <c r="N333" s="234"/>
      <c r="O333" s="90"/>
      <c r="P333" s="90"/>
      <c r="Q333" s="90"/>
      <c r="R333" s="90"/>
      <c r="S333" s="90"/>
      <c r="T333" s="91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T333" s="16" t="s">
        <v>143</v>
      </c>
      <c r="AU333" s="16" t="s">
        <v>86</v>
      </c>
    </row>
    <row r="334" s="13" customFormat="1">
      <c r="A334" s="13"/>
      <c r="B334" s="235"/>
      <c r="C334" s="236"/>
      <c r="D334" s="230" t="s">
        <v>145</v>
      </c>
      <c r="E334" s="237" t="s">
        <v>1</v>
      </c>
      <c r="F334" s="238" t="s">
        <v>530</v>
      </c>
      <c r="G334" s="236"/>
      <c r="H334" s="239">
        <v>2.7570000000000001</v>
      </c>
      <c r="I334" s="240"/>
      <c r="J334" s="236"/>
      <c r="K334" s="236"/>
      <c r="L334" s="241"/>
      <c r="M334" s="242"/>
      <c r="N334" s="243"/>
      <c r="O334" s="243"/>
      <c r="P334" s="243"/>
      <c r="Q334" s="243"/>
      <c r="R334" s="243"/>
      <c r="S334" s="243"/>
      <c r="T334" s="24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5" t="s">
        <v>145</v>
      </c>
      <c r="AU334" s="245" t="s">
        <v>86</v>
      </c>
      <c r="AV334" s="13" t="s">
        <v>86</v>
      </c>
      <c r="AW334" s="13" t="s">
        <v>32</v>
      </c>
      <c r="AX334" s="13" t="s">
        <v>76</v>
      </c>
      <c r="AY334" s="245" t="s">
        <v>134</v>
      </c>
    </row>
    <row r="335" s="14" customFormat="1">
      <c r="A335" s="14"/>
      <c r="B335" s="247"/>
      <c r="C335" s="248"/>
      <c r="D335" s="230" t="s">
        <v>145</v>
      </c>
      <c r="E335" s="249" t="s">
        <v>1</v>
      </c>
      <c r="F335" s="250" t="s">
        <v>211</v>
      </c>
      <c r="G335" s="248"/>
      <c r="H335" s="251">
        <v>2.7570000000000001</v>
      </c>
      <c r="I335" s="252"/>
      <c r="J335" s="248"/>
      <c r="K335" s="248"/>
      <c r="L335" s="253"/>
      <c r="M335" s="254"/>
      <c r="N335" s="255"/>
      <c r="O335" s="255"/>
      <c r="P335" s="255"/>
      <c r="Q335" s="255"/>
      <c r="R335" s="255"/>
      <c r="S335" s="255"/>
      <c r="T335" s="256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7" t="s">
        <v>145</v>
      </c>
      <c r="AU335" s="257" t="s">
        <v>86</v>
      </c>
      <c r="AV335" s="14" t="s">
        <v>141</v>
      </c>
      <c r="AW335" s="14" t="s">
        <v>32</v>
      </c>
      <c r="AX335" s="14" t="s">
        <v>84</v>
      </c>
      <c r="AY335" s="257" t="s">
        <v>134</v>
      </c>
    </row>
    <row r="336" s="2" customFormat="1" ht="21.75" customHeight="1">
      <c r="A336" s="37"/>
      <c r="B336" s="38"/>
      <c r="C336" s="217" t="s">
        <v>531</v>
      </c>
      <c r="D336" s="217" t="s">
        <v>136</v>
      </c>
      <c r="E336" s="218" t="s">
        <v>532</v>
      </c>
      <c r="F336" s="219" t="s">
        <v>533</v>
      </c>
      <c r="G336" s="220" t="s">
        <v>226</v>
      </c>
      <c r="H336" s="221">
        <v>15.6</v>
      </c>
      <c r="I336" s="222"/>
      <c r="J336" s="223">
        <f>ROUND(I336*H336,2)</f>
        <v>0</v>
      </c>
      <c r="K336" s="219" t="s">
        <v>140</v>
      </c>
      <c r="L336" s="43"/>
      <c r="M336" s="224" t="s">
        <v>1</v>
      </c>
      <c r="N336" s="225" t="s">
        <v>41</v>
      </c>
      <c r="O336" s="90"/>
      <c r="P336" s="226">
        <f>O336*H336</f>
        <v>0</v>
      </c>
      <c r="Q336" s="226">
        <v>0.0045999999999999999</v>
      </c>
      <c r="R336" s="226">
        <f>Q336*H336</f>
        <v>0.07175999999999999</v>
      </c>
      <c r="S336" s="226">
        <v>0</v>
      </c>
      <c r="T336" s="227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228" t="s">
        <v>141</v>
      </c>
      <c r="AT336" s="228" t="s">
        <v>136</v>
      </c>
      <c r="AU336" s="228" t="s">
        <v>86</v>
      </c>
      <c r="AY336" s="16" t="s">
        <v>134</v>
      </c>
      <c r="BE336" s="229">
        <f>IF(N336="základní",J336,0)</f>
        <v>0</v>
      </c>
      <c r="BF336" s="229">
        <f>IF(N336="snížená",J336,0)</f>
        <v>0</v>
      </c>
      <c r="BG336" s="229">
        <f>IF(N336="zákl. přenesená",J336,0)</f>
        <v>0</v>
      </c>
      <c r="BH336" s="229">
        <f>IF(N336="sníž. přenesená",J336,0)</f>
        <v>0</v>
      </c>
      <c r="BI336" s="229">
        <f>IF(N336="nulová",J336,0)</f>
        <v>0</v>
      </c>
      <c r="BJ336" s="16" t="s">
        <v>84</v>
      </c>
      <c r="BK336" s="229">
        <f>ROUND(I336*H336,2)</f>
        <v>0</v>
      </c>
      <c r="BL336" s="16" t="s">
        <v>141</v>
      </c>
      <c r="BM336" s="228" t="s">
        <v>534</v>
      </c>
    </row>
    <row r="337" s="2" customFormat="1">
      <c r="A337" s="37"/>
      <c r="B337" s="38"/>
      <c r="C337" s="39"/>
      <c r="D337" s="230" t="s">
        <v>143</v>
      </c>
      <c r="E337" s="39"/>
      <c r="F337" s="231" t="s">
        <v>535</v>
      </c>
      <c r="G337" s="39"/>
      <c r="H337" s="39"/>
      <c r="I337" s="232"/>
      <c r="J337" s="39"/>
      <c r="K337" s="39"/>
      <c r="L337" s="43"/>
      <c r="M337" s="233"/>
      <c r="N337" s="234"/>
      <c r="O337" s="90"/>
      <c r="P337" s="90"/>
      <c r="Q337" s="90"/>
      <c r="R337" s="90"/>
      <c r="S337" s="90"/>
      <c r="T337" s="91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T337" s="16" t="s">
        <v>143</v>
      </c>
      <c r="AU337" s="16" t="s">
        <v>86</v>
      </c>
    </row>
    <row r="338" s="13" customFormat="1">
      <c r="A338" s="13"/>
      <c r="B338" s="235"/>
      <c r="C338" s="236"/>
      <c r="D338" s="230" t="s">
        <v>145</v>
      </c>
      <c r="E338" s="237" t="s">
        <v>1</v>
      </c>
      <c r="F338" s="238" t="s">
        <v>536</v>
      </c>
      <c r="G338" s="236"/>
      <c r="H338" s="239">
        <v>15.6</v>
      </c>
      <c r="I338" s="240"/>
      <c r="J338" s="236"/>
      <c r="K338" s="236"/>
      <c r="L338" s="241"/>
      <c r="M338" s="242"/>
      <c r="N338" s="243"/>
      <c r="O338" s="243"/>
      <c r="P338" s="243"/>
      <c r="Q338" s="243"/>
      <c r="R338" s="243"/>
      <c r="S338" s="243"/>
      <c r="T338" s="24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5" t="s">
        <v>145</v>
      </c>
      <c r="AU338" s="245" t="s">
        <v>86</v>
      </c>
      <c r="AV338" s="13" t="s">
        <v>86</v>
      </c>
      <c r="AW338" s="13" t="s">
        <v>32</v>
      </c>
      <c r="AX338" s="13" t="s">
        <v>84</v>
      </c>
      <c r="AY338" s="245" t="s">
        <v>134</v>
      </c>
    </row>
    <row r="339" s="2" customFormat="1" ht="24.15" customHeight="1">
      <c r="A339" s="37"/>
      <c r="B339" s="38"/>
      <c r="C339" s="217" t="s">
        <v>537</v>
      </c>
      <c r="D339" s="217" t="s">
        <v>136</v>
      </c>
      <c r="E339" s="218" t="s">
        <v>538</v>
      </c>
      <c r="F339" s="219" t="s">
        <v>539</v>
      </c>
      <c r="G339" s="220" t="s">
        <v>226</v>
      </c>
      <c r="H339" s="221">
        <v>15.6</v>
      </c>
      <c r="I339" s="222"/>
      <c r="J339" s="223">
        <f>ROUND(I339*H339,2)</f>
        <v>0</v>
      </c>
      <c r="K339" s="219" t="s">
        <v>140</v>
      </c>
      <c r="L339" s="43"/>
      <c r="M339" s="224" t="s">
        <v>1</v>
      </c>
      <c r="N339" s="225" t="s">
        <v>41</v>
      </c>
      <c r="O339" s="90"/>
      <c r="P339" s="226">
        <f>O339*H339</f>
        <v>0</v>
      </c>
      <c r="Q339" s="226">
        <v>0</v>
      </c>
      <c r="R339" s="226">
        <f>Q339*H339</f>
        <v>0</v>
      </c>
      <c r="S339" s="226">
        <v>0</v>
      </c>
      <c r="T339" s="227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228" t="s">
        <v>141</v>
      </c>
      <c r="AT339" s="228" t="s">
        <v>136</v>
      </c>
      <c r="AU339" s="228" t="s">
        <v>86</v>
      </c>
      <c r="AY339" s="16" t="s">
        <v>134</v>
      </c>
      <c r="BE339" s="229">
        <f>IF(N339="základní",J339,0)</f>
        <v>0</v>
      </c>
      <c r="BF339" s="229">
        <f>IF(N339="snížená",J339,0)</f>
        <v>0</v>
      </c>
      <c r="BG339" s="229">
        <f>IF(N339="zákl. přenesená",J339,0)</f>
        <v>0</v>
      </c>
      <c r="BH339" s="229">
        <f>IF(N339="sníž. přenesená",J339,0)</f>
        <v>0</v>
      </c>
      <c r="BI339" s="229">
        <f>IF(N339="nulová",J339,0)</f>
        <v>0</v>
      </c>
      <c r="BJ339" s="16" t="s">
        <v>84</v>
      </c>
      <c r="BK339" s="229">
        <f>ROUND(I339*H339,2)</f>
        <v>0</v>
      </c>
      <c r="BL339" s="16" t="s">
        <v>141</v>
      </c>
      <c r="BM339" s="228" t="s">
        <v>540</v>
      </c>
    </row>
    <row r="340" s="2" customFormat="1">
      <c r="A340" s="37"/>
      <c r="B340" s="38"/>
      <c r="C340" s="39"/>
      <c r="D340" s="230" t="s">
        <v>143</v>
      </c>
      <c r="E340" s="39"/>
      <c r="F340" s="231" t="s">
        <v>541</v>
      </c>
      <c r="G340" s="39"/>
      <c r="H340" s="39"/>
      <c r="I340" s="232"/>
      <c r="J340" s="39"/>
      <c r="K340" s="39"/>
      <c r="L340" s="43"/>
      <c r="M340" s="233"/>
      <c r="N340" s="234"/>
      <c r="O340" s="90"/>
      <c r="P340" s="90"/>
      <c r="Q340" s="90"/>
      <c r="R340" s="90"/>
      <c r="S340" s="90"/>
      <c r="T340" s="91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T340" s="16" t="s">
        <v>143</v>
      </c>
      <c r="AU340" s="16" t="s">
        <v>86</v>
      </c>
    </row>
    <row r="341" s="2" customFormat="1" ht="24.15" customHeight="1">
      <c r="A341" s="37"/>
      <c r="B341" s="38"/>
      <c r="C341" s="217" t="s">
        <v>542</v>
      </c>
      <c r="D341" s="217" t="s">
        <v>136</v>
      </c>
      <c r="E341" s="218" t="s">
        <v>543</v>
      </c>
      <c r="F341" s="219" t="s">
        <v>544</v>
      </c>
      <c r="G341" s="220" t="s">
        <v>333</v>
      </c>
      <c r="H341" s="221">
        <v>36</v>
      </c>
      <c r="I341" s="222"/>
      <c r="J341" s="223">
        <f>ROUND(I341*H341,2)</f>
        <v>0</v>
      </c>
      <c r="K341" s="219" t="s">
        <v>1</v>
      </c>
      <c r="L341" s="43"/>
      <c r="M341" s="224" t="s">
        <v>1</v>
      </c>
      <c r="N341" s="225" t="s">
        <v>41</v>
      </c>
      <c r="O341" s="90"/>
      <c r="P341" s="226">
        <f>O341*H341</f>
        <v>0</v>
      </c>
      <c r="Q341" s="226">
        <v>0.00158</v>
      </c>
      <c r="R341" s="226">
        <f>Q341*H341</f>
        <v>0.05688</v>
      </c>
      <c r="S341" s="226">
        <v>0</v>
      </c>
      <c r="T341" s="227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228" t="s">
        <v>141</v>
      </c>
      <c r="AT341" s="228" t="s">
        <v>136</v>
      </c>
      <c r="AU341" s="228" t="s">
        <v>86</v>
      </c>
      <c r="AY341" s="16" t="s">
        <v>134</v>
      </c>
      <c r="BE341" s="229">
        <f>IF(N341="základní",J341,0)</f>
        <v>0</v>
      </c>
      <c r="BF341" s="229">
        <f>IF(N341="snížená",J341,0)</f>
        <v>0</v>
      </c>
      <c r="BG341" s="229">
        <f>IF(N341="zákl. přenesená",J341,0)</f>
        <v>0</v>
      </c>
      <c r="BH341" s="229">
        <f>IF(N341="sníž. přenesená",J341,0)</f>
        <v>0</v>
      </c>
      <c r="BI341" s="229">
        <f>IF(N341="nulová",J341,0)</f>
        <v>0</v>
      </c>
      <c r="BJ341" s="16" t="s">
        <v>84</v>
      </c>
      <c r="BK341" s="229">
        <f>ROUND(I341*H341,2)</f>
        <v>0</v>
      </c>
      <c r="BL341" s="16" t="s">
        <v>141</v>
      </c>
      <c r="BM341" s="228" t="s">
        <v>545</v>
      </c>
    </row>
    <row r="342" s="2" customFormat="1">
      <c r="A342" s="37"/>
      <c r="B342" s="38"/>
      <c r="C342" s="39"/>
      <c r="D342" s="230" t="s">
        <v>143</v>
      </c>
      <c r="E342" s="39"/>
      <c r="F342" s="231" t="s">
        <v>546</v>
      </c>
      <c r="G342" s="39"/>
      <c r="H342" s="39"/>
      <c r="I342" s="232"/>
      <c r="J342" s="39"/>
      <c r="K342" s="39"/>
      <c r="L342" s="43"/>
      <c r="M342" s="233"/>
      <c r="N342" s="234"/>
      <c r="O342" s="90"/>
      <c r="P342" s="90"/>
      <c r="Q342" s="90"/>
      <c r="R342" s="90"/>
      <c r="S342" s="90"/>
      <c r="T342" s="91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16" t="s">
        <v>143</v>
      </c>
      <c r="AU342" s="16" t="s">
        <v>86</v>
      </c>
    </row>
    <row r="343" s="13" customFormat="1">
      <c r="A343" s="13"/>
      <c r="B343" s="235"/>
      <c r="C343" s="236"/>
      <c r="D343" s="230" t="s">
        <v>145</v>
      </c>
      <c r="E343" s="237" t="s">
        <v>1</v>
      </c>
      <c r="F343" s="238" t="s">
        <v>547</v>
      </c>
      <c r="G343" s="236"/>
      <c r="H343" s="239">
        <v>36</v>
      </c>
      <c r="I343" s="240"/>
      <c r="J343" s="236"/>
      <c r="K343" s="236"/>
      <c r="L343" s="241"/>
      <c r="M343" s="242"/>
      <c r="N343" s="243"/>
      <c r="O343" s="243"/>
      <c r="P343" s="243"/>
      <c r="Q343" s="243"/>
      <c r="R343" s="243"/>
      <c r="S343" s="243"/>
      <c r="T343" s="244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5" t="s">
        <v>145</v>
      </c>
      <c r="AU343" s="245" t="s">
        <v>86</v>
      </c>
      <c r="AV343" s="13" t="s">
        <v>86</v>
      </c>
      <c r="AW343" s="13" t="s">
        <v>32</v>
      </c>
      <c r="AX343" s="13" t="s">
        <v>84</v>
      </c>
      <c r="AY343" s="245" t="s">
        <v>134</v>
      </c>
    </row>
    <row r="344" s="2" customFormat="1" ht="21.75" customHeight="1">
      <c r="A344" s="37"/>
      <c r="B344" s="38"/>
      <c r="C344" s="217" t="s">
        <v>548</v>
      </c>
      <c r="D344" s="217" t="s">
        <v>136</v>
      </c>
      <c r="E344" s="218" t="s">
        <v>549</v>
      </c>
      <c r="F344" s="219" t="s">
        <v>550</v>
      </c>
      <c r="G344" s="220" t="s">
        <v>333</v>
      </c>
      <c r="H344" s="221">
        <v>2</v>
      </c>
      <c r="I344" s="222"/>
      <c r="J344" s="223">
        <f>ROUND(I344*H344,2)</f>
        <v>0</v>
      </c>
      <c r="K344" s="219" t="s">
        <v>140</v>
      </c>
      <c r="L344" s="43"/>
      <c r="M344" s="224" t="s">
        <v>1</v>
      </c>
      <c r="N344" s="225" t="s">
        <v>41</v>
      </c>
      <c r="O344" s="90"/>
      <c r="P344" s="226">
        <f>O344*H344</f>
        <v>0</v>
      </c>
      <c r="Q344" s="226">
        <v>0.00266</v>
      </c>
      <c r="R344" s="226">
        <f>Q344*H344</f>
        <v>0.0053200000000000001</v>
      </c>
      <c r="S344" s="226">
        <v>0</v>
      </c>
      <c r="T344" s="227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228" t="s">
        <v>141</v>
      </c>
      <c r="AT344" s="228" t="s">
        <v>136</v>
      </c>
      <c r="AU344" s="228" t="s">
        <v>86</v>
      </c>
      <c r="AY344" s="16" t="s">
        <v>134</v>
      </c>
      <c r="BE344" s="229">
        <f>IF(N344="základní",J344,0)</f>
        <v>0</v>
      </c>
      <c r="BF344" s="229">
        <f>IF(N344="snížená",J344,0)</f>
        <v>0</v>
      </c>
      <c r="BG344" s="229">
        <f>IF(N344="zákl. přenesená",J344,0)</f>
        <v>0</v>
      </c>
      <c r="BH344" s="229">
        <f>IF(N344="sníž. přenesená",J344,0)</f>
        <v>0</v>
      </c>
      <c r="BI344" s="229">
        <f>IF(N344="nulová",J344,0)</f>
        <v>0</v>
      </c>
      <c r="BJ344" s="16" t="s">
        <v>84</v>
      </c>
      <c r="BK344" s="229">
        <f>ROUND(I344*H344,2)</f>
        <v>0</v>
      </c>
      <c r="BL344" s="16" t="s">
        <v>141</v>
      </c>
      <c r="BM344" s="228" t="s">
        <v>551</v>
      </c>
    </row>
    <row r="345" s="2" customFormat="1">
      <c r="A345" s="37"/>
      <c r="B345" s="38"/>
      <c r="C345" s="39"/>
      <c r="D345" s="230" t="s">
        <v>143</v>
      </c>
      <c r="E345" s="39"/>
      <c r="F345" s="231" t="s">
        <v>552</v>
      </c>
      <c r="G345" s="39"/>
      <c r="H345" s="39"/>
      <c r="I345" s="232"/>
      <c r="J345" s="39"/>
      <c r="K345" s="39"/>
      <c r="L345" s="43"/>
      <c r="M345" s="233"/>
      <c r="N345" s="234"/>
      <c r="O345" s="90"/>
      <c r="P345" s="90"/>
      <c r="Q345" s="90"/>
      <c r="R345" s="90"/>
      <c r="S345" s="90"/>
      <c r="T345" s="91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T345" s="16" t="s">
        <v>143</v>
      </c>
      <c r="AU345" s="16" t="s">
        <v>86</v>
      </c>
    </row>
    <row r="346" s="2" customFormat="1" ht="21.75" customHeight="1">
      <c r="A346" s="37"/>
      <c r="B346" s="38"/>
      <c r="C346" s="217" t="s">
        <v>553</v>
      </c>
      <c r="D346" s="217" t="s">
        <v>136</v>
      </c>
      <c r="E346" s="218" t="s">
        <v>554</v>
      </c>
      <c r="F346" s="219" t="s">
        <v>555</v>
      </c>
      <c r="G346" s="220" t="s">
        <v>139</v>
      </c>
      <c r="H346" s="221">
        <v>6</v>
      </c>
      <c r="I346" s="222"/>
      <c r="J346" s="223">
        <f>ROUND(I346*H346,2)</f>
        <v>0</v>
      </c>
      <c r="K346" s="219" t="s">
        <v>140</v>
      </c>
      <c r="L346" s="43"/>
      <c r="M346" s="224" t="s">
        <v>1</v>
      </c>
      <c r="N346" s="225" t="s">
        <v>41</v>
      </c>
      <c r="O346" s="90"/>
      <c r="P346" s="226">
        <f>O346*H346</f>
        <v>0</v>
      </c>
      <c r="Q346" s="226">
        <v>0.00088000000000000003</v>
      </c>
      <c r="R346" s="226">
        <f>Q346*H346</f>
        <v>0.00528</v>
      </c>
      <c r="S346" s="226">
        <v>0</v>
      </c>
      <c r="T346" s="227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228" t="s">
        <v>141</v>
      </c>
      <c r="AT346" s="228" t="s">
        <v>136</v>
      </c>
      <c r="AU346" s="228" t="s">
        <v>86</v>
      </c>
      <c r="AY346" s="16" t="s">
        <v>134</v>
      </c>
      <c r="BE346" s="229">
        <f>IF(N346="základní",J346,0)</f>
        <v>0</v>
      </c>
      <c r="BF346" s="229">
        <f>IF(N346="snížená",J346,0)</f>
        <v>0</v>
      </c>
      <c r="BG346" s="229">
        <f>IF(N346="zákl. přenesená",J346,0)</f>
        <v>0</v>
      </c>
      <c r="BH346" s="229">
        <f>IF(N346="sníž. přenesená",J346,0)</f>
        <v>0</v>
      </c>
      <c r="BI346" s="229">
        <f>IF(N346="nulová",J346,0)</f>
        <v>0</v>
      </c>
      <c r="BJ346" s="16" t="s">
        <v>84</v>
      </c>
      <c r="BK346" s="229">
        <f>ROUND(I346*H346,2)</f>
        <v>0</v>
      </c>
      <c r="BL346" s="16" t="s">
        <v>141</v>
      </c>
      <c r="BM346" s="228" t="s">
        <v>556</v>
      </c>
    </row>
    <row r="347" s="2" customFormat="1">
      <c r="A347" s="37"/>
      <c r="B347" s="38"/>
      <c r="C347" s="39"/>
      <c r="D347" s="230" t="s">
        <v>143</v>
      </c>
      <c r="E347" s="39"/>
      <c r="F347" s="231" t="s">
        <v>557</v>
      </c>
      <c r="G347" s="39"/>
      <c r="H347" s="39"/>
      <c r="I347" s="232"/>
      <c r="J347" s="39"/>
      <c r="K347" s="39"/>
      <c r="L347" s="43"/>
      <c r="M347" s="233"/>
      <c r="N347" s="234"/>
      <c r="O347" s="90"/>
      <c r="P347" s="90"/>
      <c r="Q347" s="90"/>
      <c r="R347" s="90"/>
      <c r="S347" s="90"/>
      <c r="T347" s="91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T347" s="16" t="s">
        <v>143</v>
      </c>
      <c r="AU347" s="16" t="s">
        <v>86</v>
      </c>
    </row>
    <row r="348" s="2" customFormat="1" ht="24.15" customHeight="1">
      <c r="A348" s="37"/>
      <c r="B348" s="38"/>
      <c r="C348" s="258" t="s">
        <v>558</v>
      </c>
      <c r="D348" s="258" t="s">
        <v>244</v>
      </c>
      <c r="E348" s="259" t="s">
        <v>559</v>
      </c>
      <c r="F348" s="260" t="s">
        <v>560</v>
      </c>
      <c r="G348" s="261" t="s">
        <v>139</v>
      </c>
      <c r="H348" s="262">
        <v>6.2999999999999998</v>
      </c>
      <c r="I348" s="263"/>
      <c r="J348" s="264">
        <f>ROUND(I348*H348,2)</f>
        <v>0</v>
      </c>
      <c r="K348" s="260" t="s">
        <v>140</v>
      </c>
      <c r="L348" s="265"/>
      <c r="M348" s="266" t="s">
        <v>1</v>
      </c>
      <c r="N348" s="267" t="s">
        <v>41</v>
      </c>
      <c r="O348" s="90"/>
      <c r="P348" s="226">
        <f>O348*H348</f>
        <v>0</v>
      </c>
      <c r="Q348" s="226">
        <v>0.12777</v>
      </c>
      <c r="R348" s="226">
        <f>Q348*H348</f>
        <v>0.80495099999999997</v>
      </c>
      <c r="S348" s="226">
        <v>0</v>
      </c>
      <c r="T348" s="227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228" t="s">
        <v>179</v>
      </c>
      <c r="AT348" s="228" t="s">
        <v>244</v>
      </c>
      <c r="AU348" s="228" t="s">
        <v>86</v>
      </c>
      <c r="AY348" s="16" t="s">
        <v>134</v>
      </c>
      <c r="BE348" s="229">
        <f>IF(N348="základní",J348,0)</f>
        <v>0</v>
      </c>
      <c r="BF348" s="229">
        <f>IF(N348="snížená",J348,0)</f>
        <v>0</v>
      </c>
      <c r="BG348" s="229">
        <f>IF(N348="zákl. přenesená",J348,0)</f>
        <v>0</v>
      </c>
      <c r="BH348" s="229">
        <f>IF(N348="sníž. přenesená",J348,0)</f>
        <v>0</v>
      </c>
      <c r="BI348" s="229">
        <f>IF(N348="nulová",J348,0)</f>
        <v>0</v>
      </c>
      <c r="BJ348" s="16" t="s">
        <v>84</v>
      </c>
      <c r="BK348" s="229">
        <f>ROUND(I348*H348,2)</f>
        <v>0</v>
      </c>
      <c r="BL348" s="16" t="s">
        <v>141</v>
      </c>
      <c r="BM348" s="228" t="s">
        <v>561</v>
      </c>
    </row>
    <row r="349" s="2" customFormat="1">
      <c r="A349" s="37"/>
      <c r="B349" s="38"/>
      <c r="C349" s="39"/>
      <c r="D349" s="230" t="s">
        <v>143</v>
      </c>
      <c r="E349" s="39"/>
      <c r="F349" s="231" t="s">
        <v>560</v>
      </c>
      <c r="G349" s="39"/>
      <c r="H349" s="39"/>
      <c r="I349" s="232"/>
      <c r="J349" s="39"/>
      <c r="K349" s="39"/>
      <c r="L349" s="43"/>
      <c r="M349" s="233"/>
      <c r="N349" s="234"/>
      <c r="O349" s="90"/>
      <c r="P349" s="90"/>
      <c r="Q349" s="90"/>
      <c r="R349" s="90"/>
      <c r="S349" s="90"/>
      <c r="T349" s="91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T349" s="16" t="s">
        <v>143</v>
      </c>
      <c r="AU349" s="16" t="s">
        <v>86</v>
      </c>
    </row>
    <row r="350" s="13" customFormat="1">
      <c r="A350" s="13"/>
      <c r="B350" s="235"/>
      <c r="C350" s="236"/>
      <c r="D350" s="230" t="s">
        <v>145</v>
      </c>
      <c r="E350" s="236"/>
      <c r="F350" s="238" t="s">
        <v>562</v>
      </c>
      <c r="G350" s="236"/>
      <c r="H350" s="239">
        <v>6.2999999999999998</v>
      </c>
      <c r="I350" s="240"/>
      <c r="J350" s="236"/>
      <c r="K350" s="236"/>
      <c r="L350" s="241"/>
      <c r="M350" s="242"/>
      <c r="N350" s="243"/>
      <c r="O350" s="243"/>
      <c r="P350" s="243"/>
      <c r="Q350" s="243"/>
      <c r="R350" s="243"/>
      <c r="S350" s="243"/>
      <c r="T350" s="24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5" t="s">
        <v>145</v>
      </c>
      <c r="AU350" s="245" t="s">
        <v>86</v>
      </c>
      <c r="AV350" s="13" t="s">
        <v>86</v>
      </c>
      <c r="AW350" s="13" t="s">
        <v>4</v>
      </c>
      <c r="AX350" s="13" t="s">
        <v>84</v>
      </c>
      <c r="AY350" s="245" t="s">
        <v>134</v>
      </c>
    </row>
    <row r="351" s="12" customFormat="1" ht="22.8" customHeight="1">
      <c r="A351" s="12"/>
      <c r="B351" s="201"/>
      <c r="C351" s="202"/>
      <c r="D351" s="203" t="s">
        <v>75</v>
      </c>
      <c r="E351" s="215" t="s">
        <v>563</v>
      </c>
      <c r="F351" s="215" t="s">
        <v>564</v>
      </c>
      <c r="G351" s="202"/>
      <c r="H351" s="202"/>
      <c r="I351" s="205"/>
      <c r="J351" s="216">
        <f>BK351</f>
        <v>0</v>
      </c>
      <c r="K351" s="202"/>
      <c r="L351" s="207"/>
      <c r="M351" s="208"/>
      <c r="N351" s="209"/>
      <c r="O351" s="209"/>
      <c r="P351" s="210">
        <f>SUM(P352:P353)</f>
        <v>0</v>
      </c>
      <c r="Q351" s="209"/>
      <c r="R351" s="210">
        <f>SUM(R352:R353)</f>
        <v>0</v>
      </c>
      <c r="S351" s="209"/>
      <c r="T351" s="211">
        <f>SUM(T352:T353)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212" t="s">
        <v>84</v>
      </c>
      <c r="AT351" s="213" t="s">
        <v>75</v>
      </c>
      <c r="AU351" s="213" t="s">
        <v>84</v>
      </c>
      <c r="AY351" s="212" t="s">
        <v>134</v>
      </c>
      <c r="BK351" s="214">
        <f>SUM(BK352:BK353)</f>
        <v>0</v>
      </c>
    </row>
    <row r="352" s="2" customFormat="1" ht="24.15" customHeight="1">
      <c r="A352" s="37"/>
      <c r="B352" s="38"/>
      <c r="C352" s="217" t="s">
        <v>565</v>
      </c>
      <c r="D352" s="217" t="s">
        <v>136</v>
      </c>
      <c r="E352" s="218" t="s">
        <v>566</v>
      </c>
      <c r="F352" s="219" t="s">
        <v>567</v>
      </c>
      <c r="G352" s="220" t="s">
        <v>247</v>
      </c>
      <c r="H352" s="221">
        <v>1066.329</v>
      </c>
      <c r="I352" s="222"/>
      <c r="J352" s="223">
        <f>ROUND(I352*H352,2)</f>
        <v>0</v>
      </c>
      <c r="K352" s="219" t="s">
        <v>140</v>
      </c>
      <c r="L352" s="43"/>
      <c r="M352" s="224" t="s">
        <v>1</v>
      </c>
      <c r="N352" s="225" t="s">
        <v>41</v>
      </c>
      <c r="O352" s="90"/>
      <c r="P352" s="226">
        <f>O352*H352</f>
        <v>0</v>
      </c>
      <c r="Q352" s="226">
        <v>0</v>
      </c>
      <c r="R352" s="226">
        <f>Q352*H352</f>
        <v>0</v>
      </c>
      <c r="S352" s="226">
        <v>0</v>
      </c>
      <c r="T352" s="227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228" t="s">
        <v>141</v>
      </c>
      <c r="AT352" s="228" t="s">
        <v>136</v>
      </c>
      <c r="AU352" s="228" t="s">
        <v>86</v>
      </c>
      <c r="AY352" s="16" t="s">
        <v>134</v>
      </c>
      <c r="BE352" s="229">
        <f>IF(N352="základní",J352,0)</f>
        <v>0</v>
      </c>
      <c r="BF352" s="229">
        <f>IF(N352="snížená",J352,0)</f>
        <v>0</v>
      </c>
      <c r="BG352" s="229">
        <f>IF(N352="zákl. přenesená",J352,0)</f>
        <v>0</v>
      </c>
      <c r="BH352" s="229">
        <f>IF(N352="sníž. přenesená",J352,0)</f>
        <v>0</v>
      </c>
      <c r="BI352" s="229">
        <f>IF(N352="nulová",J352,0)</f>
        <v>0</v>
      </c>
      <c r="BJ352" s="16" t="s">
        <v>84</v>
      </c>
      <c r="BK352" s="229">
        <f>ROUND(I352*H352,2)</f>
        <v>0</v>
      </c>
      <c r="BL352" s="16" t="s">
        <v>141</v>
      </c>
      <c r="BM352" s="228" t="s">
        <v>568</v>
      </c>
    </row>
    <row r="353" s="2" customFormat="1">
      <c r="A353" s="37"/>
      <c r="B353" s="38"/>
      <c r="C353" s="39"/>
      <c r="D353" s="230" t="s">
        <v>143</v>
      </c>
      <c r="E353" s="39"/>
      <c r="F353" s="231" t="s">
        <v>569</v>
      </c>
      <c r="G353" s="39"/>
      <c r="H353" s="39"/>
      <c r="I353" s="232"/>
      <c r="J353" s="39"/>
      <c r="K353" s="39"/>
      <c r="L353" s="43"/>
      <c r="M353" s="268"/>
      <c r="N353" s="269"/>
      <c r="O353" s="270"/>
      <c r="P353" s="270"/>
      <c r="Q353" s="270"/>
      <c r="R353" s="270"/>
      <c r="S353" s="270"/>
      <c r="T353" s="271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T353" s="16" t="s">
        <v>143</v>
      </c>
      <c r="AU353" s="16" t="s">
        <v>86</v>
      </c>
    </row>
    <row r="354" s="2" customFormat="1" ht="6.96" customHeight="1">
      <c r="A354" s="37"/>
      <c r="B354" s="65"/>
      <c r="C354" s="66"/>
      <c r="D354" s="66"/>
      <c r="E354" s="66"/>
      <c r="F354" s="66"/>
      <c r="G354" s="66"/>
      <c r="H354" s="66"/>
      <c r="I354" s="66"/>
      <c r="J354" s="66"/>
      <c r="K354" s="66"/>
      <c r="L354" s="43"/>
      <c r="M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</row>
  </sheetData>
  <sheetProtection sheet="1" autoFilter="0" formatColumns="0" formatRows="0" objects="1" scenarios="1" spinCount="100000" saltValue="GcqheFBLeeeI7y5JTiPeJ/qUQth6Y/+MlN8yJfbftFRRrAr+R2LzkEhlwESFDybRPaqoUOvFojJv3V9nliQkTA==" hashValue="AP8sp/hhSnOCjxnbT4zqqyrOPIMrk5n8uR7KzlBcHtDBxr3kPTutt0+sVu6sT2a1Wmn1qyAv5mZLHGnKolpgqw==" algorithmName="SHA-512" password="CC35"/>
  <autoFilter ref="C121:K35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Splašková kanalizace 1. etapa Horní Chřibská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570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17. 3. 2025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ROUND((SUM(BE122:BE224)),  2)</f>
        <v>0</v>
      </c>
      <c r="G33" s="37"/>
      <c r="H33" s="37"/>
      <c r="I33" s="154">
        <v>0.20999999999999999</v>
      </c>
      <c r="J33" s="153">
        <f>ROUND(((SUM(BE122:BE224))*I33),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ROUND((SUM(BF122:BF224)),  2)</f>
        <v>0</v>
      </c>
      <c r="G34" s="37"/>
      <c r="H34" s="37"/>
      <c r="I34" s="154">
        <v>0.12</v>
      </c>
      <c r="J34" s="153">
        <f>ROUND(((SUM(BF122:BF224))*I34),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ROUND((SUM(BG122:BG224)),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ROUND((SUM(BH122:BH224)),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ROUND((SUM(BI122:BI224)),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Splašková kanalizace 1. etapa Horní Chřibská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02 - IO 01 přípojky splaškové kanalizace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Chřibská</v>
      </c>
      <c r="G89" s="39"/>
      <c r="H89" s="39"/>
      <c r="I89" s="31" t="s">
        <v>22</v>
      </c>
      <c r="J89" s="78" t="str">
        <f>IF(J12="","",J12)</f>
        <v>17. 3. 2025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Chřibská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J. Nešněra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113</v>
      </c>
      <c r="E97" s="181"/>
      <c r="F97" s="181"/>
      <c r="G97" s="181"/>
      <c r="H97" s="181"/>
      <c r="I97" s="181"/>
      <c r="J97" s="182">
        <f>J123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114</v>
      </c>
      <c r="E98" s="187"/>
      <c r="F98" s="187"/>
      <c r="G98" s="187"/>
      <c r="H98" s="187"/>
      <c r="I98" s="187"/>
      <c r="J98" s="188">
        <f>J124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115</v>
      </c>
      <c r="E99" s="187"/>
      <c r="F99" s="187"/>
      <c r="G99" s="187"/>
      <c r="H99" s="187"/>
      <c r="I99" s="187"/>
      <c r="J99" s="188">
        <f>J202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116</v>
      </c>
      <c r="E100" s="187"/>
      <c r="F100" s="187"/>
      <c r="G100" s="187"/>
      <c r="H100" s="187"/>
      <c r="I100" s="187"/>
      <c r="J100" s="188">
        <f>J205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117</v>
      </c>
      <c r="E101" s="187"/>
      <c r="F101" s="187"/>
      <c r="G101" s="187"/>
      <c r="H101" s="187"/>
      <c r="I101" s="187"/>
      <c r="J101" s="188">
        <f>J209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118</v>
      </c>
      <c r="E102" s="187"/>
      <c r="F102" s="187"/>
      <c r="G102" s="187"/>
      <c r="H102" s="187"/>
      <c r="I102" s="187"/>
      <c r="J102" s="188">
        <f>J222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119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173" t="str">
        <f>E7</f>
        <v>Splašková kanalizace 1. etapa Horní Chřibská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02 - IO 01 přípojky splaškové kanalizace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>Chřibská</v>
      </c>
      <c r="G116" s="39"/>
      <c r="H116" s="39"/>
      <c r="I116" s="31" t="s">
        <v>22</v>
      </c>
      <c r="J116" s="78" t="str">
        <f>IF(J12="","",J12)</f>
        <v>17. 3. 2025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9"/>
      <c r="E118" s="39"/>
      <c r="F118" s="26" t="str">
        <f>E15</f>
        <v>Město Chřibská</v>
      </c>
      <c r="G118" s="39"/>
      <c r="H118" s="39"/>
      <c r="I118" s="31" t="s">
        <v>30</v>
      </c>
      <c r="J118" s="35" t="str">
        <f>E21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9"/>
      <c r="E119" s="39"/>
      <c r="F119" s="26" t="str">
        <f>IF(E18="","",E18)</f>
        <v>Vyplň údaj</v>
      </c>
      <c r="G119" s="39"/>
      <c r="H119" s="39"/>
      <c r="I119" s="31" t="s">
        <v>33</v>
      </c>
      <c r="J119" s="35" t="str">
        <f>E24</f>
        <v>J. Nešněra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90"/>
      <c r="B121" s="191"/>
      <c r="C121" s="192" t="s">
        <v>120</v>
      </c>
      <c r="D121" s="193" t="s">
        <v>61</v>
      </c>
      <c r="E121" s="193" t="s">
        <v>57</v>
      </c>
      <c r="F121" s="193" t="s">
        <v>58</v>
      </c>
      <c r="G121" s="193" t="s">
        <v>121</v>
      </c>
      <c r="H121" s="193" t="s">
        <v>122</v>
      </c>
      <c r="I121" s="193" t="s">
        <v>123</v>
      </c>
      <c r="J121" s="193" t="s">
        <v>110</v>
      </c>
      <c r="K121" s="194" t="s">
        <v>124</v>
      </c>
      <c r="L121" s="195"/>
      <c r="M121" s="99" t="s">
        <v>1</v>
      </c>
      <c r="N121" s="100" t="s">
        <v>40</v>
      </c>
      <c r="O121" s="100" t="s">
        <v>125</v>
      </c>
      <c r="P121" s="100" t="s">
        <v>126</v>
      </c>
      <c r="Q121" s="100" t="s">
        <v>127</v>
      </c>
      <c r="R121" s="100" t="s">
        <v>128</v>
      </c>
      <c r="S121" s="100" t="s">
        <v>129</v>
      </c>
      <c r="T121" s="101" t="s">
        <v>130</v>
      </c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</row>
    <row r="122" s="2" customFormat="1" ht="22.8" customHeight="1">
      <c r="A122" s="37"/>
      <c r="B122" s="38"/>
      <c r="C122" s="106" t="s">
        <v>131</v>
      </c>
      <c r="D122" s="39"/>
      <c r="E122" s="39"/>
      <c r="F122" s="39"/>
      <c r="G122" s="39"/>
      <c r="H122" s="39"/>
      <c r="I122" s="39"/>
      <c r="J122" s="196">
        <f>BK122</f>
        <v>0</v>
      </c>
      <c r="K122" s="39"/>
      <c r="L122" s="43"/>
      <c r="M122" s="102"/>
      <c r="N122" s="197"/>
      <c r="O122" s="103"/>
      <c r="P122" s="198">
        <f>P123</f>
        <v>0</v>
      </c>
      <c r="Q122" s="103"/>
      <c r="R122" s="198">
        <f>R123</f>
        <v>104.58578399999999</v>
      </c>
      <c r="S122" s="103"/>
      <c r="T122" s="199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75</v>
      </c>
      <c r="AU122" s="16" t="s">
        <v>112</v>
      </c>
      <c r="BK122" s="200">
        <f>BK123</f>
        <v>0</v>
      </c>
    </row>
    <row r="123" s="12" customFormat="1" ht="25.92" customHeight="1">
      <c r="A123" s="12"/>
      <c r="B123" s="201"/>
      <c r="C123" s="202"/>
      <c r="D123" s="203" t="s">
        <v>75</v>
      </c>
      <c r="E123" s="204" t="s">
        <v>132</v>
      </c>
      <c r="F123" s="204" t="s">
        <v>133</v>
      </c>
      <c r="G123" s="202"/>
      <c r="H123" s="202"/>
      <c r="I123" s="205"/>
      <c r="J123" s="206">
        <f>BK123</f>
        <v>0</v>
      </c>
      <c r="K123" s="202"/>
      <c r="L123" s="207"/>
      <c r="M123" s="208"/>
      <c r="N123" s="209"/>
      <c r="O123" s="209"/>
      <c r="P123" s="210">
        <f>P124+P202+P205+P209+P222</f>
        <v>0</v>
      </c>
      <c r="Q123" s="209"/>
      <c r="R123" s="210">
        <f>R124+R202+R205+R209+R222</f>
        <v>104.58578399999999</v>
      </c>
      <c r="S123" s="209"/>
      <c r="T123" s="211">
        <f>T124+T202+T205+T209+T222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2" t="s">
        <v>84</v>
      </c>
      <c r="AT123" s="213" t="s">
        <v>75</v>
      </c>
      <c r="AU123" s="213" t="s">
        <v>76</v>
      </c>
      <c r="AY123" s="212" t="s">
        <v>134</v>
      </c>
      <c r="BK123" s="214">
        <f>BK124+BK202+BK205+BK209+BK222</f>
        <v>0</v>
      </c>
    </row>
    <row r="124" s="12" customFormat="1" ht="22.8" customHeight="1">
      <c r="A124" s="12"/>
      <c r="B124" s="201"/>
      <c r="C124" s="202"/>
      <c r="D124" s="203" t="s">
        <v>75</v>
      </c>
      <c r="E124" s="215" t="s">
        <v>84</v>
      </c>
      <c r="F124" s="215" t="s">
        <v>135</v>
      </c>
      <c r="G124" s="202"/>
      <c r="H124" s="202"/>
      <c r="I124" s="205"/>
      <c r="J124" s="216">
        <f>BK124</f>
        <v>0</v>
      </c>
      <c r="K124" s="202"/>
      <c r="L124" s="207"/>
      <c r="M124" s="208"/>
      <c r="N124" s="209"/>
      <c r="O124" s="209"/>
      <c r="P124" s="210">
        <f>SUM(P125:P201)</f>
        <v>0</v>
      </c>
      <c r="Q124" s="209"/>
      <c r="R124" s="210">
        <f>SUM(R125:R201)</f>
        <v>103.425164</v>
      </c>
      <c r="S124" s="209"/>
      <c r="T124" s="211">
        <f>SUM(T125:T201)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84</v>
      </c>
      <c r="AT124" s="213" t="s">
        <v>75</v>
      </c>
      <c r="AU124" s="213" t="s">
        <v>84</v>
      </c>
      <c r="AY124" s="212" t="s">
        <v>134</v>
      </c>
      <c r="BK124" s="214">
        <f>SUM(BK125:BK201)</f>
        <v>0</v>
      </c>
    </row>
    <row r="125" s="2" customFormat="1" ht="16.5" customHeight="1">
      <c r="A125" s="37"/>
      <c r="B125" s="38"/>
      <c r="C125" s="217" t="s">
        <v>84</v>
      </c>
      <c r="D125" s="217" t="s">
        <v>136</v>
      </c>
      <c r="E125" s="218" t="s">
        <v>158</v>
      </c>
      <c r="F125" s="219" t="s">
        <v>159</v>
      </c>
      <c r="G125" s="220" t="s">
        <v>139</v>
      </c>
      <c r="H125" s="221">
        <v>13</v>
      </c>
      <c r="I125" s="222"/>
      <c r="J125" s="223">
        <f>ROUND(I125*H125,2)</f>
        <v>0</v>
      </c>
      <c r="K125" s="219" t="s">
        <v>140</v>
      </c>
      <c r="L125" s="43"/>
      <c r="M125" s="224" t="s">
        <v>1</v>
      </c>
      <c r="N125" s="225" t="s">
        <v>41</v>
      </c>
      <c r="O125" s="90"/>
      <c r="P125" s="226">
        <f>O125*H125</f>
        <v>0</v>
      </c>
      <c r="Q125" s="226">
        <v>0.036900000000000002</v>
      </c>
      <c r="R125" s="226">
        <f>Q125*H125</f>
        <v>0.47970000000000002</v>
      </c>
      <c r="S125" s="226">
        <v>0</v>
      </c>
      <c r="T125" s="22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8" t="s">
        <v>141</v>
      </c>
      <c r="AT125" s="228" t="s">
        <v>136</v>
      </c>
      <c r="AU125" s="228" t="s">
        <v>86</v>
      </c>
      <c r="AY125" s="16" t="s">
        <v>134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6" t="s">
        <v>84</v>
      </c>
      <c r="BK125" s="229">
        <f>ROUND(I125*H125,2)</f>
        <v>0</v>
      </c>
      <c r="BL125" s="16" t="s">
        <v>141</v>
      </c>
      <c r="BM125" s="228" t="s">
        <v>571</v>
      </c>
    </row>
    <row r="126" s="2" customFormat="1">
      <c r="A126" s="37"/>
      <c r="B126" s="38"/>
      <c r="C126" s="39"/>
      <c r="D126" s="230" t="s">
        <v>143</v>
      </c>
      <c r="E126" s="39"/>
      <c r="F126" s="231" t="s">
        <v>161</v>
      </c>
      <c r="G126" s="39"/>
      <c r="H126" s="39"/>
      <c r="I126" s="232"/>
      <c r="J126" s="39"/>
      <c r="K126" s="39"/>
      <c r="L126" s="43"/>
      <c r="M126" s="233"/>
      <c r="N126" s="234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143</v>
      </c>
      <c r="AU126" s="16" t="s">
        <v>86</v>
      </c>
    </row>
    <row r="127" s="2" customFormat="1" ht="24.15" customHeight="1">
      <c r="A127" s="37"/>
      <c r="B127" s="38"/>
      <c r="C127" s="217" t="s">
        <v>86</v>
      </c>
      <c r="D127" s="217" t="s">
        <v>136</v>
      </c>
      <c r="E127" s="218" t="s">
        <v>164</v>
      </c>
      <c r="F127" s="219" t="s">
        <v>165</v>
      </c>
      <c r="G127" s="220" t="s">
        <v>139</v>
      </c>
      <c r="H127" s="221">
        <v>6</v>
      </c>
      <c r="I127" s="222"/>
      <c r="J127" s="223">
        <f>ROUND(I127*H127,2)</f>
        <v>0</v>
      </c>
      <c r="K127" s="219" t="s">
        <v>140</v>
      </c>
      <c r="L127" s="43"/>
      <c r="M127" s="224" t="s">
        <v>1</v>
      </c>
      <c r="N127" s="225" t="s">
        <v>41</v>
      </c>
      <c r="O127" s="90"/>
      <c r="P127" s="226">
        <f>O127*H127</f>
        <v>0</v>
      </c>
      <c r="Q127" s="226">
        <v>0.0086800000000000002</v>
      </c>
      <c r="R127" s="226">
        <f>Q127*H127</f>
        <v>0.052080000000000001</v>
      </c>
      <c r="S127" s="226">
        <v>0</v>
      </c>
      <c r="T127" s="22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8" t="s">
        <v>141</v>
      </c>
      <c r="AT127" s="228" t="s">
        <v>136</v>
      </c>
      <c r="AU127" s="228" t="s">
        <v>86</v>
      </c>
      <c r="AY127" s="16" t="s">
        <v>134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6" t="s">
        <v>84</v>
      </c>
      <c r="BK127" s="229">
        <f>ROUND(I127*H127,2)</f>
        <v>0</v>
      </c>
      <c r="BL127" s="16" t="s">
        <v>141</v>
      </c>
      <c r="BM127" s="228" t="s">
        <v>572</v>
      </c>
    </row>
    <row r="128" s="2" customFormat="1">
      <c r="A128" s="37"/>
      <c r="B128" s="38"/>
      <c r="C128" s="39"/>
      <c r="D128" s="230" t="s">
        <v>143</v>
      </c>
      <c r="E128" s="39"/>
      <c r="F128" s="231" t="s">
        <v>167</v>
      </c>
      <c r="G128" s="39"/>
      <c r="H128" s="39"/>
      <c r="I128" s="232"/>
      <c r="J128" s="39"/>
      <c r="K128" s="39"/>
      <c r="L128" s="43"/>
      <c r="M128" s="233"/>
      <c r="N128" s="234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143</v>
      </c>
      <c r="AU128" s="16" t="s">
        <v>86</v>
      </c>
    </row>
    <row r="129" s="2" customFormat="1" ht="24.15" customHeight="1">
      <c r="A129" s="37"/>
      <c r="B129" s="38"/>
      <c r="C129" s="217" t="s">
        <v>152</v>
      </c>
      <c r="D129" s="217" t="s">
        <v>136</v>
      </c>
      <c r="E129" s="218" t="s">
        <v>169</v>
      </c>
      <c r="F129" s="219" t="s">
        <v>170</v>
      </c>
      <c r="G129" s="220" t="s">
        <v>139</v>
      </c>
      <c r="H129" s="221">
        <v>7</v>
      </c>
      <c r="I129" s="222"/>
      <c r="J129" s="223">
        <f>ROUND(I129*H129,2)</f>
        <v>0</v>
      </c>
      <c r="K129" s="219" t="s">
        <v>140</v>
      </c>
      <c r="L129" s="43"/>
      <c r="M129" s="224" t="s">
        <v>1</v>
      </c>
      <c r="N129" s="225" t="s">
        <v>41</v>
      </c>
      <c r="O129" s="90"/>
      <c r="P129" s="226">
        <f>O129*H129</f>
        <v>0</v>
      </c>
      <c r="Q129" s="226">
        <v>0.036900000000000002</v>
      </c>
      <c r="R129" s="226">
        <f>Q129*H129</f>
        <v>0.25830000000000003</v>
      </c>
      <c r="S129" s="226">
        <v>0</v>
      </c>
      <c r="T129" s="22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8" t="s">
        <v>141</v>
      </c>
      <c r="AT129" s="228" t="s">
        <v>136</v>
      </c>
      <c r="AU129" s="228" t="s">
        <v>86</v>
      </c>
      <c r="AY129" s="16" t="s">
        <v>134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6" t="s">
        <v>84</v>
      </c>
      <c r="BK129" s="229">
        <f>ROUND(I129*H129,2)</f>
        <v>0</v>
      </c>
      <c r="BL129" s="16" t="s">
        <v>141</v>
      </c>
      <c r="BM129" s="228" t="s">
        <v>573</v>
      </c>
    </row>
    <row r="130" s="2" customFormat="1">
      <c r="A130" s="37"/>
      <c r="B130" s="38"/>
      <c r="C130" s="39"/>
      <c r="D130" s="230" t="s">
        <v>143</v>
      </c>
      <c r="E130" s="39"/>
      <c r="F130" s="231" t="s">
        <v>172</v>
      </c>
      <c r="G130" s="39"/>
      <c r="H130" s="39"/>
      <c r="I130" s="232"/>
      <c r="J130" s="39"/>
      <c r="K130" s="39"/>
      <c r="L130" s="43"/>
      <c r="M130" s="233"/>
      <c r="N130" s="234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143</v>
      </c>
      <c r="AU130" s="16" t="s">
        <v>86</v>
      </c>
    </row>
    <row r="131" s="2" customFormat="1" ht="33" customHeight="1">
      <c r="A131" s="37"/>
      <c r="B131" s="38"/>
      <c r="C131" s="217" t="s">
        <v>141</v>
      </c>
      <c r="D131" s="217" t="s">
        <v>136</v>
      </c>
      <c r="E131" s="218" t="s">
        <v>174</v>
      </c>
      <c r="F131" s="219" t="s">
        <v>175</v>
      </c>
      <c r="G131" s="220" t="s">
        <v>139</v>
      </c>
      <c r="H131" s="221">
        <v>92</v>
      </c>
      <c r="I131" s="222"/>
      <c r="J131" s="223">
        <f>ROUND(I131*H131,2)</f>
        <v>0</v>
      </c>
      <c r="K131" s="219" t="s">
        <v>140</v>
      </c>
      <c r="L131" s="43"/>
      <c r="M131" s="224" t="s">
        <v>1</v>
      </c>
      <c r="N131" s="225" t="s">
        <v>41</v>
      </c>
      <c r="O131" s="90"/>
      <c r="P131" s="226">
        <f>O131*H131</f>
        <v>0</v>
      </c>
      <c r="Q131" s="226">
        <v>0.00021000000000000001</v>
      </c>
      <c r="R131" s="226">
        <f>Q131*H131</f>
        <v>0.01932</v>
      </c>
      <c r="S131" s="226">
        <v>0</v>
      </c>
      <c r="T131" s="227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8" t="s">
        <v>141</v>
      </c>
      <c r="AT131" s="228" t="s">
        <v>136</v>
      </c>
      <c r="AU131" s="228" t="s">
        <v>86</v>
      </c>
      <c r="AY131" s="16" t="s">
        <v>134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6" t="s">
        <v>84</v>
      </c>
      <c r="BK131" s="229">
        <f>ROUND(I131*H131,2)</f>
        <v>0</v>
      </c>
      <c r="BL131" s="16" t="s">
        <v>141</v>
      </c>
      <c r="BM131" s="228" t="s">
        <v>574</v>
      </c>
    </row>
    <row r="132" s="2" customFormat="1">
      <c r="A132" s="37"/>
      <c r="B132" s="38"/>
      <c r="C132" s="39"/>
      <c r="D132" s="230" t="s">
        <v>143</v>
      </c>
      <c r="E132" s="39"/>
      <c r="F132" s="231" t="s">
        <v>177</v>
      </c>
      <c r="G132" s="39"/>
      <c r="H132" s="39"/>
      <c r="I132" s="232"/>
      <c r="J132" s="39"/>
      <c r="K132" s="39"/>
      <c r="L132" s="43"/>
      <c r="M132" s="233"/>
      <c r="N132" s="234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143</v>
      </c>
      <c r="AU132" s="16" t="s">
        <v>86</v>
      </c>
    </row>
    <row r="133" s="13" customFormat="1">
      <c r="A133" s="13"/>
      <c r="B133" s="235"/>
      <c r="C133" s="236"/>
      <c r="D133" s="230" t="s">
        <v>145</v>
      </c>
      <c r="E133" s="237" t="s">
        <v>1</v>
      </c>
      <c r="F133" s="238" t="s">
        <v>575</v>
      </c>
      <c r="G133" s="236"/>
      <c r="H133" s="239">
        <v>92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145</v>
      </c>
      <c r="AU133" s="245" t="s">
        <v>86</v>
      </c>
      <c r="AV133" s="13" t="s">
        <v>86</v>
      </c>
      <c r="AW133" s="13" t="s">
        <v>32</v>
      </c>
      <c r="AX133" s="13" t="s">
        <v>84</v>
      </c>
      <c r="AY133" s="245" t="s">
        <v>134</v>
      </c>
    </row>
    <row r="134" s="2" customFormat="1" ht="33" customHeight="1">
      <c r="A134" s="37"/>
      <c r="B134" s="38"/>
      <c r="C134" s="217" t="s">
        <v>163</v>
      </c>
      <c r="D134" s="217" t="s">
        <v>136</v>
      </c>
      <c r="E134" s="218" t="s">
        <v>180</v>
      </c>
      <c r="F134" s="219" t="s">
        <v>181</v>
      </c>
      <c r="G134" s="220" t="s">
        <v>139</v>
      </c>
      <c r="H134" s="221">
        <v>92</v>
      </c>
      <c r="I134" s="222"/>
      <c r="J134" s="223">
        <f>ROUND(I134*H134,2)</f>
        <v>0</v>
      </c>
      <c r="K134" s="219" t="s">
        <v>140</v>
      </c>
      <c r="L134" s="43"/>
      <c r="M134" s="224" t="s">
        <v>1</v>
      </c>
      <c r="N134" s="225" t="s">
        <v>41</v>
      </c>
      <c r="O134" s="90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8" t="s">
        <v>141</v>
      </c>
      <c r="AT134" s="228" t="s">
        <v>136</v>
      </c>
      <c r="AU134" s="228" t="s">
        <v>86</v>
      </c>
      <c r="AY134" s="16" t="s">
        <v>134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6" t="s">
        <v>84</v>
      </c>
      <c r="BK134" s="229">
        <f>ROUND(I134*H134,2)</f>
        <v>0</v>
      </c>
      <c r="BL134" s="16" t="s">
        <v>141</v>
      </c>
      <c r="BM134" s="228" t="s">
        <v>576</v>
      </c>
    </row>
    <row r="135" s="2" customFormat="1">
      <c r="A135" s="37"/>
      <c r="B135" s="38"/>
      <c r="C135" s="39"/>
      <c r="D135" s="230" t="s">
        <v>143</v>
      </c>
      <c r="E135" s="39"/>
      <c r="F135" s="231" t="s">
        <v>183</v>
      </c>
      <c r="G135" s="39"/>
      <c r="H135" s="39"/>
      <c r="I135" s="232"/>
      <c r="J135" s="39"/>
      <c r="K135" s="39"/>
      <c r="L135" s="43"/>
      <c r="M135" s="233"/>
      <c r="N135" s="234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143</v>
      </c>
      <c r="AU135" s="16" t="s">
        <v>86</v>
      </c>
    </row>
    <row r="136" s="2" customFormat="1" ht="24.15" customHeight="1">
      <c r="A136" s="37"/>
      <c r="B136" s="38"/>
      <c r="C136" s="217" t="s">
        <v>168</v>
      </c>
      <c r="D136" s="217" t="s">
        <v>136</v>
      </c>
      <c r="E136" s="218" t="s">
        <v>185</v>
      </c>
      <c r="F136" s="219" t="s">
        <v>186</v>
      </c>
      <c r="G136" s="220" t="s">
        <v>139</v>
      </c>
      <c r="H136" s="221">
        <v>25.199999999999999</v>
      </c>
      <c r="I136" s="222"/>
      <c r="J136" s="223">
        <f>ROUND(I136*H136,2)</f>
        <v>0</v>
      </c>
      <c r="K136" s="219" t="s">
        <v>140</v>
      </c>
      <c r="L136" s="43"/>
      <c r="M136" s="224" t="s">
        <v>1</v>
      </c>
      <c r="N136" s="225" t="s">
        <v>41</v>
      </c>
      <c r="O136" s="90"/>
      <c r="P136" s="226">
        <f>O136*H136</f>
        <v>0</v>
      </c>
      <c r="Q136" s="226">
        <v>0.00046999999999999999</v>
      </c>
      <c r="R136" s="226">
        <f>Q136*H136</f>
        <v>0.011843999999999999</v>
      </c>
      <c r="S136" s="226">
        <v>0</v>
      </c>
      <c r="T136" s="22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8" t="s">
        <v>141</v>
      </c>
      <c r="AT136" s="228" t="s">
        <v>136</v>
      </c>
      <c r="AU136" s="228" t="s">
        <v>86</v>
      </c>
      <c r="AY136" s="16" t="s">
        <v>134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6" t="s">
        <v>84</v>
      </c>
      <c r="BK136" s="229">
        <f>ROUND(I136*H136,2)</f>
        <v>0</v>
      </c>
      <c r="BL136" s="16" t="s">
        <v>141</v>
      </c>
      <c r="BM136" s="228" t="s">
        <v>577</v>
      </c>
    </row>
    <row r="137" s="2" customFormat="1">
      <c r="A137" s="37"/>
      <c r="B137" s="38"/>
      <c r="C137" s="39"/>
      <c r="D137" s="230" t="s">
        <v>143</v>
      </c>
      <c r="E137" s="39"/>
      <c r="F137" s="231" t="s">
        <v>188</v>
      </c>
      <c r="G137" s="39"/>
      <c r="H137" s="39"/>
      <c r="I137" s="232"/>
      <c r="J137" s="39"/>
      <c r="K137" s="39"/>
      <c r="L137" s="43"/>
      <c r="M137" s="233"/>
      <c r="N137" s="234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143</v>
      </c>
      <c r="AU137" s="16" t="s">
        <v>86</v>
      </c>
    </row>
    <row r="138" s="13" customFormat="1">
      <c r="A138" s="13"/>
      <c r="B138" s="235"/>
      <c r="C138" s="236"/>
      <c r="D138" s="230" t="s">
        <v>145</v>
      </c>
      <c r="E138" s="237" t="s">
        <v>1</v>
      </c>
      <c r="F138" s="238" t="s">
        <v>578</v>
      </c>
      <c r="G138" s="236"/>
      <c r="H138" s="239">
        <v>25.199999999999999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145</v>
      </c>
      <c r="AU138" s="245" t="s">
        <v>86</v>
      </c>
      <c r="AV138" s="13" t="s">
        <v>86</v>
      </c>
      <c r="AW138" s="13" t="s">
        <v>32</v>
      </c>
      <c r="AX138" s="13" t="s">
        <v>84</v>
      </c>
      <c r="AY138" s="245" t="s">
        <v>134</v>
      </c>
    </row>
    <row r="139" s="2" customFormat="1" ht="24.15" customHeight="1">
      <c r="A139" s="37"/>
      <c r="B139" s="38"/>
      <c r="C139" s="217" t="s">
        <v>173</v>
      </c>
      <c r="D139" s="217" t="s">
        <v>136</v>
      </c>
      <c r="E139" s="218" t="s">
        <v>191</v>
      </c>
      <c r="F139" s="219" t="s">
        <v>192</v>
      </c>
      <c r="G139" s="220" t="s">
        <v>139</v>
      </c>
      <c r="H139" s="221">
        <v>25.199999999999999</v>
      </c>
      <c r="I139" s="222"/>
      <c r="J139" s="223">
        <f>ROUND(I139*H139,2)</f>
        <v>0</v>
      </c>
      <c r="K139" s="219" t="s">
        <v>140</v>
      </c>
      <c r="L139" s="43"/>
      <c r="M139" s="224" t="s">
        <v>1</v>
      </c>
      <c r="N139" s="225" t="s">
        <v>41</v>
      </c>
      <c r="O139" s="90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8" t="s">
        <v>141</v>
      </c>
      <c r="AT139" s="228" t="s">
        <v>136</v>
      </c>
      <c r="AU139" s="228" t="s">
        <v>86</v>
      </c>
      <c r="AY139" s="16" t="s">
        <v>134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6" t="s">
        <v>84</v>
      </c>
      <c r="BK139" s="229">
        <f>ROUND(I139*H139,2)</f>
        <v>0</v>
      </c>
      <c r="BL139" s="16" t="s">
        <v>141</v>
      </c>
      <c r="BM139" s="228" t="s">
        <v>579</v>
      </c>
    </row>
    <row r="140" s="2" customFormat="1">
      <c r="A140" s="37"/>
      <c r="B140" s="38"/>
      <c r="C140" s="39"/>
      <c r="D140" s="230" t="s">
        <v>143</v>
      </c>
      <c r="E140" s="39"/>
      <c r="F140" s="231" t="s">
        <v>194</v>
      </c>
      <c r="G140" s="39"/>
      <c r="H140" s="39"/>
      <c r="I140" s="232"/>
      <c r="J140" s="39"/>
      <c r="K140" s="39"/>
      <c r="L140" s="43"/>
      <c r="M140" s="233"/>
      <c r="N140" s="234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143</v>
      </c>
      <c r="AU140" s="16" t="s">
        <v>86</v>
      </c>
    </row>
    <row r="141" s="2" customFormat="1" ht="33" customHeight="1">
      <c r="A141" s="37"/>
      <c r="B141" s="38"/>
      <c r="C141" s="217" t="s">
        <v>179</v>
      </c>
      <c r="D141" s="217" t="s">
        <v>136</v>
      </c>
      <c r="E141" s="218" t="s">
        <v>196</v>
      </c>
      <c r="F141" s="219" t="s">
        <v>197</v>
      </c>
      <c r="G141" s="220" t="s">
        <v>198</v>
      </c>
      <c r="H141" s="221">
        <v>3.6000000000000001</v>
      </c>
      <c r="I141" s="222"/>
      <c r="J141" s="223">
        <f>ROUND(I141*H141,2)</f>
        <v>0</v>
      </c>
      <c r="K141" s="219" t="s">
        <v>140</v>
      </c>
      <c r="L141" s="43"/>
      <c r="M141" s="224" t="s">
        <v>1</v>
      </c>
      <c r="N141" s="225" t="s">
        <v>41</v>
      </c>
      <c r="O141" s="90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8" t="s">
        <v>141</v>
      </c>
      <c r="AT141" s="228" t="s">
        <v>136</v>
      </c>
      <c r="AU141" s="228" t="s">
        <v>86</v>
      </c>
      <c r="AY141" s="16" t="s">
        <v>134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6" t="s">
        <v>84</v>
      </c>
      <c r="BK141" s="229">
        <f>ROUND(I141*H141,2)</f>
        <v>0</v>
      </c>
      <c r="BL141" s="16" t="s">
        <v>141</v>
      </c>
      <c r="BM141" s="228" t="s">
        <v>580</v>
      </c>
    </row>
    <row r="142" s="2" customFormat="1">
      <c r="A142" s="37"/>
      <c r="B142" s="38"/>
      <c r="C142" s="39"/>
      <c r="D142" s="230" t="s">
        <v>143</v>
      </c>
      <c r="E142" s="39"/>
      <c r="F142" s="231" t="s">
        <v>200</v>
      </c>
      <c r="G142" s="39"/>
      <c r="H142" s="39"/>
      <c r="I142" s="232"/>
      <c r="J142" s="39"/>
      <c r="K142" s="39"/>
      <c r="L142" s="43"/>
      <c r="M142" s="233"/>
      <c r="N142" s="234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143</v>
      </c>
      <c r="AU142" s="16" t="s">
        <v>86</v>
      </c>
    </row>
    <row r="143" s="2" customFormat="1">
      <c r="A143" s="37"/>
      <c r="B143" s="38"/>
      <c r="C143" s="39"/>
      <c r="D143" s="230" t="s">
        <v>201</v>
      </c>
      <c r="E143" s="39"/>
      <c r="F143" s="246" t="s">
        <v>202</v>
      </c>
      <c r="G143" s="39"/>
      <c r="H143" s="39"/>
      <c r="I143" s="232"/>
      <c r="J143" s="39"/>
      <c r="K143" s="39"/>
      <c r="L143" s="43"/>
      <c r="M143" s="233"/>
      <c r="N143" s="234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201</v>
      </c>
      <c r="AU143" s="16" t="s">
        <v>86</v>
      </c>
    </row>
    <row r="144" s="2" customFormat="1" ht="33" customHeight="1">
      <c r="A144" s="37"/>
      <c r="B144" s="38"/>
      <c r="C144" s="217" t="s">
        <v>184</v>
      </c>
      <c r="D144" s="217" t="s">
        <v>136</v>
      </c>
      <c r="E144" s="218" t="s">
        <v>203</v>
      </c>
      <c r="F144" s="219" t="s">
        <v>204</v>
      </c>
      <c r="G144" s="220" t="s">
        <v>198</v>
      </c>
      <c r="H144" s="221">
        <v>37.299999999999997</v>
      </c>
      <c r="I144" s="222"/>
      <c r="J144" s="223">
        <f>ROUND(I144*H144,2)</f>
        <v>0</v>
      </c>
      <c r="K144" s="219" t="s">
        <v>140</v>
      </c>
      <c r="L144" s="43"/>
      <c r="M144" s="224" t="s">
        <v>1</v>
      </c>
      <c r="N144" s="225" t="s">
        <v>41</v>
      </c>
      <c r="O144" s="90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8" t="s">
        <v>141</v>
      </c>
      <c r="AT144" s="228" t="s">
        <v>136</v>
      </c>
      <c r="AU144" s="228" t="s">
        <v>86</v>
      </c>
      <c r="AY144" s="16" t="s">
        <v>134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6" t="s">
        <v>84</v>
      </c>
      <c r="BK144" s="229">
        <f>ROUND(I144*H144,2)</f>
        <v>0</v>
      </c>
      <c r="BL144" s="16" t="s">
        <v>141</v>
      </c>
      <c r="BM144" s="228" t="s">
        <v>581</v>
      </c>
    </row>
    <row r="145" s="2" customFormat="1">
      <c r="A145" s="37"/>
      <c r="B145" s="38"/>
      <c r="C145" s="39"/>
      <c r="D145" s="230" t="s">
        <v>143</v>
      </c>
      <c r="E145" s="39"/>
      <c r="F145" s="231" t="s">
        <v>206</v>
      </c>
      <c r="G145" s="39"/>
      <c r="H145" s="39"/>
      <c r="I145" s="232"/>
      <c r="J145" s="39"/>
      <c r="K145" s="39"/>
      <c r="L145" s="43"/>
      <c r="M145" s="233"/>
      <c r="N145" s="234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143</v>
      </c>
      <c r="AU145" s="16" t="s">
        <v>86</v>
      </c>
    </row>
    <row r="146" s="13" customFormat="1">
      <c r="A146" s="13"/>
      <c r="B146" s="235"/>
      <c r="C146" s="236"/>
      <c r="D146" s="230" t="s">
        <v>145</v>
      </c>
      <c r="E146" s="237" t="s">
        <v>1</v>
      </c>
      <c r="F146" s="238" t="s">
        <v>582</v>
      </c>
      <c r="G146" s="236"/>
      <c r="H146" s="239">
        <v>4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145</v>
      </c>
      <c r="AU146" s="245" t="s">
        <v>86</v>
      </c>
      <c r="AV146" s="13" t="s">
        <v>86</v>
      </c>
      <c r="AW146" s="13" t="s">
        <v>32</v>
      </c>
      <c r="AX146" s="13" t="s">
        <v>76</v>
      </c>
      <c r="AY146" s="245" t="s">
        <v>134</v>
      </c>
    </row>
    <row r="147" s="13" customFormat="1">
      <c r="A147" s="13"/>
      <c r="B147" s="235"/>
      <c r="C147" s="236"/>
      <c r="D147" s="230" t="s">
        <v>145</v>
      </c>
      <c r="E147" s="237" t="s">
        <v>1</v>
      </c>
      <c r="F147" s="238" t="s">
        <v>583</v>
      </c>
      <c r="G147" s="236"/>
      <c r="H147" s="239">
        <v>2.5499999999999998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145</v>
      </c>
      <c r="AU147" s="245" t="s">
        <v>86</v>
      </c>
      <c r="AV147" s="13" t="s">
        <v>86</v>
      </c>
      <c r="AW147" s="13" t="s">
        <v>32</v>
      </c>
      <c r="AX147" s="13" t="s">
        <v>76</v>
      </c>
      <c r="AY147" s="245" t="s">
        <v>134</v>
      </c>
    </row>
    <row r="148" s="13" customFormat="1">
      <c r="A148" s="13"/>
      <c r="B148" s="235"/>
      <c r="C148" s="236"/>
      <c r="D148" s="230" t="s">
        <v>145</v>
      </c>
      <c r="E148" s="237" t="s">
        <v>1</v>
      </c>
      <c r="F148" s="238" t="s">
        <v>584</v>
      </c>
      <c r="G148" s="236"/>
      <c r="H148" s="239">
        <v>3.8999999999999999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145</v>
      </c>
      <c r="AU148" s="245" t="s">
        <v>86</v>
      </c>
      <c r="AV148" s="13" t="s">
        <v>86</v>
      </c>
      <c r="AW148" s="13" t="s">
        <v>32</v>
      </c>
      <c r="AX148" s="13" t="s">
        <v>76</v>
      </c>
      <c r="AY148" s="245" t="s">
        <v>134</v>
      </c>
    </row>
    <row r="149" s="13" customFormat="1">
      <c r="A149" s="13"/>
      <c r="B149" s="235"/>
      <c r="C149" s="236"/>
      <c r="D149" s="230" t="s">
        <v>145</v>
      </c>
      <c r="E149" s="237" t="s">
        <v>1</v>
      </c>
      <c r="F149" s="238" t="s">
        <v>585</v>
      </c>
      <c r="G149" s="236"/>
      <c r="H149" s="239">
        <v>4.7999999999999998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145</v>
      </c>
      <c r="AU149" s="245" t="s">
        <v>86</v>
      </c>
      <c r="AV149" s="13" t="s">
        <v>86</v>
      </c>
      <c r="AW149" s="13" t="s">
        <v>32</v>
      </c>
      <c r="AX149" s="13" t="s">
        <v>76</v>
      </c>
      <c r="AY149" s="245" t="s">
        <v>134</v>
      </c>
    </row>
    <row r="150" s="13" customFormat="1">
      <c r="A150" s="13"/>
      <c r="B150" s="235"/>
      <c r="C150" s="236"/>
      <c r="D150" s="230" t="s">
        <v>145</v>
      </c>
      <c r="E150" s="237" t="s">
        <v>1</v>
      </c>
      <c r="F150" s="238" t="s">
        <v>586</v>
      </c>
      <c r="G150" s="236"/>
      <c r="H150" s="239">
        <v>3.3999999999999999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145</v>
      </c>
      <c r="AU150" s="245" t="s">
        <v>86</v>
      </c>
      <c r="AV150" s="13" t="s">
        <v>86</v>
      </c>
      <c r="AW150" s="13" t="s">
        <v>32</v>
      </c>
      <c r="AX150" s="13" t="s">
        <v>76</v>
      </c>
      <c r="AY150" s="245" t="s">
        <v>134</v>
      </c>
    </row>
    <row r="151" s="13" customFormat="1">
      <c r="A151" s="13"/>
      <c r="B151" s="235"/>
      <c r="C151" s="236"/>
      <c r="D151" s="230" t="s">
        <v>145</v>
      </c>
      <c r="E151" s="237" t="s">
        <v>1</v>
      </c>
      <c r="F151" s="238" t="s">
        <v>587</v>
      </c>
      <c r="G151" s="236"/>
      <c r="H151" s="239">
        <v>7.5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145</v>
      </c>
      <c r="AU151" s="245" t="s">
        <v>86</v>
      </c>
      <c r="AV151" s="13" t="s">
        <v>86</v>
      </c>
      <c r="AW151" s="13" t="s">
        <v>32</v>
      </c>
      <c r="AX151" s="13" t="s">
        <v>76</v>
      </c>
      <c r="AY151" s="245" t="s">
        <v>134</v>
      </c>
    </row>
    <row r="152" s="13" customFormat="1">
      <c r="A152" s="13"/>
      <c r="B152" s="235"/>
      <c r="C152" s="236"/>
      <c r="D152" s="230" t="s">
        <v>145</v>
      </c>
      <c r="E152" s="237" t="s">
        <v>1</v>
      </c>
      <c r="F152" s="238" t="s">
        <v>588</v>
      </c>
      <c r="G152" s="236"/>
      <c r="H152" s="239">
        <v>6.7999999999999998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145</v>
      </c>
      <c r="AU152" s="245" t="s">
        <v>86</v>
      </c>
      <c r="AV152" s="13" t="s">
        <v>86</v>
      </c>
      <c r="AW152" s="13" t="s">
        <v>32</v>
      </c>
      <c r="AX152" s="13" t="s">
        <v>76</v>
      </c>
      <c r="AY152" s="245" t="s">
        <v>134</v>
      </c>
    </row>
    <row r="153" s="13" customFormat="1">
      <c r="A153" s="13"/>
      <c r="B153" s="235"/>
      <c r="C153" s="236"/>
      <c r="D153" s="230" t="s">
        <v>145</v>
      </c>
      <c r="E153" s="237" t="s">
        <v>1</v>
      </c>
      <c r="F153" s="238" t="s">
        <v>589</v>
      </c>
      <c r="G153" s="236"/>
      <c r="H153" s="239">
        <v>3.6000000000000001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145</v>
      </c>
      <c r="AU153" s="245" t="s">
        <v>86</v>
      </c>
      <c r="AV153" s="13" t="s">
        <v>86</v>
      </c>
      <c r="AW153" s="13" t="s">
        <v>32</v>
      </c>
      <c r="AX153" s="13" t="s">
        <v>76</v>
      </c>
      <c r="AY153" s="245" t="s">
        <v>134</v>
      </c>
    </row>
    <row r="154" s="13" customFormat="1">
      <c r="A154" s="13"/>
      <c r="B154" s="235"/>
      <c r="C154" s="236"/>
      <c r="D154" s="230" t="s">
        <v>145</v>
      </c>
      <c r="E154" s="237" t="s">
        <v>1</v>
      </c>
      <c r="F154" s="238" t="s">
        <v>590</v>
      </c>
      <c r="G154" s="236"/>
      <c r="H154" s="239">
        <v>7.2000000000000002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145</v>
      </c>
      <c r="AU154" s="245" t="s">
        <v>86</v>
      </c>
      <c r="AV154" s="13" t="s">
        <v>86</v>
      </c>
      <c r="AW154" s="13" t="s">
        <v>32</v>
      </c>
      <c r="AX154" s="13" t="s">
        <v>76</v>
      </c>
      <c r="AY154" s="245" t="s">
        <v>134</v>
      </c>
    </row>
    <row r="155" s="13" customFormat="1">
      <c r="A155" s="13"/>
      <c r="B155" s="235"/>
      <c r="C155" s="236"/>
      <c r="D155" s="230" t="s">
        <v>145</v>
      </c>
      <c r="E155" s="237" t="s">
        <v>1</v>
      </c>
      <c r="F155" s="238" t="s">
        <v>591</v>
      </c>
      <c r="G155" s="236"/>
      <c r="H155" s="239">
        <v>8.8000000000000007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145</v>
      </c>
      <c r="AU155" s="245" t="s">
        <v>86</v>
      </c>
      <c r="AV155" s="13" t="s">
        <v>86</v>
      </c>
      <c r="AW155" s="13" t="s">
        <v>32</v>
      </c>
      <c r="AX155" s="13" t="s">
        <v>76</v>
      </c>
      <c r="AY155" s="245" t="s">
        <v>134</v>
      </c>
    </row>
    <row r="156" s="13" customFormat="1">
      <c r="A156" s="13"/>
      <c r="B156" s="235"/>
      <c r="C156" s="236"/>
      <c r="D156" s="230" t="s">
        <v>145</v>
      </c>
      <c r="E156" s="237" t="s">
        <v>1</v>
      </c>
      <c r="F156" s="238" t="s">
        <v>592</v>
      </c>
      <c r="G156" s="236"/>
      <c r="H156" s="239">
        <v>6.2999999999999998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145</v>
      </c>
      <c r="AU156" s="245" t="s">
        <v>86</v>
      </c>
      <c r="AV156" s="13" t="s">
        <v>86</v>
      </c>
      <c r="AW156" s="13" t="s">
        <v>32</v>
      </c>
      <c r="AX156" s="13" t="s">
        <v>76</v>
      </c>
      <c r="AY156" s="245" t="s">
        <v>134</v>
      </c>
    </row>
    <row r="157" s="13" customFormat="1">
      <c r="A157" s="13"/>
      <c r="B157" s="235"/>
      <c r="C157" s="236"/>
      <c r="D157" s="230" t="s">
        <v>145</v>
      </c>
      <c r="E157" s="237" t="s">
        <v>1</v>
      </c>
      <c r="F157" s="238" t="s">
        <v>593</v>
      </c>
      <c r="G157" s="236"/>
      <c r="H157" s="239">
        <v>4.9000000000000004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145</v>
      </c>
      <c r="AU157" s="245" t="s">
        <v>86</v>
      </c>
      <c r="AV157" s="13" t="s">
        <v>86</v>
      </c>
      <c r="AW157" s="13" t="s">
        <v>32</v>
      </c>
      <c r="AX157" s="13" t="s">
        <v>76</v>
      </c>
      <c r="AY157" s="245" t="s">
        <v>134</v>
      </c>
    </row>
    <row r="158" s="13" customFormat="1">
      <c r="A158" s="13"/>
      <c r="B158" s="235"/>
      <c r="C158" s="236"/>
      <c r="D158" s="230" t="s">
        <v>145</v>
      </c>
      <c r="E158" s="237" t="s">
        <v>1</v>
      </c>
      <c r="F158" s="238" t="s">
        <v>594</v>
      </c>
      <c r="G158" s="236"/>
      <c r="H158" s="239">
        <v>4.5499999999999998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145</v>
      </c>
      <c r="AU158" s="245" t="s">
        <v>86</v>
      </c>
      <c r="AV158" s="13" t="s">
        <v>86</v>
      </c>
      <c r="AW158" s="13" t="s">
        <v>32</v>
      </c>
      <c r="AX158" s="13" t="s">
        <v>76</v>
      </c>
      <c r="AY158" s="245" t="s">
        <v>134</v>
      </c>
    </row>
    <row r="159" s="13" customFormat="1">
      <c r="A159" s="13"/>
      <c r="B159" s="235"/>
      <c r="C159" s="236"/>
      <c r="D159" s="230" t="s">
        <v>145</v>
      </c>
      <c r="E159" s="237" t="s">
        <v>1</v>
      </c>
      <c r="F159" s="238" t="s">
        <v>592</v>
      </c>
      <c r="G159" s="236"/>
      <c r="H159" s="239">
        <v>6.2999999999999998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145</v>
      </c>
      <c r="AU159" s="245" t="s">
        <v>86</v>
      </c>
      <c r="AV159" s="13" t="s">
        <v>86</v>
      </c>
      <c r="AW159" s="13" t="s">
        <v>32</v>
      </c>
      <c r="AX159" s="13" t="s">
        <v>76</v>
      </c>
      <c r="AY159" s="245" t="s">
        <v>134</v>
      </c>
    </row>
    <row r="160" s="14" customFormat="1">
      <c r="A160" s="14"/>
      <c r="B160" s="247"/>
      <c r="C160" s="248"/>
      <c r="D160" s="230" t="s">
        <v>145</v>
      </c>
      <c r="E160" s="249" t="s">
        <v>1</v>
      </c>
      <c r="F160" s="250" t="s">
        <v>211</v>
      </c>
      <c r="G160" s="248"/>
      <c r="H160" s="251">
        <v>74.599999999999994</v>
      </c>
      <c r="I160" s="252"/>
      <c r="J160" s="248"/>
      <c r="K160" s="248"/>
      <c r="L160" s="253"/>
      <c r="M160" s="254"/>
      <c r="N160" s="255"/>
      <c r="O160" s="255"/>
      <c r="P160" s="255"/>
      <c r="Q160" s="255"/>
      <c r="R160" s="255"/>
      <c r="S160" s="255"/>
      <c r="T160" s="25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7" t="s">
        <v>145</v>
      </c>
      <c r="AU160" s="257" t="s">
        <v>86</v>
      </c>
      <c r="AV160" s="14" t="s">
        <v>141</v>
      </c>
      <c r="AW160" s="14" t="s">
        <v>32</v>
      </c>
      <c r="AX160" s="14" t="s">
        <v>84</v>
      </c>
      <c r="AY160" s="257" t="s">
        <v>134</v>
      </c>
    </row>
    <row r="161" s="13" customFormat="1">
      <c r="A161" s="13"/>
      <c r="B161" s="235"/>
      <c r="C161" s="236"/>
      <c r="D161" s="230" t="s">
        <v>145</v>
      </c>
      <c r="E161" s="236"/>
      <c r="F161" s="238" t="s">
        <v>595</v>
      </c>
      <c r="G161" s="236"/>
      <c r="H161" s="239">
        <v>37.299999999999997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145</v>
      </c>
      <c r="AU161" s="245" t="s">
        <v>86</v>
      </c>
      <c r="AV161" s="13" t="s">
        <v>86</v>
      </c>
      <c r="AW161" s="13" t="s">
        <v>4</v>
      </c>
      <c r="AX161" s="13" t="s">
        <v>84</v>
      </c>
      <c r="AY161" s="245" t="s">
        <v>134</v>
      </c>
    </row>
    <row r="162" s="2" customFormat="1" ht="33" customHeight="1">
      <c r="A162" s="37"/>
      <c r="B162" s="38"/>
      <c r="C162" s="217" t="s">
        <v>190</v>
      </c>
      <c r="D162" s="217" t="s">
        <v>136</v>
      </c>
      <c r="E162" s="218" t="s">
        <v>214</v>
      </c>
      <c r="F162" s="219" t="s">
        <v>215</v>
      </c>
      <c r="G162" s="220" t="s">
        <v>198</v>
      </c>
      <c r="H162" s="221">
        <v>37.299999999999997</v>
      </c>
      <c r="I162" s="222"/>
      <c r="J162" s="223">
        <f>ROUND(I162*H162,2)</f>
        <v>0</v>
      </c>
      <c r="K162" s="219" t="s">
        <v>140</v>
      </c>
      <c r="L162" s="43"/>
      <c r="M162" s="224" t="s">
        <v>1</v>
      </c>
      <c r="N162" s="225" t="s">
        <v>41</v>
      </c>
      <c r="O162" s="90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8" t="s">
        <v>141</v>
      </c>
      <c r="AT162" s="228" t="s">
        <v>136</v>
      </c>
      <c r="AU162" s="228" t="s">
        <v>86</v>
      </c>
      <c r="AY162" s="16" t="s">
        <v>134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6" t="s">
        <v>84</v>
      </c>
      <c r="BK162" s="229">
        <f>ROUND(I162*H162,2)</f>
        <v>0</v>
      </c>
      <c r="BL162" s="16" t="s">
        <v>141</v>
      </c>
      <c r="BM162" s="228" t="s">
        <v>596</v>
      </c>
    </row>
    <row r="163" s="2" customFormat="1">
      <c r="A163" s="37"/>
      <c r="B163" s="38"/>
      <c r="C163" s="39"/>
      <c r="D163" s="230" t="s">
        <v>143</v>
      </c>
      <c r="E163" s="39"/>
      <c r="F163" s="231" t="s">
        <v>217</v>
      </c>
      <c r="G163" s="39"/>
      <c r="H163" s="39"/>
      <c r="I163" s="232"/>
      <c r="J163" s="39"/>
      <c r="K163" s="39"/>
      <c r="L163" s="43"/>
      <c r="M163" s="233"/>
      <c r="N163" s="234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143</v>
      </c>
      <c r="AU163" s="16" t="s">
        <v>86</v>
      </c>
    </row>
    <row r="164" s="13" customFormat="1">
      <c r="A164" s="13"/>
      <c r="B164" s="235"/>
      <c r="C164" s="236"/>
      <c r="D164" s="230" t="s">
        <v>145</v>
      </c>
      <c r="E164" s="237" t="s">
        <v>1</v>
      </c>
      <c r="F164" s="238" t="s">
        <v>597</v>
      </c>
      <c r="G164" s="236"/>
      <c r="H164" s="239">
        <v>74.599999999999994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145</v>
      </c>
      <c r="AU164" s="245" t="s">
        <v>86</v>
      </c>
      <c r="AV164" s="13" t="s">
        <v>86</v>
      </c>
      <c r="AW164" s="13" t="s">
        <v>32</v>
      </c>
      <c r="AX164" s="13" t="s">
        <v>84</v>
      </c>
      <c r="AY164" s="245" t="s">
        <v>134</v>
      </c>
    </row>
    <row r="165" s="13" customFormat="1">
      <c r="A165" s="13"/>
      <c r="B165" s="235"/>
      <c r="C165" s="236"/>
      <c r="D165" s="230" t="s">
        <v>145</v>
      </c>
      <c r="E165" s="236"/>
      <c r="F165" s="238" t="s">
        <v>595</v>
      </c>
      <c r="G165" s="236"/>
      <c r="H165" s="239">
        <v>37.299999999999997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145</v>
      </c>
      <c r="AU165" s="245" t="s">
        <v>86</v>
      </c>
      <c r="AV165" s="13" t="s">
        <v>86</v>
      </c>
      <c r="AW165" s="13" t="s">
        <v>4</v>
      </c>
      <c r="AX165" s="13" t="s">
        <v>84</v>
      </c>
      <c r="AY165" s="245" t="s">
        <v>134</v>
      </c>
    </row>
    <row r="166" s="2" customFormat="1" ht="24.15" customHeight="1">
      <c r="A166" s="37"/>
      <c r="B166" s="38"/>
      <c r="C166" s="217" t="s">
        <v>195</v>
      </c>
      <c r="D166" s="217" t="s">
        <v>136</v>
      </c>
      <c r="E166" s="218" t="s">
        <v>219</v>
      </c>
      <c r="F166" s="219" t="s">
        <v>220</v>
      </c>
      <c r="G166" s="220" t="s">
        <v>198</v>
      </c>
      <c r="H166" s="221">
        <v>26</v>
      </c>
      <c r="I166" s="222"/>
      <c r="J166" s="223">
        <f>ROUND(I166*H166,2)</f>
        <v>0</v>
      </c>
      <c r="K166" s="219" t="s">
        <v>140</v>
      </c>
      <c r="L166" s="43"/>
      <c r="M166" s="224" t="s">
        <v>1</v>
      </c>
      <c r="N166" s="225" t="s">
        <v>41</v>
      </c>
      <c r="O166" s="90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8" t="s">
        <v>141</v>
      </c>
      <c r="AT166" s="228" t="s">
        <v>136</v>
      </c>
      <c r="AU166" s="228" t="s">
        <v>86</v>
      </c>
      <c r="AY166" s="16" t="s">
        <v>134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6" t="s">
        <v>84</v>
      </c>
      <c r="BK166" s="229">
        <f>ROUND(I166*H166,2)</f>
        <v>0</v>
      </c>
      <c r="BL166" s="16" t="s">
        <v>141</v>
      </c>
      <c r="BM166" s="228" t="s">
        <v>598</v>
      </c>
    </row>
    <row r="167" s="2" customFormat="1">
      <c r="A167" s="37"/>
      <c r="B167" s="38"/>
      <c r="C167" s="39"/>
      <c r="D167" s="230" t="s">
        <v>143</v>
      </c>
      <c r="E167" s="39"/>
      <c r="F167" s="231" t="s">
        <v>222</v>
      </c>
      <c r="G167" s="39"/>
      <c r="H167" s="39"/>
      <c r="I167" s="232"/>
      <c r="J167" s="39"/>
      <c r="K167" s="39"/>
      <c r="L167" s="43"/>
      <c r="M167" s="233"/>
      <c r="N167" s="234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143</v>
      </c>
      <c r="AU167" s="16" t="s">
        <v>86</v>
      </c>
    </row>
    <row r="168" s="2" customFormat="1" ht="21.75" customHeight="1">
      <c r="A168" s="37"/>
      <c r="B168" s="38"/>
      <c r="C168" s="217" t="s">
        <v>8</v>
      </c>
      <c r="D168" s="217" t="s">
        <v>136</v>
      </c>
      <c r="E168" s="218" t="s">
        <v>224</v>
      </c>
      <c r="F168" s="219" t="s">
        <v>225</v>
      </c>
      <c r="G168" s="220" t="s">
        <v>226</v>
      </c>
      <c r="H168" s="221">
        <v>138</v>
      </c>
      <c r="I168" s="222"/>
      <c r="J168" s="223">
        <f>ROUND(I168*H168,2)</f>
        <v>0</v>
      </c>
      <c r="K168" s="219" t="s">
        <v>140</v>
      </c>
      <c r="L168" s="43"/>
      <c r="M168" s="224" t="s">
        <v>1</v>
      </c>
      <c r="N168" s="225" t="s">
        <v>41</v>
      </c>
      <c r="O168" s="90"/>
      <c r="P168" s="226">
        <f>O168*H168</f>
        <v>0</v>
      </c>
      <c r="Q168" s="226">
        <v>0.00084000000000000003</v>
      </c>
      <c r="R168" s="226">
        <f>Q168*H168</f>
        <v>0.11592000000000001</v>
      </c>
      <c r="S168" s="226">
        <v>0</v>
      </c>
      <c r="T168" s="227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8" t="s">
        <v>141</v>
      </c>
      <c r="AT168" s="228" t="s">
        <v>136</v>
      </c>
      <c r="AU168" s="228" t="s">
        <v>86</v>
      </c>
      <c r="AY168" s="16" t="s">
        <v>134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6" t="s">
        <v>84</v>
      </c>
      <c r="BK168" s="229">
        <f>ROUND(I168*H168,2)</f>
        <v>0</v>
      </c>
      <c r="BL168" s="16" t="s">
        <v>141</v>
      </c>
      <c r="BM168" s="228" t="s">
        <v>599</v>
      </c>
    </row>
    <row r="169" s="2" customFormat="1">
      <c r="A169" s="37"/>
      <c r="B169" s="38"/>
      <c r="C169" s="39"/>
      <c r="D169" s="230" t="s">
        <v>143</v>
      </c>
      <c r="E169" s="39"/>
      <c r="F169" s="231" t="s">
        <v>228</v>
      </c>
      <c r="G169" s="39"/>
      <c r="H169" s="39"/>
      <c r="I169" s="232"/>
      <c r="J169" s="39"/>
      <c r="K169" s="39"/>
      <c r="L169" s="43"/>
      <c r="M169" s="233"/>
      <c r="N169" s="234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143</v>
      </c>
      <c r="AU169" s="16" t="s">
        <v>86</v>
      </c>
    </row>
    <row r="170" s="13" customFormat="1">
      <c r="A170" s="13"/>
      <c r="B170" s="235"/>
      <c r="C170" s="236"/>
      <c r="D170" s="230" t="s">
        <v>145</v>
      </c>
      <c r="E170" s="237" t="s">
        <v>1</v>
      </c>
      <c r="F170" s="238" t="s">
        <v>600</v>
      </c>
      <c r="G170" s="236"/>
      <c r="H170" s="239">
        <v>138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145</v>
      </c>
      <c r="AU170" s="245" t="s">
        <v>86</v>
      </c>
      <c r="AV170" s="13" t="s">
        <v>86</v>
      </c>
      <c r="AW170" s="13" t="s">
        <v>32</v>
      </c>
      <c r="AX170" s="13" t="s">
        <v>84</v>
      </c>
      <c r="AY170" s="245" t="s">
        <v>134</v>
      </c>
    </row>
    <row r="171" s="2" customFormat="1" ht="24.15" customHeight="1">
      <c r="A171" s="37"/>
      <c r="B171" s="38"/>
      <c r="C171" s="217" t="s">
        <v>213</v>
      </c>
      <c r="D171" s="217" t="s">
        <v>136</v>
      </c>
      <c r="E171" s="218" t="s">
        <v>233</v>
      </c>
      <c r="F171" s="219" t="s">
        <v>234</v>
      </c>
      <c r="G171" s="220" t="s">
        <v>226</v>
      </c>
      <c r="H171" s="221">
        <v>138</v>
      </c>
      <c r="I171" s="222"/>
      <c r="J171" s="223">
        <f>ROUND(I171*H171,2)</f>
        <v>0</v>
      </c>
      <c r="K171" s="219" t="s">
        <v>140</v>
      </c>
      <c r="L171" s="43"/>
      <c r="M171" s="224" t="s">
        <v>1</v>
      </c>
      <c r="N171" s="225" t="s">
        <v>41</v>
      </c>
      <c r="O171" s="90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8" t="s">
        <v>141</v>
      </c>
      <c r="AT171" s="228" t="s">
        <v>136</v>
      </c>
      <c r="AU171" s="228" t="s">
        <v>86</v>
      </c>
      <c r="AY171" s="16" t="s">
        <v>134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6" t="s">
        <v>84</v>
      </c>
      <c r="BK171" s="229">
        <f>ROUND(I171*H171,2)</f>
        <v>0</v>
      </c>
      <c r="BL171" s="16" t="s">
        <v>141</v>
      </c>
      <c r="BM171" s="228" t="s">
        <v>601</v>
      </c>
    </row>
    <row r="172" s="2" customFormat="1">
      <c r="A172" s="37"/>
      <c r="B172" s="38"/>
      <c r="C172" s="39"/>
      <c r="D172" s="230" t="s">
        <v>143</v>
      </c>
      <c r="E172" s="39"/>
      <c r="F172" s="231" t="s">
        <v>236</v>
      </c>
      <c r="G172" s="39"/>
      <c r="H172" s="39"/>
      <c r="I172" s="232"/>
      <c r="J172" s="39"/>
      <c r="K172" s="39"/>
      <c r="L172" s="43"/>
      <c r="M172" s="233"/>
      <c r="N172" s="234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143</v>
      </c>
      <c r="AU172" s="16" t="s">
        <v>86</v>
      </c>
    </row>
    <row r="173" s="2" customFormat="1" ht="37.8" customHeight="1">
      <c r="A173" s="37"/>
      <c r="B173" s="38"/>
      <c r="C173" s="217" t="s">
        <v>218</v>
      </c>
      <c r="D173" s="217" t="s">
        <v>136</v>
      </c>
      <c r="E173" s="218" t="s">
        <v>256</v>
      </c>
      <c r="F173" s="219" t="s">
        <v>257</v>
      </c>
      <c r="G173" s="220" t="s">
        <v>198</v>
      </c>
      <c r="H173" s="221">
        <v>51.244</v>
      </c>
      <c r="I173" s="222"/>
      <c r="J173" s="223">
        <f>ROUND(I173*H173,2)</f>
        <v>0</v>
      </c>
      <c r="K173" s="219" t="s">
        <v>140</v>
      </c>
      <c r="L173" s="43"/>
      <c r="M173" s="224" t="s">
        <v>1</v>
      </c>
      <c r="N173" s="225" t="s">
        <v>41</v>
      </c>
      <c r="O173" s="90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8" t="s">
        <v>141</v>
      </c>
      <c r="AT173" s="228" t="s">
        <v>136</v>
      </c>
      <c r="AU173" s="228" t="s">
        <v>86</v>
      </c>
      <c r="AY173" s="16" t="s">
        <v>134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6" t="s">
        <v>84</v>
      </c>
      <c r="BK173" s="229">
        <f>ROUND(I173*H173,2)</f>
        <v>0</v>
      </c>
      <c r="BL173" s="16" t="s">
        <v>141</v>
      </c>
      <c r="BM173" s="228" t="s">
        <v>602</v>
      </c>
    </row>
    <row r="174" s="2" customFormat="1">
      <c r="A174" s="37"/>
      <c r="B174" s="38"/>
      <c r="C174" s="39"/>
      <c r="D174" s="230" t="s">
        <v>143</v>
      </c>
      <c r="E174" s="39"/>
      <c r="F174" s="231" t="s">
        <v>259</v>
      </c>
      <c r="G174" s="39"/>
      <c r="H174" s="39"/>
      <c r="I174" s="232"/>
      <c r="J174" s="39"/>
      <c r="K174" s="39"/>
      <c r="L174" s="43"/>
      <c r="M174" s="233"/>
      <c r="N174" s="234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143</v>
      </c>
      <c r="AU174" s="16" t="s">
        <v>86</v>
      </c>
    </row>
    <row r="175" s="13" customFormat="1">
      <c r="A175" s="13"/>
      <c r="B175" s="235"/>
      <c r="C175" s="236"/>
      <c r="D175" s="230" t="s">
        <v>145</v>
      </c>
      <c r="E175" s="237" t="s">
        <v>1</v>
      </c>
      <c r="F175" s="238" t="s">
        <v>603</v>
      </c>
      <c r="G175" s="236"/>
      <c r="H175" s="239">
        <v>51.244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145</v>
      </c>
      <c r="AU175" s="245" t="s">
        <v>86</v>
      </c>
      <c r="AV175" s="13" t="s">
        <v>86</v>
      </c>
      <c r="AW175" s="13" t="s">
        <v>32</v>
      </c>
      <c r="AX175" s="13" t="s">
        <v>76</v>
      </c>
      <c r="AY175" s="245" t="s">
        <v>134</v>
      </c>
    </row>
    <row r="176" s="14" customFormat="1">
      <c r="A176" s="14"/>
      <c r="B176" s="247"/>
      <c r="C176" s="248"/>
      <c r="D176" s="230" t="s">
        <v>145</v>
      </c>
      <c r="E176" s="249" t="s">
        <v>1</v>
      </c>
      <c r="F176" s="250" t="s">
        <v>211</v>
      </c>
      <c r="G176" s="248"/>
      <c r="H176" s="251">
        <v>51.244</v>
      </c>
      <c r="I176" s="252"/>
      <c r="J176" s="248"/>
      <c r="K176" s="248"/>
      <c r="L176" s="253"/>
      <c r="M176" s="254"/>
      <c r="N176" s="255"/>
      <c r="O176" s="255"/>
      <c r="P176" s="255"/>
      <c r="Q176" s="255"/>
      <c r="R176" s="255"/>
      <c r="S176" s="255"/>
      <c r="T176" s="25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7" t="s">
        <v>145</v>
      </c>
      <c r="AU176" s="257" t="s">
        <v>86</v>
      </c>
      <c r="AV176" s="14" t="s">
        <v>141</v>
      </c>
      <c r="AW176" s="14" t="s">
        <v>32</v>
      </c>
      <c r="AX176" s="14" t="s">
        <v>84</v>
      </c>
      <c r="AY176" s="257" t="s">
        <v>134</v>
      </c>
    </row>
    <row r="177" s="2" customFormat="1" ht="33" customHeight="1">
      <c r="A177" s="37"/>
      <c r="B177" s="38"/>
      <c r="C177" s="217" t="s">
        <v>223</v>
      </c>
      <c r="D177" s="217" t="s">
        <v>136</v>
      </c>
      <c r="E177" s="218" t="s">
        <v>261</v>
      </c>
      <c r="F177" s="219" t="s">
        <v>262</v>
      </c>
      <c r="G177" s="220" t="s">
        <v>198</v>
      </c>
      <c r="H177" s="221">
        <v>79.200000000000003</v>
      </c>
      <c r="I177" s="222"/>
      <c r="J177" s="223">
        <f>ROUND(I177*H177,2)</f>
        <v>0</v>
      </c>
      <c r="K177" s="219" t="s">
        <v>140</v>
      </c>
      <c r="L177" s="43"/>
      <c r="M177" s="224" t="s">
        <v>1</v>
      </c>
      <c r="N177" s="225" t="s">
        <v>41</v>
      </c>
      <c r="O177" s="90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141</v>
      </c>
      <c r="AT177" s="228" t="s">
        <v>136</v>
      </c>
      <c r="AU177" s="228" t="s">
        <v>86</v>
      </c>
      <c r="AY177" s="16" t="s">
        <v>134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84</v>
      </c>
      <c r="BK177" s="229">
        <f>ROUND(I177*H177,2)</f>
        <v>0</v>
      </c>
      <c r="BL177" s="16" t="s">
        <v>141</v>
      </c>
      <c r="BM177" s="228" t="s">
        <v>604</v>
      </c>
    </row>
    <row r="178" s="2" customFormat="1">
      <c r="A178" s="37"/>
      <c r="B178" s="38"/>
      <c r="C178" s="39"/>
      <c r="D178" s="230" t="s">
        <v>143</v>
      </c>
      <c r="E178" s="39"/>
      <c r="F178" s="231" t="s">
        <v>264</v>
      </c>
      <c r="G178" s="39"/>
      <c r="H178" s="39"/>
      <c r="I178" s="232"/>
      <c r="J178" s="39"/>
      <c r="K178" s="39"/>
      <c r="L178" s="43"/>
      <c r="M178" s="233"/>
      <c r="N178" s="234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143</v>
      </c>
      <c r="AU178" s="16" t="s">
        <v>86</v>
      </c>
    </row>
    <row r="179" s="13" customFormat="1">
      <c r="A179" s="13"/>
      <c r="B179" s="235"/>
      <c r="C179" s="236"/>
      <c r="D179" s="230" t="s">
        <v>145</v>
      </c>
      <c r="E179" s="237" t="s">
        <v>1</v>
      </c>
      <c r="F179" s="238" t="s">
        <v>605</v>
      </c>
      <c r="G179" s="236"/>
      <c r="H179" s="239">
        <v>79.200000000000003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145</v>
      </c>
      <c r="AU179" s="245" t="s">
        <v>86</v>
      </c>
      <c r="AV179" s="13" t="s">
        <v>86</v>
      </c>
      <c r="AW179" s="13" t="s">
        <v>32</v>
      </c>
      <c r="AX179" s="13" t="s">
        <v>84</v>
      </c>
      <c r="AY179" s="245" t="s">
        <v>134</v>
      </c>
    </row>
    <row r="180" s="2" customFormat="1" ht="37.8" customHeight="1">
      <c r="A180" s="37"/>
      <c r="B180" s="38"/>
      <c r="C180" s="217" t="s">
        <v>232</v>
      </c>
      <c r="D180" s="217" t="s">
        <v>136</v>
      </c>
      <c r="E180" s="218" t="s">
        <v>267</v>
      </c>
      <c r="F180" s="219" t="s">
        <v>268</v>
      </c>
      <c r="G180" s="220" t="s">
        <v>198</v>
      </c>
      <c r="H180" s="221">
        <v>1029.5999999999999</v>
      </c>
      <c r="I180" s="222"/>
      <c r="J180" s="223">
        <f>ROUND(I180*H180,2)</f>
        <v>0</v>
      </c>
      <c r="K180" s="219" t="s">
        <v>140</v>
      </c>
      <c r="L180" s="43"/>
      <c r="M180" s="224" t="s">
        <v>1</v>
      </c>
      <c r="N180" s="225" t="s">
        <v>41</v>
      </c>
      <c r="O180" s="90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8" t="s">
        <v>141</v>
      </c>
      <c r="AT180" s="228" t="s">
        <v>136</v>
      </c>
      <c r="AU180" s="228" t="s">
        <v>86</v>
      </c>
      <c r="AY180" s="16" t="s">
        <v>134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6" t="s">
        <v>84</v>
      </c>
      <c r="BK180" s="229">
        <f>ROUND(I180*H180,2)</f>
        <v>0</v>
      </c>
      <c r="BL180" s="16" t="s">
        <v>141</v>
      </c>
      <c r="BM180" s="228" t="s">
        <v>606</v>
      </c>
    </row>
    <row r="181" s="2" customFormat="1">
      <c r="A181" s="37"/>
      <c r="B181" s="38"/>
      <c r="C181" s="39"/>
      <c r="D181" s="230" t="s">
        <v>143</v>
      </c>
      <c r="E181" s="39"/>
      <c r="F181" s="231" t="s">
        <v>270</v>
      </c>
      <c r="G181" s="39"/>
      <c r="H181" s="39"/>
      <c r="I181" s="232"/>
      <c r="J181" s="39"/>
      <c r="K181" s="39"/>
      <c r="L181" s="43"/>
      <c r="M181" s="233"/>
      <c r="N181" s="234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143</v>
      </c>
      <c r="AU181" s="16" t="s">
        <v>86</v>
      </c>
    </row>
    <row r="182" s="13" customFormat="1">
      <c r="A182" s="13"/>
      <c r="B182" s="235"/>
      <c r="C182" s="236"/>
      <c r="D182" s="230" t="s">
        <v>145</v>
      </c>
      <c r="E182" s="237" t="s">
        <v>1</v>
      </c>
      <c r="F182" s="238" t="s">
        <v>607</v>
      </c>
      <c r="G182" s="236"/>
      <c r="H182" s="239">
        <v>79.200000000000003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5" t="s">
        <v>145</v>
      </c>
      <c r="AU182" s="245" t="s">
        <v>86</v>
      </c>
      <c r="AV182" s="13" t="s">
        <v>86</v>
      </c>
      <c r="AW182" s="13" t="s">
        <v>32</v>
      </c>
      <c r="AX182" s="13" t="s">
        <v>84</v>
      </c>
      <c r="AY182" s="245" t="s">
        <v>134</v>
      </c>
    </row>
    <row r="183" s="13" customFormat="1">
      <c r="A183" s="13"/>
      <c r="B183" s="235"/>
      <c r="C183" s="236"/>
      <c r="D183" s="230" t="s">
        <v>145</v>
      </c>
      <c r="E183" s="236"/>
      <c r="F183" s="238" t="s">
        <v>608</v>
      </c>
      <c r="G183" s="236"/>
      <c r="H183" s="239">
        <v>1029.5999999999999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145</v>
      </c>
      <c r="AU183" s="245" t="s">
        <v>86</v>
      </c>
      <c r="AV183" s="13" t="s">
        <v>86</v>
      </c>
      <c r="AW183" s="13" t="s">
        <v>4</v>
      </c>
      <c r="AX183" s="13" t="s">
        <v>84</v>
      </c>
      <c r="AY183" s="245" t="s">
        <v>134</v>
      </c>
    </row>
    <row r="184" s="2" customFormat="1" ht="24.15" customHeight="1">
      <c r="A184" s="37"/>
      <c r="B184" s="38"/>
      <c r="C184" s="217" t="s">
        <v>237</v>
      </c>
      <c r="D184" s="217" t="s">
        <v>136</v>
      </c>
      <c r="E184" s="218" t="s">
        <v>274</v>
      </c>
      <c r="F184" s="219" t="s">
        <v>275</v>
      </c>
      <c r="G184" s="220" t="s">
        <v>198</v>
      </c>
      <c r="H184" s="221">
        <v>51.244</v>
      </c>
      <c r="I184" s="222"/>
      <c r="J184" s="223">
        <f>ROUND(I184*H184,2)</f>
        <v>0</v>
      </c>
      <c r="K184" s="219" t="s">
        <v>140</v>
      </c>
      <c r="L184" s="43"/>
      <c r="M184" s="224" t="s">
        <v>1</v>
      </c>
      <c r="N184" s="225" t="s">
        <v>41</v>
      </c>
      <c r="O184" s="90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8" t="s">
        <v>141</v>
      </c>
      <c r="AT184" s="228" t="s">
        <v>136</v>
      </c>
      <c r="AU184" s="228" t="s">
        <v>86</v>
      </c>
      <c r="AY184" s="16" t="s">
        <v>134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6" t="s">
        <v>84</v>
      </c>
      <c r="BK184" s="229">
        <f>ROUND(I184*H184,2)</f>
        <v>0</v>
      </c>
      <c r="BL184" s="16" t="s">
        <v>141</v>
      </c>
      <c r="BM184" s="228" t="s">
        <v>609</v>
      </c>
    </row>
    <row r="185" s="2" customFormat="1">
      <c r="A185" s="37"/>
      <c r="B185" s="38"/>
      <c r="C185" s="39"/>
      <c r="D185" s="230" t="s">
        <v>143</v>
      </c>
      <c r="E185" s="39"/>
      <c r="F185" s="231" t="s">
        <v>277</v>
      </c>
      <c r="G185" s="39"/>
      <c r="H185" s="39"/>
      <c r="I185" s="232"/>
      <c r="J185" s="39"/>
      <c r="K185" s="39"/>
      <c r="L185" s="43"/>
      <c r="M185" s="233"/>
      <c r="N185" s="234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143</v>
      </c>
      <c r="AU185" s="16" t="s">
        <v>86</v>
      </c>
    </row>
    <row r="186" s="2" customFormat="1" ht="33" customHeight="1">
      <c r="A186" s="37"/>
      <c r="B186" s="38"/>
      <c r="C186" s="217" t="s">
        <v>243</v>
      </c>
      <c r="D186" s="217" t="s">
        <v>136</v>
      </c>
      <c r="E186" s="218" t="s">
        <v>279</v>
      </c>
      <c r="F186" s="219" t="s">
        <v>280</v>
      </c>
      <c r="G186" s="220" t="s">
        <v>247</v>
      </c>
      <c r="H186" s="221">
        <v>142.56</v>
      </c>
      <c r="I186" s="222"/>
      <c r="J186" s="223">
        <f>ROUND(I186*H186,2)</f>
        <v>0</v>
      </c>
      <c r="K186" s="219" t="s">
        <v>140</v>
      </c>
      <c r="L186" s="43"/>
      <c r="M186" s="224" t="s">
        <v>1</v>
      </c>
      <c r="N186" s="225" t="s">
        <v>41</v>
      </c>
      <c r="O186" s="90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8" t="s">
        <v>141</v>
      </c>
      <c r="AT186" s="228" t="s">
        <v>136</v>
      </c>
      <c r="AU186" s="228" t="s">
        <v>86</v>
      </c>
      <c r="AY186" s="16" t="s">
        <v>134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6" t="s">
        <v>84</v>
      </c>
      <c r="BK186" s="229">
        <f>ROUND(I186*H186,2)</f>
        <v>0</v>
      </c>
      <c r="BL186" s="16" t="s">
        <v>141</v>
      </c>
      <c r="BM186" s="228" t="s">
        <v>610</v>
      </c>
    </row>
    <row r="187" s="2" customFormat="1">
      <c r="A187" s="37"/>
      <c r="B187" s="38"/>
      <c r="C187" s="39"/>
      <c r="D187" s="230" t="s">
        <v>143</v>
      </c>
      <c r="E187" s="39"/>
      <c r="F187" s="231" t="s">
        <v>282</v>
      </c>
      <c r="G187" s="39"/>
      <c r="H187" s="39"/>
      <c r="I187" s="232"/>
      <c r="J187" s="39"/>
      <c r="K187" s="39"/>
      <c r="L187" s="43"/>
      <c r="M187" s="233"/>
      <c r="N187" s="234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143</v>
      </c>
      <c r="AU187" s="16" t="s">
        <v>86</v>
      </c>
    </row>
    <row r="188" s="13" customFormat="1">
      <c r="A188" s="13"/>
      <c r="B188" s="235"/>
      <c r="C188" s="236"/>
      <c r="D188" s="230" t="s">
        <v>145</v>
      </c>
      <c r="E188" s="237" t="s">
        <v>1</v>
      </c>
      <c r="F188" s="238" t="s">
        <v>607</v>
      </c>
      <c r="G188" s="236"/>
      <c r="H188" s="239">
        <v>79.200000000000003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145</v>
      </c>
      <c r="AU188" s="245" t="s">
        <v>86</v>
      </c>
      <c r="AV188" s="13" t="s">
        <v>86</v>
      </c>
      <c r="AW188" s="13" t="s">
        <v>32</v>
      </c>
      <c r="AX188" s="13" t="s">
        <v>84</v>
      </c>
      <c r="AY188" s="245" t="s">
        <v>134</v>
      </c>
    </row>
    <row r="189" s="13" customFormat="1">
      <c r="A189" s="13"/>
      <c r="B189" s="235"/>
      <c r="C189" s="236"/>
      <c r="D189" s="230" t="s">
        <v>145</v>
      </c>
      <c r="E189" s="236"/>
      <c r="F189" s="238" t="s">
        <v>611</v>
      </c>
      <c r="G189" s="236"/>
      <c r="H189" s="239">
        <v>142.56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145</v>
      </c>
      <c r="AU189" s="245" t="s">
        <v>86</v>
      </c>
      <c r="AV189" s="13" t="s">
        <v>86</v>
      </c>
      <c r="AW189" s="13" t="s">
        <v>4</v>
      </c>
      <c r="AX189" s="13" t="s">
        <v>84</v>
      </c>
      <c r="AY189" s="245" t="s">
        <v>134</v>
      </c>
    </row>
    <row r="190" s="2" customFormat="1" ht="24.15" customHeight="1">
      <c r="A190" s="37"/>
      <c r="B190" s="38"/>
      <c r="C190" s="217" t="s">
        <v>250</v>
      </c>
      <c r="D190" s="217" t="s">
        <v>136</v>
      </c>
      <c r="E190" s="218" t="s">
        <v>285</v>
      </c>
      <c r="F190" s="219" t="s">
        <v>286</v>
      </c>
      <c r="G190" s="220" t="s">
        <v>198</v>
      </c>
      <c r="H190" s="221">
        <v>51.244</v>
      </c>
      <c r="I190" s="222"/>
      <c r="J190" s="223">
        <f>ROUND(I190*H190,2)</f>
        <v>0</v>
      </c>
      <c r="K190" s="219" t="s">
        <v>140</v>
      </c>
      <c r="L190" s="43"/>
      <c r="M190" s="224" t="s">
        <v>1</v>
      </c>
      <c r="N190" s="225" t="s">
        <v>41</v>
      </c>
      <c r="O190" s="90"/>
      <c r="P190" s="226">
        <f>O190*H190</f>
        <v>0</v>
      </c>
      <c r="Q190" s="226">
        <v>0</v>
      </c>
      <c r="R190" s="226">
        <f>Q190*H190</f>
        <v>0</v>
      </c>
      <c r="S190" s="226">
        <v>0</v>
      </c>
      <c r="T190" s="227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8" t="s">
        <v>141</v>
      </c>
      <c r="AT190" s="228" t="s">
        <v>136</v>
      </c>
      <c r="AU190" s="228" t="s">
        <v>86</v>
      </c>
      <c r="AY190" s="16" t="s">
        <v>134</v>
      </c>
      <c r="BE190" s="229">
        <f>IF(N190="základní",J190,0)</f>
        <v>0</v>
      </c>
      <c r="BF190" s="229">
        <f>IF(N190="snížená",J190,0)</f>
        <v>0</v>
      </c>
      <c r="BG190" s="229">
        <f>IF(N190="zákl. přenesená",J190,0)</f>
        <v>0</v>
      </c>
      <c r="BH190" s="229">
        <f>IF(N190="sníž. přenesená",J190,0)</f>
        <v>0</v>
      </c>
      <c r="BI190" s="229">
        <f>IF(N190="nulová",J190,0)</f>
        <v>0</v>
      </c>
      <c r="BJ190" s="16" t="s">
        <v>84</v>
      </c>
      <c r="BK190" s="229">
        <f>ROUND(I190*H190,2)</f>
        <v>0</v>
      </c>
      <c r="BL190" s="16" t="s">
        <v>141</v>
      </c>
      <c r="BM190" s="228" t="s">
        <v>612</v>
      </c>
    </row>
    <row r="191" s="2" customFormat="1">
      <c r="A191" s="37"/>
      <c r="B191" s="38"/>
      <c r="C191" s="39"/>
      <c r="D191" s="230" t="s">
        <v>143</v>
      </c>
      <c r="E191" s="39"/>
      <c r="F191" s="231" t="s">
        <v>288</v>
      </c>
      <c r="G191" s="39"/>
      <c r="H191" s="39"/>
      <c r="I191" s="232"/>
      <c r="J191" s="39"/>
      <c r="K191" s="39"/>
      <c r="L191" s="43"/>
      <c r="M191" s="233"/>
      <c r="N191" s="234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143</v>
      </c>
      <c r="AU191" s="16" t="s">
        <v>86</v>
      </c>
    </row>
    <row r="192" s="13" customFormat="1">
      <c r="A192" s="13"/>
      <c r="B192" s="235"/>
      <c r="C192" s="236"/>
      <c r="D192" s="230" t="s">
        <v>145</v>
      </c>
      <c r="E192" s="237" t="s">
        <v>1</v>
      </c>
      <c r="F192" s="238" t="s">
        <v>613</v>
      </c>
      <c r="G192" s="236"/>
      <c r="H192" s="239">
        <v>51.244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5" t="s">
        <v>145</v>
      </c>
      <c r="AU192" s="245" t="s">
        <v>86</v>
      </c>
      <c r="AV192" s="13" t="s">
        <v>86</v>
      </c>
      <c r="AW192" s="13" t="s">
        <v>32</v>
      </c>
      <c r="AX192" s="13" t="s">
        <v>84</v>
      </c>
      <c r="AY192" s="245" t="s">
        <v>134</v>
      </c>
    </row>
    <row r="193" s="2" customFormat="1" ht="16.5" customHeight="1">
      <c r="A193" s="37"/>
      <c r="B193" s="38"/>
      <c r="C193" s="258" t="s">
        <v>255</v>
      </c>
      <c r="D193" s="258" t="s">
        <v>244</v>
      </c>
      <c r="E193" s="259" t="s">
        <v>295</v>
      </c>
      <c r="F193" s="260" t="s">
        <v>296</v>
      </c>
      <c r="G193" s="261" t="s">
        <v>247</v>
      </c>
      <c r="H193" s="262">
        <v>102.488</v>
      </c>
      <c r="I193" s="263"/>
      <c r="J193" s="264">
        <f>ROUND(I193*H193,2)</f>
        <v>0</v>
      </c>
      <c r="K193" s="260" t="s">
        <v>140</v>
      </c>
      <c r="L193" s="265"/>
      <c r="M193" s="266" t="s">
        <v>1</v>
      </c>
      <c r="N193" s="267" t="s">
        <v>41</v>
      </c>
      <c r="O193" s="90"/>
      <c r="P193" s="226">
        <f>O193*H193</f>
        <v>0</v>
      </c>
      <c r="Q193" s="226">
        <v>1</v>
      </c>
      <c r="R193" s="226">
        <f>Q193*H193</f>
        <v>102.488</v>
      </c>
      <c r="S193" s="226">
        <v>0</v>
      </c>
      <c r="T193" s="227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8" t="s">
        <v>179</v>
      </c>
      <c r="AT193" s="228" t="s">
        <v>244</v>
      </c>
      <c r="AU193" s="228" t="s">
        <v>86</v>
      </c>
      <c r="AY193" s="16" t="s">
        <v>134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6" t="s">
        <v>84</v>
      </c>
      <c r="BK193" s="229">
        <f>ROUND(I193*H193,2)</f>
        <v>0</v>
      </c>
      <c r="BL193" s="16" t="s">
        <v>141</v>
      </c>
      <c r="BM193" s="228" t="s">
        <v>614</v>
      </c>
    </row>
    <row r="194" s="2" customFormat="1">
      <c r="A194" s="37"/>
      <c r="B194" s="38"/>
      <c r="C194" s="39"/>
      <c r="D194" s="230" t="s">
        <v>143</v>
      </c>
      <c r="E194" s="39"/>
      <c r="F194" s="231" t="s">
        <v>296</v>
      </c>
      <c r="G194" s="39"/>
      <c r="H194" s="39"/>
      <c r="I194" s="232"/>
      <c r="J194" s="39"/>
      <c r="K194" s="39"/>
      <c r="L194" s="43"/>
      <c r="M194" s="233"/>
      <c r="N194" s="234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143</v>
      </c>
      <c r="AU194" s="16" t="s">
        <v>86</v>
      </c>
    </row>
    <row r="195" s="13" customFormat="1">
      <c r="A195" s="13"/>
      <c r="B195" s="235"/>
      <c r="C195" s="236"/>
      <c r="D195" s="230" t="s">
        <v>145</v>
      </c>
      <c r="E195" s="236"/>
      <c r="F195" s="238" t="s">
        <v>615</v>
      </c>
      <c r="G195" s="236"/>
      <c r="H195" s="239">
        <v>102.488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145</v>
      </c>
      <c r="AU195" s="245" t="s">
        <v>86</v>
      </c>
      <c r="AV195" s="13" t="s">
        <v>86</v>
      </c>
      <c r="AW195" s="13" t="s">
        <v>4</v>
      </c>
      <c r="AX195" s="13" t="s">
        <v>84</v>
      </c>
      <c r="AY195" s="245" t="s">
        <v>134</v>
      </c>
    </row>
    <row r="196" s="2" customFormat="1" ht="24.15" customHeight="1">
      <c r="A196" s="37"/>
      <c r="B196" s="38"/>
      <c r="C196" s="217" t="s">
        <v>7</v>
      </c>
      <c r="D196" s="217" t="s">
        <v>136</v>
      </c>
      <c r="E196" s="218" t="s">
        <v>301</v>
      </c>
      <c r="F196" s="219" t="s">
        <v>302</v>
      </c>
      <c r="G196" s="220" t="s">
        <v>198</v>
      </c>
      <c r="H196" s="221">
        <v>22.356000000000002</v>
      </c>
      <c r="I196" s="222"/>
      <c r="J196" s="223">
        <f>ROUND(I196*H196,2)</f>
        <v>0</v>
      </c>
      <c r="K196" s="219" t="s">
        <v>140</v>
      </c>
      <c r="L196" s="43"/>
      <c r="M196" s="224" t="s">
        <v>1</v>
      </c>
      <c r="N196" s="225" t="s">
        <v>41</v>
      </c>
      <c r="O196" s="90"/>
      <c r="P196" s="226">
        <f>O196*H196</f>
        <v>0</v>
      </c>
      <c r="Q196" s="226">
        <v>0</v>
      </c>
      <c r="R196" s="226">
        <f>Q196*H196</f>
        <v>0</v>
      </c>
      <c r="S196" s="226">
        <v>0</v>
      </c>
      <c r="T196" s="227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8" t="s">
        <v>141</v>
      </c>
      <c r="AT196" s="228" t="s">
        <v>136</v>
      </c>
      <c r="AU196" s="228" t="s">
        <v>86</v>
      </c>
      <c r="AY196" s="16" t="s">
        <v>134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6" t="s">
        <v>84</v>
      </c>
      <c r="BK196" s="229">
        <f>ROUND(I196*H196,2)</f>
        <v>0</v>
      </c>
      <c r="BL196" s="16" t="s">
        <v>141</v>
      </c>
      <c r="BM196" s="228" t="s">
        <v>616</v>
      </c>
    </row>
    <row r="197" s="2" customFormat="1">
      <c r="A197" s="37"/>
      <c r="B197" s="38"/>
      <c r="C197" s="39"/>
      <c r="D197" s="230" t="s">
        <v>143</v>
      </c>
      <c r="E197" s="39"/>
      <c r="F197" s="231" t="s">
        <v>304</v>
      </c>
      <c r="G197" s="39"/>
      <c r="H197" s="39"/>
      <c r="I197" s="232"/>
      <c r="J197" s="39"/>
      <c r="K197" s="39"/>
      <c r="L197" s="43"/>
      <c r="M197" s="233"/>
      <c r="N197" s="234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143</v>
      </c>
      <c r="AU197" s="16" t="s">
        <v>86</v>
      </c>
    </row>
    <row r="198" s="13" customFormat="1">
      <c r="A198" s="13"/>
      <c r="B198" s="235"/>
      <c r="C198" s="236"/>
      <c r="D198" s="230" t="s">
        <v>145</v>
      </c>
      <c r="E198" s="237" t="s">
        <v>1</v>
      </c>
      <c r="F198" s="238" t="s">
        <v>617</v>
      </c>
      <c r="G198" s="236"/>
      <c r="H198" s="239">
        <v>22.356000000000002</v>
      </c>
      <c r="I198" s="240"/>
      <c r="J198" s="236"/>
      <c r="K198" s="236"/>
      <c r="L198" s="241"/>
      <c r="M198" s="242"/>
      <c r="N198" s="243"/>
      <c r="O198" s="243"/>
      <c r="P198" s="243"/>
      <c r="Q198" s="243"/>
      <c r="R198" s="243"/>
      <c r="S198" s="243"/>
      <c r="T198" s="24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145</v>
      </c>
      <c r="AU198" s="245" t="s">
        <v>86</v>
      </c>
      <c r="AV198" s="13" t="s">
        <v>86</v>
      </c>
      <c r="AW198" s="13" t="s">
        <v>32</v>
      </c>
      <c r="AX198" s="13" t="s">
        <v>84</v>
      </c>
      <c r="AY198" s="245" t="s">
        <v>134</v>
      </c>
    </row>
    <row r="199" s="2" customFormat="1" ht="16.5" customHeight="1">
      <c r="A199" s="37"/>
      <c r="B199" s="38"/>
      <c r="C199" s="258" t="s">
        <v>266</v>
      </c>
      <c r="D199" s="258" t="s">
        <v>244</v>
      </c>
      <c r="E199" s="259" t="s">
        <v>312</v>
      </c>
      <c r="F199" s="260" t="s">
        <v>313</v>
      </c>
      <c r="G199" s="261" t="s">
        <v>247</v>
      </c>
      <c r="H199" s="262">
        <v>44.712000000000003</v>
      </c>
      <c r="I199" s="263"/>
      <c r="J199" s="264">
        <f>ROUND(I199*H199,2)</f>
        <v>0</v>
      </c>
      <c r="K199" s="260" t="s">
        <v>140</v>
      </c>
      <c r="L199" s="265"/>
      <c r="M199" s="266" t="s">
        <v>1</v>
      </c>
      <c r="N199" s="267" t="s">
        <v>41</v>
      </c>
      <c r="O199" s="90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8" t="s">
        <v>179</v>
      </c>
      <c r="AT199" s="228" t="s">
        <v>244</v>
      </c>
      <c r="AU199" s="228" t="s">
        <v>86</v>
      </c>
      <c r="AY199" s="16" t="s">
        <v>134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6" t="s">
        <v>84</v>
      </c>
      <c r="BK199" s="229">
        <f>ROUND(I199*H199,2)</f>
        <v>0</v>
      </c>
      <c r="BL199" s="16" t="s">
        <v>141</v>
      </c>
      <c r="BM199" s="228" t="s">
        <v>618</v>
      </c>
    </row>
    <row r="200" s="2" customFormat="1">
      <c r="A200" s="37"/>
      <c r="B200" s="38"/>
      <c r="C200" s="39"/>
      <c r="D200" s="230" t="s">
        <v>143</v>
      </c>
      <c r="E200" s="39"/>
      <c r="F200" s="231" t="s">
        <v>313</v>
      </c>
      <c r="G200" s="39"/>
      <c r="H200" s="39"/>
      <c r="I200" s="232"/>
      <c r="J200" s="39"/>
      <c r="K200" s="39"/>
      <c r="L200" s="43"/>
      <c r="M200" s="233"/>
      <c r="N200" s="234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143</v>
      </c>
      <c r="AU200" s="16" t="s">
        <v>86</v>
      </c>
    </row>
    <row r="201" s="13" customFormat="1">
      <c r="A201" s="13"/>
      <c r="B201" s="235"/>
      <c r="C201" s="236"/>
      <c r="D201" s="230" t="s">
        <v>145</v>
      </c>
      <c r="E201" s="236"/>
      <c r="F201" s="238" t="s">
        <v>619</v>
      </c>
      <c r="G201" s="236"/>
      <c r="H201" s="239">
        <v>44.712000000000003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145</v>
      </c>
      <c r="AU201" s="245" t="s">
        <v>86</v>
      </c>
      <c r="AV201" s="13" t="s">
        <v>86</v>
      </c>
      <c r="AW201" s="13" t="s">
        <v>4</v>
      </c>
      <c r="AX201" s="13" t="s">
        <v>84</v>
      </c>
      <c r="AY201" s="245" t="s">
        <v>134</v>
      </c>
    </row>
    <row r="202" s="12" customFormat="1" ht="22.8" customHeight="1">
      <c r="A202" s="12"/>
      <c r="B202" s="201"/>
      <c r="C202" s="202"/>
      <c r="D202" s="203" t="s">
        <v>75</v>
      </c>
      <c r="E202" s="215" t="s">
        <v>152</v>
      </c>
      <c r="F202" s="215" t="s">
        <v>316</v>
      </c>
      <c r="G202" s="202"/>
      <c r="H202" s="202"/>
      <c r="I202" s="205"/>
      <c r="J202" s="216">
        <f>BK202</f>
        <v>0</v>
      </c>
      <c r="K202" s="202"/>
      <c r="L202" s="207"/>
      <c r="M202" s="208"/>
      <c r="N202" s="209"/>
      <c r="O202" s="209"/>
      <c r="P202" s="210">
        <f>SUM(P203:P204)</f>
        <v>0</v>
      </c>
      <c r="Q202" s="209"/>
      <c r="R202" s="210">
        <f>SUM(R203:R204)</f>
        <v>0</v>
      </c>
      <c r="S202" s="209"/>
      <c r="T202" s="211">
        <f>SUM(T203:T204)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2" t="s">
        <v>84</v>
      </c>
      <c r="AT202" s="213" t="s">
        <v>75</v>
      </c>
      <c r="AU202" s="213" t="s">
        <v>84</v>
      </c>
      <c r="AY202" s="212" t="s">
        <v>134</v>
      </c>
      <c r="BK202" s="214">
        <f>SUM(BK203:BK204)</f>
        <v>0</v>
      </c>
    </row>
    <row r="203" s="2" customFormat="1" ht="21.75" customHeight="1">
      <c r="A203" s="37"/>
      <c r="B203" s="38"/>
      <c r="C203" s="217" t="s">
        <v>273</v>
      </c>
      <c r="D203" s="217" t="s">
        <v>136</v>
      </c>
      <c r="E203" s="218" t="s">
        <v>318</v>
      </c>
      <c r="F203" s="219" t="s">
        <v>319</v>
      </c>
      <c r="G203" s="220" t="s">
        <v>139</v>
      </c>
      <c r="H203" s="221">
        <v>46</v>
      </c>
      <c r="I203" s="222"/>
      <c r="J203" s="223">
        <f>ROUND(I203*H203,2)</f>
        <v>0</v>
      </c>
      <c r="K203" s="219" t="s">
        <v>140</v>
      </c>
      <c r="L203" s="43"/>
      <c r="M203" s="224" t="s">
        <v>1</v>
      </c>
      <c r="N203" s="225" t="s">
        <v>41</v>
      </c>
      <c r="O203" s="90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8" t="s">
        <v>141</v>
      </c>
      <c r="AT203" s="228" t="s">
        <v>136</v>
      </c>
      <c r="AU203" s="228" t="s">
        <v>86</v>
      </c>
      <c r="AY203" s="16" t="s">
        <v>134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6" t="s">
        <v>84</v>
      </c>
      <c r="BK203" s="229">
        <f>ROUND(I203*H203,2)</f>
        <v>0</v>
      </c>
      <c r="BL203" s="16" t="s">
        <v>141</v>
      </c>
      <c r="BM203" s="228" t="s">
        <v>620</v>
      </c>
    </row>
    <row r="204" s="2" customFormat="1">
      <c r="A204" s="37"/>
      <c r="B204" s="38"/>
      <c r="C204" s="39"/>
      <c r="D204" s="230" t="s">
        <v>143</v>
      </c>
      <c r="E204" s="39"/>
      <c r="F204" s="231" t="s">
        <v>321</v>
      </c>
      <c r="G204" s="39"/>
      <c r="H204" s="39"/>
      <c r="I204" s="232"/>
      <c r="J204" s="39"/>
      <c r="K204" s="39"/>
      <c r="L204" s="43"/>
      <c r="M204" s="233"/>
      <c r="N204" s="234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143</v>
      </c>
      <c r="AU204" s="16" t="s">
        <v>86</v>
      </c>
    </row>
    <row r="205" s="12" customFormat="1" ht="22.8" customHeight="1">
      <c r="A205" s="12"/>
      <c r="B205" s="201"/>
      <c r="C205" s="202"/>
      <c r="D205" s="203" t="s">
        <v>75</v>
      </c>
      <c r="E205" s="215" t="s">
        <v>141</v>
      </c>
      <c r="F205" s="215" t="s">
        <v>323</v>
      </c>
      <c r="G205" s="202"/>
      <c r="H205" s="202"/>
      <c r="I205" s="205"/>
      <c r="J205" s="216">
        <f>BK205</f>
        <v>0</v>
      </c>
      <c r="K205" s="202"/>
      <c r="L205" s="207"/>
      <c r="M205" s="208"/>
      <c r="N205" s="209"/>
      <c r="O205" s="209"/>
      <c r="P205" s="210">
        <f>SUM(P206:P208)</f>
        <v>0</v>
      </c>
      <c r="Q205" s="209"/>
      <c r="R205" s="210">
        <f>SUM(R206:R208)</f>
        <v>0</v>
      </c>
      <c r="S205" s="209"/>
      <c r="T205" s="211">
        <f>SUM(T206:T208)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2" t="s">
        <v>84</v>
      </c>
      <c r="AT205" s="213" t="s">
        <v>75</v>
      </c>
      <c r="AU205" s="213" t="s">
        <v>84</v>
      </c>
      <c r="AY205" s="212" t="s">
        <v>134</v>
      </c>
      <c r="BK205" s="214">
        <f>SUM(BK206:BK208)</f>
        <v>0</v>
      </c>
    </row>
    <row r="206" s="2" customFormat="1" ht="24.15" customHeight="1">
      <c r="A206" s="37"/>
      <c r="B206" s="38"/>
      <c r="C206" s="217" t="s">
        <v>278</v>
      </c>
      <c r="D206" s="217" t="s">
        <v>136</v>
      </c>
      <c r="E206" s="218" t="s">
        <v>325</v>
      </c>
      <c r="F206" s="219" t="s">
        <v>326</v>
      </c>
      <c r="G206" s="220" t="s">
        <v>198</v>
      </c>
      <c r="H206" s="221">
        <v>4.5999999999999996</v>
      </c>
      <c r="I206" s="222"/>
      <c r="J206" s="223">
        <f>ROUND(I206*H206,2)</f>
        <v>0</v>
      </c>
      <c r="K206" s="219" t="s">
        <v>140</v>
      </c>
      <c r="L206" s="43"/>
      <c r="M206" s="224" t="s">
        <v>1</v>
      </c>
      <c r="N206" s="225" t="s">
        <v>41</v>
      </c>
      <c r="O206" s="90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7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8" t="s">
        <v>141</v>
      </c>
      <c r="AT206" s="228" t="s">
        <v>136</v>
      </c>
      <c r="AU206" s="228" t="s">
        <v>86</v>
      </c>
      <c r="AY206" s="16" t="s">
        <v>134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6" t="s">
        <v>84</v>
      </c>
      <c r="BK206" s="229">
        <f>ROUND(I206*H206,2)</f>
        <v>0</v>
      </c>
      <c r="BL206" s="16" t="s">
        <v>141</v>
      </c>
      <c r="BM206" s="228" t="s">
        <v>621</v>
      </c>
    </row>
    <row r="207" s="2" customFormat="1">
      <c r="A207" s="37"/>
      <c r="B207" s="38"/>
      <c r="C207" s="39"/>
      <c r="D207" s="230" t="s">
        <v>143</v>
      </c>
      <c r="E207" s="39"/>
      <c r="F207" s="231" t="s">
        <v>328</v>
      </c>
      <c r="G207" s="39"/>
      <c r="H207" s="39"/>
      <c r="I207" s="232"/>
      <c r="J207" s="39"/>
      <c r="K207" s="39"/>
      <c r="L207" s="43"/>
      <c r="M207" s="233"/>
      <c r="N207" s="234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143</v>
      </c>
      <c r="AU207" s="16" t="s">
        <v>86</v>
      </c>
    </row>
    <row r="208" s="13" customFormat="1">
      <c r="A208" s="13"/>
      <c r="B208" s="235"/>
      <c r="C208" s="236"/>
      <c r="D208" s="230" t="s">
        <v>145</v>
      </c>
      <c r="E208" s="237" t="s">
        <v>1</v>
      </c>
      <c r="F208" s="238" t="s">
        <v>622</v>
      </c>
      <c r="G208" s="236"/>
      <c r="H208" s="239">
        <v>4.5999999999999996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145</v>
      </c>
      <c r="AU208" s="245" t="s">
        <v>86</v>
      </c>
      <c r="AV208" s="13" t="s">
        <v>86</v>
      </c>
      <c r="AW208" s="13" t="s">
        <v>32</v>
      </c>
      <c r="AX208" s="13" t="s">
        <v>84</v>
      </c>
      <c r="AY208" s="245" t="s">
        <v>134</v>
      </c>
    </row>
    <row r="209" s="12" customFormat="1" ht="22.8" customHeight="1">
      <c r="A209" s="12"/>
      <c r="B209" s="201"/>
      <c r="C209" s="202"/>
      <c r="D209" s="203" t="s">
        <v>75</v>
      </c>
      <c r="E209" s="215" t="s">
        <v>179</v>
      </c>
      <c r="F209" s="215" t="s">
        <v>358</v>
      </c>
      <c r="G209" s="202"/>
      <c r="H209" s="202"/>
      <c r="I209" s="205"/>
      <c r="J209" s="216">
        <f>BK209</f>
        <v>0</v>
      </c>
      <c r="K209" s="202"/>
      <c r="L209" s="207"/>
      <c r="M209" s="208"/>
      <c r="N209" s="209"/>
      <c r="O209" s="209"/>
      <c r="P209" s="210">
        <f>SUM(P210:P221)</f>
        <v>0</v>
      </c>
      <c r="Q209" s="209"/>
      <c r="R209" s="210">
        <f>SUM(R210:R221)</f>
        <v>1.16062</v>
      </c>
      <c r="S209" s="209"/>
      <c r="T209" s="211">
        <f>SUM(T210:T221)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2" t="s">
        <v>84</v>
      </c>
      <c r="AT209" s="213" t="s">
        <v>75</v>
      </c>
      <c r="AU209" s="213" t="s">
        <v>84</v>
      </c>
      <c r="AY209" s="212" t="s">
        <v>134</v>
      </c>
      <c r="BK209" s="214">
        <f>SUM(BK210:BK221)</f>
        <v>0</v>
      </c>
    </row>
    <row r="210" s="2" customFormat="1" ht="33" customHeight="1">
      <c r="A210" s="37"/>
      <c r="B210" s="38"/>
      <c r="C210" s="217" t="s">
        <v>284</v>
      </c>
      <c r="D210" s="217" t="s">
        <v>136</v>
      </c>
      <c r="E210" s="218" t="s">
        <v>623</v>
      </c>
      <c r="F210" s="219" t="s">
        <v>624</v>
      </c>
      <c r="G210" s="220" t="s">
        <v>139</v>
      </c>
      <c r="H210" s="221">
        <v>46</v>
      </c>
      <c r="I210" s="222"/>
      <c r="J210" s="223">
        <f>ROUND(I210*H210,2)</f>
        <v>0</v>
      </c>
      <c r="K210" s="219" t="s">
        <v>140</v>
      </c>
      <c r="L210" s="43"/>
      <c r="M210" s="224" t="s">
        <v>1</v>
      </c>
      <c r="N210" s="225" t="s">
        <v>41</v>
      </c>
      <c r="O210" s="90"/>
      <c r="P210" s="226">
        <f>O210*H210</f>
        <v>0</v>
      </c>
      <c r="Q210" s="226">
        <v>3.0000000000000001E-05</v>
      </c>
      <c r="R210" s="226">
        <f>Q210*H210</f>
        <v>0.0013799999999999999</v>
      </c>
      <c r="S210" s="226">
        <v>0</v>
      </c>
      <c r="T210" s="227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8" t="s">
        <v>141</v>
      </c>
      <c r="AT210" s="228" t="s">
        <v>136</v>
      </c>
      <c r="AU210" s="228" t="s">
        <v>86</v>
      </c>
      <c r="AY210" s="16" t="s">
        <v>134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6" t="s">
        <v>84</v>
      </c>
      <c r="BK210" s="229">
        <f>ROUND(I210*H210,2)</f>
        <v>0</v>
      </c>
      <c r="BL210" s="16" t="s">
        <v>141</v>
      </c>
      <c r="BM210" s="228" t="s">
        <v>625</v>
      </c>
    </row>
    <row r="211" s="2" customFormat="1">
      <c r="A211" s="37"/>
      <c r="B211" s="38"/>
      <c r="C211" s="39"/>
      <c r="D211" s="230" t="s">
        <v>143</v>
      </c>
      <c r="E211" s="39"/>
      <c r="F211" s="231" t="s">
        <v>626</v>
      </c>
      <c r="G211" s="39"/>
      <c r="H211" s="39"/>
      <c r="I211" s="232"/>
      <c r="J211" s="39"/>
      <c r="K211" s="39"/>
      <c r="L211" s="43"/>
      <c r="M211" s="233"/>
      <c r="N211" s="234"/>
      <c r="O211" s="90"/>
      <c r="P211" s="90"/>
      <c r="Q211" s="90"/>
      <c r="R211" s="90"/>
      <c r="S211" s="90"/>
      <c r="T211" s="91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143</v>
      </c>
      <c r="AU211" s="16" t="s">
        <v>86</v>
      </c>
    </row>
    <row r="212" s="2" customFormat="1" ht="24.15" customHeight="1">
      <c r="A212" s="37"/>
      <c r="B212" s="38"/>
      <c r="C212" s="258" t="s">
        <v>294</v>
      </c>
      <c r="D212" s="258" t="s">
        <v>244</v>
      </c>
      <c r="E212" s="259" t="s">
        <v>627</v>
      </c>
      <c r="F212" s="260" t="s">
        <v>628</v>
      </c>
      <c r="G212" s="261" t="s">
        <v>139</v>
      </c>
      <c r="H212" s="262">
        <v>46.689999999999998</v>
      </c>
      <c r="I212" s="263"/>
      <c r="J212" s="264">
        <f>ROUND(I212*H212,2)</f>
        <v>0</v>
      </c>
      <c r="K212" s="260" t="s">
        <v>140</v>
      </c>
      <c r="L212" s="265"/>
      <c r="M212" s="266" t="s">
        <v>1</v>
      </c>
      <c r="N212" s="267" t="s">
        <v>41</v>
      </c>
      <c r="O212" s="90"/>
      <c r="P212" s="226">
        <f>O212*H212</f>
        <v>0</v>
      </c>
      <c r="Q212" s="226">
        <v>0.024</v>
      </c>
      <c r="R212" s="226">
        <f>Q212*H212</f>
        <v>1.12056</v>
      </c>
      <c r="S212" s="226">
        <v>0</v>
      </c>
      <c r="T212" s="227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8" t="s">
        <v>179</v>
      </c>
      <c r="AT212" s="228" t="s">
        <v>244</v>
      </c>
      <c r="AU212" s="228" t="s">
        <v>86</v>
      </c>
      <c r="AY212" s="16" t="s">
        <v>134</v>
      </c>
      <c r="BE212" s="229">
        <f>IF(N212="základní",J212,0)</f>
        <v>0</v>
      </c>
      <c r="BF212" s="229">
        <f>IF(N212="snížená",J212,0)</f>
        <v>0</v>
      </c>
      <c r="BG212" s="229">
        <f>IF(N212="zákl. přenesená",J212,0)</f>
        <v>0</v>
      </c>
      <c r="BH212" s="229">
        <f>IF(N212="sníž. přenesená",J212,0)</f>
        <v>0</v>
      </c>
      <c r="BI212" s="229">
        <f>IF(N212="nulová",J212,0)</f>
        <v>0</v>
      </c>
      <c r="BJ212" s="16" t="s">
        <v>84</v>
      </c>
      <c r="BK212" s="229">
        <f>ROUND(I212*H212,2)</f>
        <v>0</v>
      </c>
      <c r="BL212" s="16" t="s">
        <v>141</v>
      </c>
      <c r="BM212" s="228" t="s">
        <v>629</v>
      </c>
    </row>
    <row r="213" s="2" customFormat="1">
      <c r="A213" s="37"/>
      <c r="B213" s="38"/>
      <c r="C213" s="39"/>
      <c r="D213" s="230" t="s">
        <v>143</v>
      </c>
      <c r="E213" s="39"/>
      <c r="F213" s="231" t="s">
        <v>628</v>
      </c>
      <c r="G213" s="39"/>
      <c r="H213" s="39"/>
      <c r="I213" s="232"/>
      <c r="J213" s="39"/>
      <c r="K213" s="39"/>
      <c r="L213" s="43"/>
      <c r="M213" s="233"/>
      <c r="N213" s="234"/>
      <c r="O213" s="90"/>
      <c r="P213" s="90"/>
      <c r="Q213" s="90"/>
      <c r="R213" s="90"/>
      <c r="S213" s="90"/>
      <c r="T213" s="91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143</v>
      </c>
      <c r="AU213" s="16" t="s">
        <v>86</v>
      </c>
    </row>
    <row r="214" s="13" customFormat="1">
      <c r="A214" s="13"/>
      <c r="B214" s="235"/>
      <c r="C214" s="236"/>
      <c r="D214" s="230" t="s">
        <v>145</v>
      </c>
      <c r="E214" s="236"/>
      <c r="F214" s="238" t="s">
        <v>630</v>
      </c>
      <c r="G214" s="236"/>
      <c r="H214" s="239">
        <v>46.689999999999998</v>
      </c>
      <c r="I214" s="240"/>
      <c r="J214" s="236"/>
      <c r="K214" s="236"/>
      <c r="L214" s="241"/>
      <c r="M214" s="242"/>
      <c r="N214" s="243"/>
      <c r="O214" s="243"/>
      <c r="P214" s="243"/>
      <c r="Q214" s="243"/>
      <c r="R214" s="243"/>
      <c r="S214" s="243"/>
      <c r="T214" s="24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5" t="s">
        <v>145</v>
      </c>
      <c r="AU214" s="245" t="s">
        <v>86</v>
      </c>
      <c r="AV214" s="13" t="s">
        <v>86</v>
      </c>
      <c r="AW214" s="13" t="s">
        <v>4</v>
      </c>
      <c r="AX214" s="13" t="s">
        <v>84</v>
      </c>
      <c r="AY214" s="245" t="s">
        <v>134</v>
      </c>
    </row>
    <row r="215" s="2" customFormat="1" ht="24.15" customHeight="1">
      <c r="A215" s="37"/>
      <c r="B215" s="38"/>
      <c r="C215" s="217" t="s">
        <v>300</v>
      </c>
      <c r="D215" s="217" t="s">
        <v>136</v>
      </c>
      <c r="E215" s="218" t="s">
        <v>631</v>
      </c>
      <c r="F215" s="219" t="s">
        <v>632</v>
      </c>
      <c r="G215" s="220" t="s">
        <v>333</v>
      </c>
      <c r="H215" s="221">
        <v>12</v>
      </c>
      <c r="I215" s="222"/>
      <c r="J215" s="223">
        <f>ROUND(I215*H215,2)</f>
        <v>0</v>
      </c>
      <c r="K215" s="219" t="s">
        <v>140</v>
      </c>
      <c r="L215" s="43"/>
      <c r="M215" s="224" t="s">
        <v>1</v>
      </c>
      <c r="N215" s="225" t="s">
        <v>41</v>
      </c>
      <c r="O215" s="90"/>
      <c r="P215" s="226">
        <f>O215*H215</f>
        <v>0</v>
      </c>
      <c r="Q215" s="226">
        <v>6.9999999999999994E-05</v>
      </c>
      <c r="R215" s="226">
        <f>Q215*H215</f>
        <v>0.00083999999999999993</v>
      </c>
      <c r="S215" s="226">
        <v>0</v>
      </c>
      <c r="T215" s="227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8" t="s">
        <v>141</v>
      </c>
      <c r="AT215" s="228" t="s">
        <v>136</v>
      </c>
      <c r="AU215" s="228" t="s">
        <v>86</v>
      </c>
      <c r="AY215" s="16" t="s">
        <v>134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6" t="s">
        <v>84</v>
      </c>
      <c r="BK215" s="229">
        <f>ROUND(I215*H215,2)</f>
        <v>0</v>
      </c>
      <c r="BL215" s="16" t="s">
        <v>141</v>
      </c>
      <c r="BM215" s="228" t="s">
        <v>633</v>
      </c>
    </row>
    <row r="216" s="2" customFormat="1">
      <c r="A216" s="37"/>
      <c r="B216" s="38"/>
      <c r="C216" s="39"/>
      <c r="D216" s="230" t="s">
        <v>143</v>
      </c>
      <c r="E216" s="39"/>
      <c r="F216" s="231" t="s">
        <v>634</v>
      </c>
      <c r="G216" s="39"/>
      <c r="H216" s="39"/>
      <c r="I216" s="232"/>
      <c r="J216" s="39"/>
      <c r="K216" s="39"/>
      <c r="L216" s="43"/>
      <c r="M216" s="233"/>
      <c r="N216" s="234"/>
      <c r="O216" s="90"/>
      <c r="P216" s="90"/>
      <c r="Q216" s="90"/>
      <c r="R216" s="90"/>
      <c r="S216" s="90"/>
      <c r="T216" s="91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143</v>
      </c>
      <c r="AU216" s="16" t="s">
        <v>86</v>
      </c>
    </row>
    <row r="217" s="2" customFormat="1" ht="24.15" customHeight="1">
      <c r="A217" s="37"/>
      <c r="B217" s="38"/>
      <c r="C217" s="258" t="s">
        <v>311</v>
      </c>
      <c r="D217" s="258" t="s">
        <v>244</v>
      </c>
      <c r="E217" s="259" t="s">
        <v>635</v>
      </c>
      <c r="F217" s="260" t="s">
        <v>636</v>
      </c>
      <c r="G217" s="261" t="s">
        <v>333</v>
      </c>
      <c r="H217" s="262">
        <v>12.18</v>
      </c>
      <c r="I217" s="263"/>
      <c r="J217" s="264">
        <f>ROUND(I217*H217,2)</f>
        <v>0</v>
      </c>
      <c r="K217" s="260" t="s">
        <v>140</v>
      </c>
      <c r="L217" s="265"/>
      <c r="M217" s="266" t="s">
        <v>1</v>
      </c>
      <c r="N217" s="267" t="s">
        <v>41</v>
      </c>
      <c r="O217" s="90"/>
      <c r="P217" s="226">
        <f>O217*H217</f>
        <v>0</v>
      </c>
      <c r="Q217" s="226">
        <v>0.0030000000000000001</v>
      </c>
      <c r="R217" s="226">
        <f>Q217*H217</f>
        <v>0.036540000000000003</v>
      </c>
      <c r="S217" s="226">
        <v>0</v>
      </c>
      <c r="T217" s="227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8" t="s">
        <v>179</v>
      </c>
      <c r="AT217" s="228" t="s">
        <v>244</v>
      </c>
      <c r="AU217" s="228" t="s">
        <v>86</v>
      </c>
      <c r="AY217" s="16" t="s">
        <v>134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6" t="s">
        <v>84</v>
      </c>
      <c r="BK217" s="229">
        <f>ROUND(I217*H217,2)</f>
        <v>0</v>
      </c>
      <c r="BL217" s="16" t="s">
        <v>141</v>
      </c>
      <c r="BM217" s="228" t="s">
        <v>637</v>
      </c>
    </row>
    <row r="218" s="2" customFormat="1">
      <c r="A218" s="37"/>
      <c r="B218" s="38"/>
      <c r="C218" s="39"/>
      <c r="D218" s="230" t="s">
        <v>143</v>
      </c>
      <c r="E218" s="39"/>
      <c r="F218" s="231" t="s">
        <v>636</v>
      </c>
      <c r="G218" s="39"/>
      <c r="H218" s="39"/>
      <c r="I218" s="232"/>
      <c r="J218" s="39"/>
      <c r="K218" s="39"/>
      <c r="L218" s="43"/>
      <c r="M218" s="233"/>
      <c r="N218" s="234"/>
      <c r="O218" s="90"/>
      <c r="P218" s="90"/>
      <c r="Q218" s="90"/>
      <c r="R218" s="90"/>
      <c r="S218" s="90"/>
      <c r="T218" s="91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143</v>
      </c>
      <c r="AU218" s="16" t="s">
        <v>86</v>
      </c>
    </row>
    <row r="219" s="13" customFormat="1">
      <c r="A219" s="13"/>
      <c r="B219" s="235"/>
      <c r="C219" s="236"/>
      <c r="D219" s="230" t="s">
        <v>145</v>
      </c>
      <c r="E219" s="236"/>
      <c r="F219" s="238" t="s">
        <v>638</v>
      </c>
      <c r="G219" s="236"/>
      <c r="H219" s="239">
        <v>12.18</v>
      </c>
      <c r="I219" s="240"/>
      <c r="J219" s="236"/>
      <c r="K219" s="236"/>
      <c r="L219" s="241"/>
      <c r="M219" s="242"/>
      <c r="N219" s="243"/>
      <c r="O219" s="243"/>
      <c r="P219" s="243"/>
      <c r="Q219" s="243"/>
      <c r="R219" s="243"/>
      <c r="S219" s="243"/>
      <c r="T219" s="24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5" t="s">
        <v>145</v>
      </c>
      <c r="AU219" s="245" t="s">
        <v>86</v>
      </c>
      <c r="AV219" s="13" t="s">
        <v>86</v>
      </c>
      <c r="AW219" s="13" t="s">
        <v>4</v>
      </c>
      <c r="AX219" s="13" t="s">
        <v>84</v>
      </c>
      <c r="AY219" s="245" t="s">
        <v>134</v>
      </c>
    </row>
    <row r="220" s="2" customFormat="1" ht="24.15" customHeight="1">
      <c r="A220" s="37"/>
      <c r="B220" s="38"/>
      <c r="C220" s="217" t="s">
        <v>317</v>
      </c>
      <c r="D220" s="217" t="s">
        <v>136</v>
      </c>
      <c r="E220" s="218" t="s">
        <v>639</v>
      </c>
      <c r="F220" s="219" t="s">
        <v>640</v>
      </c>
      <c r="G220" s="220" t="s">
        <v>458</v>
      </c>
      <c r="H220" s="221">
        <v>13</v>
      </c>
      <c r="I220" s="222"/>
      <c r="J220" s="223">
        <f>ROUND(I220*H220,2)</f>
        <v>0</v>
      </c>
      <c r="K220" s="219" t="s">
        <v>140</v>
      </c>
      <c r="L220" s="43"/>
      <c r="M220" s="224" t="s">
        <v>1</v>
      </c>
      <c r="N220" s="225" t="s">
        <v>41</v>
      </c>
      <c r="O220" s="90"/>
      <c r="P220" s="226">
        <f>O220*H220</f>
        <v>0</v>
      </c>
      <c r="Q220" s="226">
        <v>0.00010000000000000001</v>
      </c>
      <c r="R220" s="226">
        <f>Q220*H220</f>
        <v>0.0013000000000000002</v>
      </c>
      <c r="S220" s="226">
        <v>0</v>
      </c>
      <c r="T220" s="227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8" t="s">
        <v>141</v>
      </c>
      <c r="AT220" s="228" t="s">
        <v>136</v>
      </c>
      <c r="AU220" s="228" t="s">
        <v>86</v>
      </c>
      <c r="AY220" s="16" t="s">
        <v>134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6" t="s">
        <v>84</v>
      </c>
      <c r="BK220" s="229">
        <f>ROUND(I220*H220,2)</f>
        <v>0</v>
      </c>
      <c r="BL220" s="16" t="s">
        <v>141</v>
      </c>
      <c r="BM220" s="228" t="s">
        <v>641</v>
      </c>
    </row>
    <row r="221" s="2" customFormat="1">
      <c r="A221" s="37"/>
      <c r="B221" s="38"/>
      <c r="C221" s="39"/>
      <c r="D221" s="230" t="s">
        <v>143</v>
      </c>
      <c r="E221" s="39"/>
      <c r="F221" s="231" t="s">
        <v>642</v>
      </c>
      <c r="G221" s="39"/>
      <c r="H221" s="39"/>
      <c r="I221" s="232"/>
      <c r="J221" s="39"/>
      <c r="K221" s="39"/>
      <c r="L221" s="43"/>
      <c r="M221" s="233"/>
      <c r="N221" s="234"/>
      <c r="O221" s="90"/>
      <c r="P221" s="90"/>
      <c r="Q221" s="90"/>
      <c r="R221" s="90"/>
      <c r="S221" s="90"/>
      <c r="T221" s="91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143</v>
      </c>
      <c r="AU221" s="16" t="s">
        <v>86</v>
      </c>
    </row>
    <row r="222" s="12" customFormat="1" ht="22.8" customHeight="1">
      <c r="A222" s="12"/>
      <c r="B222" s="201"/>
      <c r="C222" s="202"/>
      <c r="D222" s="203" t="s">
        <v>75</v>
      </c>
      <c r="E222" s="215" t="s">
        <v>563</v>
      </c>
      <c r="F222" s="215" t="s">
        <v>564</v>
      </c>
      <c r="G222" s="202"/>
      <c r="H222" s="202"/>
      <c r="I222" s="205"/>
      <c r="J222" s="216">
        <f>BK222</f>
        <v>0</v>
      </c>
      <c r="K222" s="202"/>
      <c r="L222" s="207"/>
      <c r="M222" s="208"/>
      <c r="N222" s="209"/>
      <c r="O222" s="209"/>
      <c r="P222" s="210">
        <f>SUM(P223:P224)</f>
        <v>0</v>
      </c>
      <c r="Q222" s="209"/>
      <c r="R222" s="210">
        <f>SUM(R223:R224)</f>
        <v>0</v>
      </c>
      <c r="S222" s="209"/>
      <c r="T222" s="211">
        <f>SUM(T223:T224)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2" t="s">
        <v>84</v>
      </c>
      <c r="AT222" s="213" t="s">
        <v>75</v>
      </c>
      <c r="AU222" s="213" t="s">
        <v>84</v>
      </c>
      <c r="AY222" s="212" t="s">
        <v>134</v>
      </c>
      <c r="BK222" s="214">
        <f>SUM(BK223:BK224)</f>
        <v>0</v>
      </c>
    </row>
    <row r="223" s="2" customFormat="1" ht="24.15" customHeight="1">
      <c r="A223" s="37"/>
      <c r="B223" s="38"/>
      <c r="C223" s="217" t="s">
        <v>324</v>
      </c>
      <c r="D223" s="217" t="s">
        <v>136</v>
      </c>
      <c r="E223" s="218" t="s">
        <v>566</v>
      </c>
      <c r="F223" s="219" t="s">
        <v>567</v>
      </c>
      <c r="G223" s="220" t="s">
        <v>247</v>
      </c>
      <c r="H223" s="221">
        <v>104.586</v>
      </c>
      <c r="I223" s="222"/>
      <c r="J223" s="223">
        <f>ROUND(I223*H223,2)</f>
        <v>0</v>
      </c>
      <c r="K223" s="219" t="s">
        <v>140</v>
      </c>
      <c r="L223" s="43"/>
      <c r="M223" s="224" t="s">
        <v>1</v>
      </c>
      <c r="N223" s="225" t="s">
        <v>41</v>
      </c>
      <c r="O223" s="90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7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8" t="s">
        <v>141</v>
      </c>
      <c r="AT223" s="228" t="s">
        <v>136</v>
      </c>
      <c r="AU223" s="228" t="s">
        <v>86</v>
      </c>
      <c r="AY223" s="16" t="s">
        <v>134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6" t="s">
        <v>84</v>
      </c>
      <c r="BK223" s="229">
        <f>ROUND(I223*H223,2)</f>
        <v>0</v>
      </c>
      <c r="BL223" s="16" t="s">
        <v>141</v>
      </c>
      <c r="BM223" s="228" t="s">
        <v>643</v>
      </c>
    </row>
    <row r="224" s="2" customFormat="1">
      <c r="A224" s="37"/>
      <c r="B224" s="38"/>
      <c r="C224" s="39"/>
      <c r="D224" s="230" t="s">
        <v>143</v>
      </c>
      <c r="E224" s="39"/>
      <c r="F224" s="231" t="s">
        <v>569</v>
      </c>
      <c r="G224" s="39"/>
      <c r="H224" s="39"/>
      <c r="I224" s="232"/>
      <c r="J224" s="39"/>
      <c r="K224" s="39"/>
      <c r="L224" s="43"/>
      <c r="M224" s="268"/>
      <c r="N224" s="269"/>
      <c r="O224" s="270"/>
      <c r="P224" s="270"/>
      <c r="Q224" s="270"/>
      <c r="R224" s="270"/>
      <c r="S224" s="270"/>
      <c r="T224" s="271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143</v>
      </c>
      <c r="AU224" s="16" t="s">
        <v>86</v>
      </c>
    </row>
    <row r="225" s="2" customFormat="1" ht="6.96" customHeight="1">
      <c r="A225" s="37"/>
      <c r="B225" s="65"/>
      <c r="C225" s="66"/>
      <c r="D225" s="66"/>
      <c r="E225" s="66"/>
      <c r="F225" s="66"/>
      <c r="G225" s="66"/>
      <c r="H225" s="66"/>
      <c r="I225" s="66"/>
      <c r="J225" s="66"/>
      <c r="K225" s="66"/>
      <c r="L225" s="43"/>
      <c r="M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</row>
  </sheetData>
  <sheetProtection sheet="1" autoFilter="0" formatColumns="0" formatRows="0" objects="1" scenarios="1" spinCount="100000" saltValue="Q6cs8S7rUCSsofesIoP2KyNGokeR5qkVs8/LwMjr5Gi6mwkmbJ9oKTeb+jYGtD4hFw2V7UtnWeMobsevjIKfrQ==" hashValue="ZwErv6KDjhKikwA77b6r4wU/Rei9xGGJXJSxpgxDsot62Cae6Q2181exkv/66pZ1AYDVXU8K2LjorgEtEGxjBg==" algorithmName="SHA-512" password="CC35"/>
  <autoFilter ref="C121:K22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92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Splašková kanalizace 1. etapa Horní Chřibská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644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17. 3. 2025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ROUND((SUM(BE123:BE292)),  2)</f>
        <v>0</v>
      </c>
      <c r="G33" s="37"/>
      <c r="H33" s="37"/>
      <c r="I33" s="154">
        <v>0.20999999999999999</v>
      </c>
      <c r="J33" s="153">
        <f>ROUND(((SUM(BE123:BE292))*I33),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ROUND((SUM(BF123:BF292)),  2)</f>
        <v>0</v>
      </c>
      <c r="G34" s="37"/>
      <c r="H34" s="37"/>
      <c r="I34" s="154">
        <v>0.12</v>
      </c>
      <c r="J34" s="153">
        <f>ROUND(((SUM(BF123:BF292))*I34),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ROUND((SUM(BG123:BG292)),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ROUND((SUM(BH123:BH292)),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ROUND((SUM(BI123:BI292)),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Splašková kanalizace 1. etapa Horní Chřibská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03 - IO 02 Dešťová kanalizace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Chřibská</v>
      </c>
      <c r="G89" s="39"/>
      <c r="H89" s="39"/>
      <c r="I89" s="31" t="s">
        <v>22</v>
      </c>
      <c r="J89" s="78" t="str">
        <f>IF(J12="","",J12)</f>
        <v>17. 3. 2025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Chřibská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J. Nešněra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113</v>
      </c>
      <c r="E97" s="181"/>
      <c r="F97" s="181"/>
      <c r="G97" s="181"/>
      <c r="H97" s="181"/>
      <c r="I97" s="181"/>
      <c r="J97" s="182">
        <f>J124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114</v>
      </c>
      <c r="E98" s="187"/>
      <c r="F98" s="187"/>
      <c r="G98" s="187"/>
      <c r="H98" s="187"/>
      <c r="I98" s="187"/>
      <c r="J98" s="188">
        <f>J125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115</v>
      </c>
      <c r="E99" s="187"/>
      <c r="F99" s="187"/>
      <c r="G99" s="187"/>
      <c r="H99" s="187"/>
      <c r="I99" s="187"/>
      <c r="J99" s="188">
        <f>J214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116</v>
      </c>
      <c r="E100" s="187"/>
      <c r="F100" s="187"/>
      <c r="G100" s="187"/>
      <c r="H100" s="187"/>
      <c r="I100" s="187"/>
      <c r="J100" s="188">
        <f>J218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117</v>
      </c>
      <c r="E101" s="187"/>
      <c r="F101" s="187"/>
      <c r="G101" s="187"/>
      <c r="H101" s="187"/>
      <c r="I101" s="187"/>
      <c r="J101" s="188">
        <f>J227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645</v>
      </c>
      <c r="E102" s="187"/>
      <c r="F102" s="187"/>
      <c r="G102" s="187"/>
      <c r="H102" s="187"/>
      <c r="I102" s="187"/>
      <c r="J102" s="188">
        <f>J280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118</v>
      </c>
      <c r="E103" s="187"/>
      <c r="F103" s="187"/>
      <c r="G103" s="187"/>
      <c r="H103" s="187"/>
      <c r="I103" s="187"/>
      <c r="J103" s="188">
        <f>J290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119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73" t="str">
        <f>E7</f>
        <v>Splašková kanalizace 1. etapa Horní Chřibská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106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03 - IO 02 Dešťová kanalizace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>Chřibská</v>
      </c>
      <c r="G117" s="39"/>
      <c r="H117" s="39"/>
      <c r="I117" s="31" t="s">
        <v>22</v>
      </c>
      <c r="J117" s="78" t="str">
        <f>IF(J12="","",J12)</f>
        <v>17. 3. 2025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9"/>
      <c r="E119" s="39"/>
      <c r="F119" s="26" t="str">
        <f>E15</f>
        <v>Město Chřibská</v>
      </c>
      <c r="G119" s="39"/>
      <c r="H119" s="39"/>
      <c r="I119" s="31" t="s">
        <v>30</v>
      </c>
      <c r="J119" s="35" t="str">
        <f>E21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28</v>
      </c>
      <c r="D120" s="39"/>
      <c r="E120" s="39"/>
      <c r="F120" s="26" t="str">
        <f>IF(E18="","",E18)</f>
        <v>Vyplň údaj</v>
      </c>
      <c r="G120" s="39"/>
      <c r="H120" s="39"/>
      <c r="I120" s="31" t="s">
        <v>33</v>
      </c>
      <c r="J120" s="35" t="str">
        <f>E24</f>
        <v>J. Nešněra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90"/>
      <c r="B122" s="191"/>
      <c r="C122" s="192" t="s">
        <v>120</v>
      </c>
      <c r="D122" s="193" t="s">
        <v>61</v>
      </c>
      <c r="E122" s="193" t="s">
        <v>57</v>
      </c>
      <c r="F122" s="193" t="s">
        <v>58</v>
      </c>
      <c r="G122" s="193" t="s">
        <v>121</v>
      </c>
      <c r="H122" s="193" t="s">
        <v>122</v>
      </c>
      <c r="I122" s="193" t="s">
        <v>123</v>
      </c>
      <c r="J122" s="193" t="s">
        <v>110</v>
      </c>
      <c r="K122" s="194" t="s">
        <v>124</v>
      </c>
      <c r="L122" s="195"/>
      <c r="M122" s="99" t="s">
        <v>1</v>
      </c>
      <c r="N122" s="100" t="s">
        <v>40</v>
      </c>
      <c r="O122" s="100" t="s">
        <v>125</v>
      </c>
      <c r="P122" s="100" t="s">
        <v>126</v>
      </c>
      <c r="Q122" s="100" t="s">
        <v>127</v>
      </c>
      <c r="R122" s="100" t="s">
        <v>128</v>
      </c>
      <c r="S122" s="100" t="s">
        <v>129</v>
      </c>
      <c r="T122" s="101" t="s">
        <v>130</v>
      </c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</row>
    <row r="123" s="2" customFormat="1" ht="22.8" customHeight="1">
      <c r="A123" s="37"/>
      <c r="B123" s="38"/>
      <c r="C123" s="106" t="s">
        <v>131</v>
      </c>
      <c r="D123" s="39"/>
      <c r="E123" s="39"/>
      <c r="F123" s="39"/>
      <c r="G123" s="39"/>
      <c r="H123" s="39"/>
      <c r="I123" s="39"/>
      <c r="J123" s="196">
        <f>BK123</f>
        <v>0</v>
      </c>
      <c r="K123" s="39"/>
      <c r="L123" s="43"/>
      <c r="M123" s="102"/>
      <c r="N123" s="197"/>
      <c r="O123" s="103"/>
      <c r="P123" s="198">
        <f>P124</f>
        <v>0</v>
      </c>
      <c r="Q123" s="103"/>
      <c r="R123" s="198">
        <f>R124</f>
        <v>521.11709810000002</v>
      </c>
      <c r="S123" s="103"/>
      <c r="T123" s="199">
        <f>T124</f>
        <v>91.938240000000008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75</v>
      </c>
      <c r="AU123" s="16" t="s">
        <v>112</v>
      </c>
      <c r="BK123" s="200">
        <f>BK124</f>
        <v>0</v>
      </c>
    </row>
    <row r="124" s="12" customFormat="1" ht="25.92" customHeight="1">
      <c r="A124" s="12"/>
      <c r="B124" s="201"/>
      <c r="C124" s="202"/>
      <c r="D124" s="203" t="s">
        <v>75</v>
      </c>
      <c r="E124" s="204" t="s">
        <v>132</v>
      </c>
      <c r="F124" s="204" t="s">
        <v>133</v>
      </c>
      <c r="G124" s="202"/>
      <c r="H124" s="202"/>
      <c r="I124" s="205"/>
      <c r="J124" s="206">
        <f>BK124</f>
        <v>0</v>
      </c>
      <c r="K124" s="202"/>
      <c r="L124" s="207"/>
      <c r="M124" s="208"/>
      <c r="N124" s="209"/>
      <c r="O124" s="209"/>
      <c r="P124" s="210">
        <f>P125+P214+P218+P227+P280+P290</f>
        <v>0</v>
      </c>
      <c r="Q124" s="209"/>
      <c r="R124" s="210">
        <f>R125+R214+R218+R227+R280+R290</f>
        <v>521.11709810000002</v>
      </c>
      <c r="S124" s="209"/>
      <c r="T124" s="211">
        <f>T125+T214+T218+T227+T280+T290</f>
        <v>91.938240000000008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84</v>
      </c>
      <c r="AT124" s="213" t="s">
        <v>75</v>
      </c>
      <c r="AU124" s="213" t="s">
        <v>76</v>
      </c>
      <c r="AY124" s="212" t="s">
        <v>134</v>
      </c>
      <c r="BK124" s="214">
        <f>BK125+BK214+BK218+BK227+BK280+BK290</f>
        <v>0</v>
      </c>
    </row>
    <row r="125" s="12" customFormat="1" ht="22.8" customHeight="1">
      <c r="A125" s="12"/>
      <c r="B125" s="201"/>
      <c r="C125" s="202"/>
      <c r="D125" s="203" t="s">
        <v>75</v>
      </c>
      <c r="E125" s="215" t="s">
        <v>84</v>
      </c>
      <c r="F125" s="215" t="s">
        <v>135</v>
      </c>
      <c r="G125" s="202"/>
      <c r="H125" s="202"/>
      <c r="I125" s="205"/>
      <c r="J125" s="216">
        <f>BK125</f>
        <v>0</v>
      </c>
      <c r="K125" s="202"/>
      <c r="L125" s="207"/>
      <c r="M125" s="208"/>
      <c r="N125" s="209"/>
      <c r="O125" s="209"/>
      <c r="P125" s="210">
        <f>SUM(P126:P213)</f>
        <v>0</v>
      </c>
      <c r="Q125" s="209"/>
      <c r="R125" s="210">
        <f>SUM(R126:R213)</f>
        <v>506.27637099999998</v>
      </c>
      <c r="S125" s="209"/>
      <c r="T125" s="211">
        <f>SUM(T126:T213)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84</v>
      </c>
      <c r="AT125" s="213" t="s">
        <v>75</v>
      </c>
      <c r="AU125" s="213" t="s">
        <v>84</v>
      </c>
      <c r="AY125" s="212" t="s">
        <v>134</v>
      </c>
      <c r="BK125" s="214">
        <f>SUM(BK126:BK213)</f>
        <v>0</v>
      </c>
    </row>
    <row r="126" s="2" customFormat="1" ht="16.5" customHeight="1">
      <c r="A126" s="37"/>
      <c r="B126" s="38"/>
      <c r="C126" s="217" t="s">
        <v>84</v>
      </c>
      <c r="D126" s="217" t="s">
        <v>136</v>
      </c>
      <c r="E126" s="218" t="s">
        <v>158</v>
      </c>
      <c r="F126" s="219" t="s">
        <v>159</v>
      </c>
      <c r="G126" s="220" t="s">
        <v>139</v>
      </c>
      <c r="H126" s="221">
        <v>12</v>
      </c>
      <c r="I126" s="222"/>
      <c r="J126" s="223">
        <f>ROUND(I126*H126,2)</f>
        <v>0</v>
      </c>
      <c r="K126" s="219" t="s">
        <v>140</v>
      </c>
      <c r="L126" s="43"/>
      <c r="M126" s="224" t="s">
        <v>1</v>
      </c>
      <c r="N126" s="225" t="s">
        <v>41</v>
      </c>
      <c r="O126" s="90"/>
      <c r="P126" s="226">
        <f>O126*H126</f>
        <v>0</v>
      </c>
      <c r="Q126" s="226">
        <v>0.036900000000000002</v>
      </c>
      <c r="R126" s="226">
        <f>Q126*H126</f>
        <v>0.44280000000000003</v>
      </c>
      <c r="S126" s="226">
        <v>0</v>
      </c>
      <c r="T126" s="227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141</v>
      </c>
      <c r="AT126" s="228" t="s">
        <v>136</v>
      </c>
      <c r="AU126" s="228" t="s">
        <v>86</v>
      </c>
      <c r="AY126" s="16" t="s">
        <v>134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6" t="s">
        <v>84</v>
      </c>
      <c r="BK126" s="229">
        <f>ROUND(I126*H126,2)</f>
        <v>0</v>
      </c>
      <c r="BL126" s="16" t="s">
        <v>141</v>
      </c>
      <c r="BM126" s="228" t="s">
        <v>646</v>
      </c>
    </row>
    <row r="127" s="2" customFormat="1">
      <c r="A127" s="37"/>
      <c r="B127" s="38"/>
      <c r="C127" s="39"/>
      <c r="D127" s="230" t="s">
        <v>143</v>
      </c>
      <c r="E127" s="39"/>
      <c r="F127" s="231" t="s">
        <v>161</v>
      </c>
      <c r="G127" s="39"/>
      <c r="H127" s="39"/>
      <c r="I127" s="232"/>
      <c r="J127" s="39"/>
      <c r="K127" s="39"/>
      <c r="L127" s="43"/>
      <c r="M127" s="233"/>
      <c r="N127" s="234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143</v>
      </c>
      <c r="AU127" s="16" t="s">
        <v>86</v>
      </c>
    </row>
    <row r="128" s="2" customFormat="1" ht="24.15" customHeight="1">
      <c r="A128" s="37"/>
      <c r="B128" s="38"/>
      <c r="C128" s="217" t="s">
        <v>86</v>
      </c>
      <c r="D128" s="217" t="s">
        <v>136</v>
      </c>
      <c r="E128" s="218" t="s">
        <v>169</v>
      </c>
      <c r="F128" s="219" t="s">
        <v>170</v>
      </c>
      <c r="G128" s="220" t="s">
        <v>139</v>
      </c>
      <c r="H128" s="221">
        <v>5</v>
      </c>
      <c r="I128" s="222"/>
      <c r="J128" s="223">
        <f>ROUND(I128*H128,2)</f>
        <v>0</v>
      </c>
      <c r="K128" s="219" t="s">
        <v>140</v>
      </c>
      <c r="L128" s="43"/>
      <c r="M128" s="224" t="s">
        <v>1</v>
      </c>
      <c r="N128" s="225" t="s">
        <v>41</v>
      </c>
      <c r="O128" s="90"/>
      <c r="P128" s="226">
        <f>O128*H128</f>
        <v>0</v>
      </c>
      <c r="Q128" s="226">
        <v>0.036900000000000002</v>
      </c>
      <c r="R128" s="226">
        <f>Q128*H128</f>
        <v>0.1845</v>
      </c>
      <c r="S128" s="226">
        <v>0</v>
      </c>
      <c r="T128" s="22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141</v>
      </c>
      <c r="AT128" s="228" t="s">
        <v>136</v>
      </c>
      <c r="AU128" s="228" t="s">
        <v>86</v>
      </c>
      <c r="AY128" s="16" t="s">
        <v>134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84</v>
      </c>
      <c r="BK128" s="229">
        <f>ROUND(I128*H128,2)</f>
        <v>0</v>
      </c>
      <c r="BL128" s="16" t="s">
        <v>141</v>
      </c>
      <c r="BM128" s="228" t="s">
        <v>647</v>
      </c>
    </row>
    <row r="129" s="2" customFormat="1">
      <c r="A129" s="37"/>
      <c r="B129" s="38"/>
      <c r="C129" s="39"/>
      <c r="D129" s="230" t="s">
        <v>143</v>
      </c>
      <c r="E129" s="39"/>
      <c r="F129" s="231" t="s">
        <v>172</v>
      </c>
      <c r="G129" s="39"/>
      <c r="H129" s="39"/>
      <c r="I129" s="232"/>
      <c r="J129" s="39"/>
      <c r="K129" s="39"/>
      <c r="L129" s="43"/>
      <c r="M129" s="233"/>
      <c r="N129" s="234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143</v>
      </c>
      <c r="AU129" s="16" t="s">
        <v>86</v>
      </c>
    </row>
    <row r="130" s="2" customFormat="1" ht="33" customHeight="1">
      <c r="A130" s="37"/>
      <c r="B130" s="38"/>
      <c r="C130" s="217" t="s">
        <v>152</v>
      </c>
      <c r="D130" s="217" t="s">
        <v>136</v>
      </c>
      <c r="E130" s="218" t="s">
        <v>174</v>
      </c>
      <c r="F130" s="219" t="s">
        <v>175</v>
      </c>
      <c r="G130" s="220" t="s">
        <v>139</v>
      </c>
      <c r="H130" s="221">
        <v>583</v>
      </c>
      <c r="I130" s="222"/>
      <c r="J130" s="223">
        <f>ROUND(I130*H130,2)</f>
        <v>0</v>
      </c>
      <c r="K130" s="219" t="s">
        <v>140</v>
      </c>
      <c r="L130" s="43"/>
      <c r="M130" s="224" t="s">
        <v>1</v>
      </c>
      <c r="N130" s="225" t="s">
        <v>41</v>
      </c>
      <c r="O130" s="90"/>
      <c r="P130" s="226">
        <f>O130*H130</f>
        <v>0</v>
      </c>
      <c r="Q130" s="226">
        <v>0.00021000000000000001</v>
      </c>
      <c r="R130" s="226">
        <f>Q130*H130</f>
        <v>0.12243000000000001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141</v>
      </c>
      <c r="AT130" s="228" t="s">
        <v>136</v>
      </c>
      <c r="AU130" s="228" t="s">
        <v>86</v>
      </c>
      <c r="AY130" s="16" t="s">
        <v>134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84</v>
      </c>
      <c r="BK130" s="229">
        <f>ROUND(I130*H130,2)</f>
        <v>0</v>
      </c>
      <c r="BL130" s="16" t="s">
        <v>141</v>
      </c>
      <c r="BM130" s="228" t="s">
        <v>648</v>
      </c>
    </row>
    <row r="131" s="2" customFormat="1">
      <c r="A131" s="37"/>
      <c r="B131" s="38"/>
      <c r="C131" s="39"/>
      <c r="D131" s="230" t="s">
        <v>143</v>
      </c>
      <c r="E131" s="39"/>
      <c r="F131" s="231" t="s">
        <v>177</v>
      </c>
      <c r="G131" s="39"/>
      <c r="H131" s="39"/>
      <c r="I131" s="232"/>
      <c r="J131" s="39"/>
      <c r="K131" s="39"/>
      <c r="L131" s="43"/>
      <c r="M131" s="233"/>
      <c r="N131" s="234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143</v>
      </c>
      <c r="AU131" s="16" t="s">
        <v>86</v>
      </c>
    </row>
    <row r="132" s="13" customFormat="1">
      <c r="A132" s="13"/>
      <c r="B132" s="235"/>
      <c r="C132" s="236"/>
      <c r="D132" s="230" t="s">
        <v>145</v>
      </c>
      <c r="E132" s="237" t="s">
        <v>1</v>
      </c>
      <c r="F132" s="238" t="s">
        <v>649</v>
      </c>
      <c r="G132" s="236"/>
      <c r="H132" s="239">
        <v>583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145</v>
      </c>
      <c r="AU132" s="245" t="s">
        <v>86</v>
      </c>
      <c r="AV132" s="13" t="s">
        <v>86</v>
      </c>
      <c r="AW132" s="13" t="s">
        <v>32</v>
      </c>
      <c r="AX132" s="13" t="s">
        <v>84</v>
      </c>
      <c r="AY132" s="245" t="s">
        <v>134</v>
      </c>
    </row>
    <row r="133" s="2" customFormat="1" ht="33" customHeight="1">
      <c r="A133" s="37"/>
      <c r="B133" s="38"/>
      <c r="C133" s="217" t="s">
        <v>141</v>
      </c>
      <c r="D133" s="217" t="s">
        <v>136</v>
      </c>
      <c r="E133" s="218" t="s">
        <v>180</v>
      </c>
      <c r="F133" s="219" t="s">
        <v>181</v>
      </c>
      <c r="G133" s="220" t="s">
        <v>139</v>
      </c>
      <c r="H133" s="221">
        <v>583</v>
      </c>
      <c r="I133" s="222"/>
      <c r="J133" s="223">
        <f>ROUND(I133*H133,2)</f>
        <v>0</v>
      </c>
      <c r="K133" s="219" t="s">
        <v>140</v>
      </c>
      <c r="L133" s="43"/>
      <c r="M133" s="224" t="s">
        <v>1</v>
      </c>
      <c r="N133" s="225" t="s">
        <v>41</v>
      </c>
      <c r="O133" s="90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141</v>
      </c>
      <c r="AT133" s="228" t="s">
        <v>136</v>
      </c>
      <c r="AU133" s="228" t="s">
        <v>86</v>
      </c>
      <c r="AY133" s="16" t="s">
        <v>134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84</v>
      </c>
      <c r="BK133" s="229">
        <f>ROUND(I133*H133,2)</f>
        <v>0</v>
      </c>
      <c r="BL133" s="16" t="s">
        <v>141</v>
      </c>
      <c r="BM133" s="228" t="s">
        <v>650</v>
      </c>
    </row>
    <row r="134" s="2" customFormat="1">
      <c r="A134" s="37"/>
      <c r="B134" s="38"/>
      <c r="C134" s="39"/>
      <c r="D134" s="230" t="s">
        <v>143</v>
      </c>
      <c r="E134" s="39"/>
      <c r="F134" s="231" t="s">
        <v>183</v>
      </c>
      <c r="G134" s="39"/>
      <c r="H134" s="39"/>
      <c r="I134" s="232"/>
      <c r="J134" s="39"/>
      <c r="K134" s="39"/>
      <c r="L134" s="43"/>
      <c r="M134" s="233"/>
      <c r="N134" s="234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143</v>
      </c>
      <c r="AU134" s="16" t="s">
        <v>86</v>
      </c>
    </row>
    <row r="135" s="2" customFormat="1" ht="24.15" customHeight="1">
      <c r="A135" s="37"/>
      <c r="B135" s="38"/>
      <c r="C135" s="217" t="s">
        <v>163</v>
      </c>
      <c r="D135" s="217" t="s">
        <v>136</v>
      </c>
      <c r="E135" s="218" t="s">
        <v>185</v>
      </c>
      <c r="F135" s="219" t="s">
        <v>186</v>
      </c>
      <c r="G135" s="220" t="s">
        <v>139</v>
      </c>
      <c r="H135" s="221">
        <v>7.9000000000000004</v>
      </c>
      <c r="I135" s="222"/>
      <c r="J135" s="223">
        <f>ROUND(I135*H135,2)</f>
        <v>0</v>
      </c>
      <c r="K135" s="219" t="s">
        <v>140</v>
      </c>
      <c r="L135" s="43"/>
      <c r="M135" s="224" t="s">
        <v>1</v>
      </c>
      <c r="N135" s="225" t="s">
        <v>41</v>
      </c>
      <c r="O135" s="90"/>
      <c r="P135" s="226">
        <f>O135*H135</f>
        <v>0</v>
      </c>
      <c r="Q135" s="226">
        <v>0.00046999999999999999</v>
      </c>
      <c r="R135" s="226">
        <f>Q135*H135</f>
        <v>0.0037130000000000002</v>
      </c>
      <c r="S135" s="226">
        <v>0</v>
      </c>
      <c r="T135" s="227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141</v>
      </c>
      <c r="AT135" s="228" t="s">
        <v>136</v>
      </c>
      <c r="AU135" s="228" t="s">
        <v>86</v>
      </c>
      <c r="AY135" s="16" t="s">
        <v>134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84</v>
      </c>
      <c r="BK135" s="229">
        <f>ROUND(I135*H135,2)</f>
        <v>0</v>
      </c>
      <c r="BL135" s="16" t="s">
        <v>141</v>
      </c>
      <c r="BM135" s="228" t="s">
        <v>651</v>
      </c>
    </row>
    <row r="136" s="2" customFormat="1">
      <c r="A136" s="37"/>
      <c r="B136" s="38"/>
      <c r="C136" s="39"/>
      <c r="D136" s="230" t="s">
        <v>143</v>
      </c>
      <c r="E136" s="39"/>
      <c r="F136" s="231" t="s">
        <v>188</v>
      </c>
      <c r="G136" s="39"/>
      <c r="H136" s="39"/>
      <c r="I136" s="232"/>
      <c r="J136" s="39"/>
      <c r="K136" s="39"/>
      <c r="L136" s="43"/>
      <c r="M136" s="233"/>
      <c r="N136" s="234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143</v>
      </c>
      <c r="AU136" s="16" t="s">
        <v>86</v>
      </c>
    </row>
    <row r="137" s="13" customFormat="1">
      <c r="A137" s="13"/>
      <c r="B137" s="235"/>
      <c r="C137" s="236"/>
      <c r="D137" s="230" t="s">
        <v>145</v>
      </c>
      <c r="E137" s="237" t="s">
        <v>1</v>
      </c>
      <c r="F137" s="238" t="s">
        <v>652</v>
      </c>
      <c r="G137" s="236"/>
      <c r="H137" s="239">
        <v>7.9000000000000004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145</v>
      </c>
      <c r="AU137" s="245" t="s">
        <v>86</v>
      </c>
      <c r="AV137" s="13" t="s">
        <v>86</v>
      </c>
      <c r="AW137" s="13" t="s">
        <v>32</v>
      </c>
      <c r="AX137" s="13" t="s">
        <v>84</v>
      </c>
      <c r="AY137" s="245" t="s">
        <v>134</v>
      </c>
    </row>
    <row r="138" s="2" customFormat="1" ht="24.15" customHeight="1">
      <c r="A138" s="37"/>
      <c r="B138" s="38"/>
      <c r="C138" s="217" t="s">
        <v>168</v>
      </c>
      <c r="D138" s="217" t="s">
        <v>136</v>
      </c>
      <c r="E138" s="218" t="s">
        <v>191</v>
      </c>
      <c r="F138" s="219" t="s">
        <v>192</v>
      </c>
      <c r="G138" s="220" t="s">
        <v>139</v>
      </c>
      <c r="H138" s="221">
        <v>7.9000000000000004</v>
      </c>
      <c r="I138" s="222"/>
      <c r="J138" s="223">
        <f>ROUND(I138*H138,2)</f>
        <v>0</v>
      </c>
      <c r="K138" s="219" t="s">
        <v>140</v>
      </c>
      <c r="L138" s="43"/>
      <c r="M138" s="224" t="s">
        <v>1</v>
      </c>
      <c r="N138" s="225" t="s">
        <v>41</v>
      </c>
      <c r="O138" s="90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8" t="s">
        <v>141</v>
      </c>
      <c r="AT138" s="228" t="s">
        <v>136</v>
      </c>
      <c r="AU138" s="228" t="s">
        <v>86</v>
      </c>
      <c r="AY138" s="16" t="s">
        <v>134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6" t="s">
        <v>84</v>
      </c>
      <c r="BK138" s="229">
        <f>ROUND(I138*H138,2)</f>
        <v>0</v>
      </c>
      <c r="BL138" s="16" t="s">
        <v>141</v>
      </c>
      <c r="BM138" s="228" t="s">
        <v>653</v>
      </c>
    </row>
    <row r="139" s="2" customFormat="1">
      <c r="A139" s="37"/>
      <c r="B139" s="38"/>
      <c r="C139" s="39"/>
      <c r="D139" s="230" t="s">
        <v>143</v>
      </c>
      <c r="E139" s="39"/>
      <c r="F139" s="231" t="s">
        <v>194</v>
      </c>
      <c r="G139" s="39"/>
      <c r="H139" s="39"/>
      <c r="I139" s="232"/>
      <c r="J139" s="39"/>
      <c r="K139" s="39"/>
      <c r="L139" s="43"/>
      <c r="M139" s="233"/>
      <c r="N139" s="234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143</v>
      </c>
      <c r="AU139" s="16" t="s">
        <v>86</v>
      </c>
    </row>
    <row r="140" s="2" customFormat="1" ht="33" customHeight="1">
      <c r="A140" s="37"/>
      <c r="B140" s="38"/>
      <c r="C140" s="217" t="s">
        <v>173</v>
      </c>
      <c r="D140" s="217" t="s">
        <v>136</v>
      </c>
      <c r="E140" s="218" t="s">
        <v>196</v>
      </c>
      <c r="F140" s="219" t="s">
        <v>197</v>
      </c>
      <c r="G140" s="220" t="s">
        <v>198</v>
      </c>
      <c r="H140" s="221">
        <v>6</v>
      </c>
      <c r="I140" s="222"/>
      <c r="J140" s="223">
        <f>ROUND(I140*H140,2)</f>
        <v>0</v>
      </c>
      <c r="K140" s="219" t="s">
        <v>140</v>
      </c>
      <c r="L140" s="43"/>
      <c r="M140" s="224" t="s">
        <v>1</v>
      </c>
      <c r="N140" s="225" t="s">
        <v>41</v>
      </c>
      <c r="O140" s="90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8" t="s">
        <v>141</v>
      </c>
      <c r="AT140" s="228" t="s">
        <v>136</v>
      </c>
      <c r="AU140" s="228" t="s">
        <v>86</v>
      </c>
      <c r="AY140" s="16" t="s">
        <v>134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6" t="s">
        <v>84</v>
      </c>
      <c r="BK140" s="229">
        <f>ROUND(I140*H140,2)</f>
        <v>0</v>
      </c>
      <c r="BL140" s="16" t="s">
        <v>141</v>
      </c>
      <c r="BM140" s="228" t="s">
        <v>654</v>
      </c>
    </row>
    <row r="141" s="2" customFormat="1">
      <c r="A141" s="37"/>
      <c r="B141" s="38"/>
      <c r="C141" s="39"/>
      <c r="D141" s="230" t="s">
        <v>143</v>
      </c>
      <c r="E141" s="39"/>
      <c r="F141" s="231" t="s">
        <v>200</v>
      </c>
      <c r="G141" s="39"/>
      <c r="H141" s="39"/>
      <c r="I141" s="232"/>
      <c r="J141" s="39"/>
      <c r="K141" s="39"/>
      <c r="L141" s="43"/>
      <c r="M141" s="233"/>
      <c r="N141" s="234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143</v>
      </c>
      <c r="AU141" s="16" t="s">
        <v>86</v>
      </c>
    </row>
    <row r="142" s="2" customFormat="1">
      <c r="A142" s="37"/>
      <c r="B142" s="38"/>
      <c r="C142" s="39"/>
      <c r="D142" s="230" t="s">
        <v>201</v>
      </c>
      <c r="E142" s="39"/>
      <c r="F142" s="246" t="s">
        <v>202</v>
      </c>
      <c r="G142" s="39"/>
      <c r="H142" s="39"/>
      <c r="I142" s="232"/>
      <c r="J142" s="39"/>
      <c r="K142" s="39"/>
      <c r="L142" s="43"/>
      <c r="M142" s="233"/>
      <c r="N142" s="234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201</v>
      </c>
      <c r="AU142" s="16" t="s">
        <v>86</v>
      </c>
    </row>
    <row r="143" s="2" customFormat="1" ht="33" customHeight="1">
      <c r="A143" s="37"/>
      <c r="B143" s="38"/>
      <c r="C143" s="217" t="s">
        <v>179</v>
      </c>
      <c r="D143" s="217" t="s">
        <v>136</v>
      </c>
      <c r="E143" s="218" t="s">
        <v>203</v>
      </c>
      <c r="F143" s="219" t="s">
        <v>204</v>
      </c>
      <c r="G143" s="220" t="s">
        <v>198</v>
      </c>
      <c r="H143" s="221">
        <v>216.631</v>
      </c>
      <c r="I143" s="222"/>
      <c r="J143" s="223">
        <f>ROUND(I143*H143,2)</f>
        <v>0</v>
      </c>
      <c r="K143" s="219" t="s">
        <v>140</v>
      </c>
      <c r="L143" s="43"/>
      <c r="M143" s="224" t="s">
        <v>1</v>
      </c>
      <c r="N143" s="225" t="s">
        <v>41</v>
      </c>
      <c r="O143" s="90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8" t="s">
        <v>141</v>
      </c>
      <c r="AT143" s="228" t="s">
        <v>136</v>
      </c>
      <c r="AU143" s="228" t="s">
        <v>86</v>
      </c>
      <c r="AY143" s="16" t="s">
        <v>134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6" t="s">
        <v>84</v>
      </c>
      <c r="BK143" s="229">
        <f>ROUND(I143*H143,2)</f>
        <v>0</v>
      </c>
      <c r="BL143" s="16" t="s">
        <v>141</v>
      </c>
      <c r="BM143" s="228" t="s">
        <v>655</v>
      </c>
    </row>
    <row r="144" s="2" customFormat="1">
      <c r="A144" s="37"/>
      <c r="B144" s="38"/>
      <c r="C144" s="39"/>
      <c r="D144" s="230" t="s">
        <v>143</v>
      </c>
      <c r="E144" s="39"/>
      <c r="F144" s="231" t="s">
        <v>206</v>
      </c>
      <c r="G144" s="39"/>
      <c r="H144" s="39"/>
      <c r="I144" s="232"/>
      <c r="J144" s="39"/>
      <c r="K144" s="39"/>
      <c r="L144" s="43"/>
      <c r="M144" s="233"/>
      <c r="N144" s="234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143</v>
      </c>
      <c r="AU144" s="16" t="s">
        <v>86</v>
      </c>
    </row>
    <row r="145" s="13" customFormat="1">
      <c r="A145" s="13"/>
      <c r="B145" s="235"/>
      <c r="C145" s="236"/>
      <c r="D145" s="230" t="s">
        <v>145</v>
      </c>
      <c r="E145" s="237" t="s">
        <v>1</v>
      </c>
      <c r="F145" s="238" t="s">
        <v>656</v>
      </c>
      <c r="G145" s="236"/>
      <c r="H145" s="239">
        <v>141.69999999999999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145</v>
      </c>
      <c r="AU145" s="245" t="s">
        <v>86</v>
      </c>
      <c r="AV145" s="13" t="s">
        <v>86</v>
      </c>
      <c r="AW145" s="13" t="s">
        <v>32</v>
      </c>
      <c r="AX145" s="13" t="s">
        <v>76</v>
      </c>
      <c r="AY145" s="245" t="s">
        <v>134</v>
      </c>
    </row>
    <row r="146" s="13" customFormat="1">
      <c r="A146" s="13"/>
      <c r="B146" s="235"/>
      <c r="C146" s="236"/>
      <c r="D146" s="230" t="s">
        <v>145</v>
      </c>
      <c r="E146" s="237" t="s">
        <v>1</v>
      </c>
      <c r="F146" s="238" t="s">
        <v>657</v>
      </c>
      <c r="G146" s="236"/>
      <c r="H146" s="239">
        <v>218.48400000000001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145</v>
      </c>
      <c r="AU146" s="245" t="s">
        <v>86</v>
      </c>
      <c r="AV146" s="13" t="s">
        <v>86</v>
      </c>
      <c r="AW146" s="13" t="s">
        <v>32</v>
      </c>
      <c r="AX146" s="13" t="s">
        <v>76</v>
      </c>
      <c r="AY146" s="245" t="s">
        <v>134</v>
      </c>
    </row>
    <row r="147" s="13" customFormat="1">
      <c r="A147" s="13"/>
      <c r="B147" s="235"/>
      <c r="C147" s="236"/>
      <c r="D147" s="230" t="s">
        <v>145</v>
      </c>
      <c r="E147" s="237" t="s">
        <v>1</v>
      </c>
      <c r="F147" s="238" t="s">
        <v>658</v>
      </c>
      <c r="G147" s="236"/>
      <c r="H147" s="239">
        <v>22.077000000000002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145</v>
      </c>
      <c r="AU147" s="245" t="s">
        <v>86</v>
      </c>
      <c r="AV147" s="13" t="s">
        <v>86</v>
      </c>
      <c r="AW147" s="13" t="s">
        <v>32</v>
      </c>
      <c r="AX147" s="13" t="s">
        <v>76</v>
      </c>
      <c r="AY147" s="245" t="s">
        <v>134</v>
      </c>
    </row>
    <row r="148" s="13" customFormat="1">
      <c r="A148" s="13"/>
      <c r="B148" s="235"/>
      <c r="C148" s="236"/>
      <c r="D148" s="230" t="s">
        <v>145</v>
      </c>
      <c r="E148" s="237" t="s">
        <v>1</v>
      </c>
      <c r="F148" s="238" t="s">
        <v>659</v>
      </c>
      <c r="G148" s="236"/>
      <c r="H148" s="239">
        <v>51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145</v>
      </c>
      <c r="AU148" s="245" t="s">
        <v>86</v>
      </c>
      <c r="AV148" s="13" t="s">
        <v>86</v>
      </c>
      <c r="AW148" s="13" t="s">
        <v>32</v>
      </c>
      <c r="AX148" s="13" t="s">
        <v>76</v>
      </c>
      <c r="AY148" s="245" t="s">
        <v>134</v>
      </c>
    </row>
    <row r="149" s="14" customFormat="1">
      <c r="A149" s="14"/>
      <c r="B149" s="247"/>
      <c r="C149" s="248"/>
      <c r="D149" s="230" t="s">
        <v>145</v>
      </c>
      <c r="E149" s="249" t="s">
        <v>1</v>
      </c>
      <c r="F149" s="250" t="s">
        <v>211</v>
      </c>
      <c r="G149" s="248"/>
      <c r="H149" s="251">
        <v>433.26099999999997</v>
      </c>
      <c r="I149" s="252"/>
      <c r="J149" s="248"/>
      <c r="K149" s="248"/>
      <c r="L149" s="253"/>
      <c r="M149" s="254"/>
      <c r="N149" s="255"/>
      <c r="O149" s="255"/>
      <c r="P149" s="255"/>
      <c r="Q149" s="255"/>
      <c r="R149" s="255"/>
      <c r="S149" s="255"/>
      <c r="T149" s="25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7" t="s">
        <v>145</v>
      </c>
      <c r="AU149" s="257" t="s">
        <v>86</v>
      </c>
      <c r="AV149" s="14" t="s">
        <v>141</v>
      </c>
      <c r="AW149" s="14" t="s">
        <v>32</v>
      </c>
      <c r="AX149" s="14" t="s">
        <v>84</v>
      </c>
      <c r="AY149" s="257" t="s">
        <v>134</v>
      </c>
    </row>
    <row r="150" s="13" customFormat="1">
      <c r="A150" s="13"/>
      <c r="B150" s="235"/>
      <c r="C150" s="236"/>
      <c r="D150" s="230" t="s">
        <v>145</v>
      </c>
      <c r="E150" s="236"/>
      <c r="F150" s="238" t="s">
        <v>660</v>
      </c>
      <c r="G150" s="236"/>
      <c r="H150" s="239">
        <v>216.631</v>
      </c>
      <c r="I150" s="240"/>
      <c r="J150" s="236"/>
      <c r="K150" s="236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145</v>
      </c>
      <c r="AU150" s="245" t="s">
        <v>86</v>
      </c>
      <c r="AV150" s="13" t="s">
        <v>86</v>
      </c>
      <c r="AW150" s="13" t="s">
        <v>4</v>
      </c>
      <c r="AX150" s="13" t="s">
        <v>84</v>
      </c>
      <c r="AY150" s="245" t="s">
        <v>134</v>
      </c>
    </row>
    <row r="151" s="2" customFormat="1" ht="33" customHeight="1">
      <c r="A151" s="37"/>
      <c r="B151" s="38"/>
      <c r="C151" s="217" t="s">
        <v>184</v>
      </c>
      <c r="D151" s="217" t="s">
        <v>136</v>
      </c>
      <c r="E151" s="218" t="s">
        <v>214</v>
      </c>
      <c r="F151" s="219" t="s">
        <v>215</v>
      </c>
      <c r="G151" s="220" t="s">
        <v>198</v>
      </c>
      <c r="H151" s="221">
        <v>216.631</v>
      </c>
      <c r="I151" s="222"/>
      <c r="J151" s="223">
        <f>ROUND(I151*H151,2)</f>
        <v>0</v>
      </c>
      <c r="K151" s="219" t="s">
        <v>140</v>
      </c>
      <c r="L151" s="43"/>
      <c r="M151" s="224" t="s">
        <v>1</v>
      </c>
      <c r="N151" s="225" t="s">
        <v>41</v>
      </c>
      <c r="O151" s="90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8" t="s">
        <v>141</v>
      </c>
      <c r="AT151" s="228" t="s">
        <v>136</v>
      </c>
      <c r="AU151" s="228" t="s">
        <v>86</v>
      </c>
      <c r="AY151" s="16" t="s">
        <v>134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6" t="s">
        <v>84</v>
      </c>
      <c r="BK151" s="229">
        <f>ROUND(I151*H151,2)</f>
        <v>0</v>
      </c>
      <c r="BL151" s="16" t="s">
        <v>141</v>
      </c>
      <c r="BM151" s="228" t="s">
        <v>661</v>
      </c>
    </row>
    <row r="152" s="2" customFormat="1">
      <c r="A152" s="37"/>
      <c r="B152" s="38"/>
      <c r="C152" s="39"/>
      <c r="D152" s="230" t="s">
        <v>143</v>
      </c>
      <c r="E152" s="39"/>
      <c r="F152" s="231" t="s">
        <v>217</v>
      </c>
      <c r="G152" s="39"/>
      <c r="H152" s="39"/>
      <c r="I152" s="232"/>
      <c r="J152" s="39"/>
      <c r="K152" s="39"/>
      <c r="L152" s="43"/>
      <c r="M152" s="233"/>
      <c r="N152" s="234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143</v>
      </c>
      <c r="AU152" s="16" t="s">
        <v>86</v>
      </c>
    </row>
    <row r="153" s="13" customFormat="1">
      <c r="A153" s="13"/>
      <c r="B153" s="235"/>
      <c r="C153" s="236"/>
      <c r="D153" s="230" t="s">
        <v>145</v>
      </c>
      <c r="E153" s="237" t="s">
        <v>1</v>
      </c>
      <c r="F153" s="238" t="s">
        <v>656</v>
      </c>
      <c r="G153" s="236"/>
      <c r="H153" s="239">
        <v>141.69999999999999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145</v>
      </c>
      <c r="AU153" s="245" t="s">
        <v>86</v>
      </c>
      <c r="AV153" s="13" t="s">
        <v>86</v>
      </c>
      <c r="AW153" s="13" t="s">
        <v>32</v>
      </c>
      <c r="AX153" s="13" t="s">
        <v>76</v>
      </c>
      <c r="AY153" s="245" t="s">
        <v>134</v>
      </c>
    </row>
    <row r="154" s="13" customFormat="1">
      <c r="A154" s="13"/>
      <c r="B154" s="235"/>
      <c r="C154" s="236"/>
      <c r="D154" s="230" t="s">
        <v>145</v>
      </c>
      <c r="E154" s="237" t="s">
        <v>1</v>
      </c>
      <c r="F154" s="238" t="s">
        <v>657</v>
      </c>
      <c r="G154" s="236"/>
      <c r="H154" s="239">
        <v>218.48400000000001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145</v>
      </c>
      <c r="AU154" s="245" t="s">
        <v>86</v>
      </c>
      <c r="AV154" s="13" t="s">
        <v>86</v>
      </c>
      <c r="AW154" s="13" t="s">
        <v>32</v>
      </c>
      <c r="AX154" s="13" t="s">
        <v>76</v>
      </c>
      <c r="AY154" s="245" t="s">
        <v>134</v>
      </c>
    </row>
    <row r="155" s="13" customFormat="1">
      <c r="A155" s="13"/>
      <c r="B155" s="235"/>
      <c r="C155" s="236"/>
      <c r="D155" s="230" t="s">
        <v>145</v>
      </c>
      <c r="E155" s="237" t="s">
        <v>1</v>
      </c>
      <c r="F155" s="238" t="s">
        <v>658</v>
      </c>
      <c r="G155" s="236"/>
      <c r="H155" s="239">
        <v>22.077000000000002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145</v>
      </c>
      <c r="AU155" s="245" t="s">
        <v>86</v>
      </c>
      <c r="AV155" s="13" t="s">
        <v>86</v>
      </c>
      <c r="AW155" s="13" t="s">
        <v>32</v>
      </c>
      <c r="AX155" s="13" t="s">
        <v>76</v>
      </c>
      <c r="AY155" s="245" t="s">
        <v>134</v>
      </c>
    </row>
    <row r="156" s="13" customFormat="1">
      <c r="A156" s="13"/>
      <c r="B156" s="235"/>
      <c r="C156" s="236"/>
      <c r="D156" s="230" t="s">
        <v>145</v>
      </c>
      <c r="E156" s="237" t="s">
        <v>1</v>
      </c>
      <c r="F156" s="238" t="s">
        <v>659</v>
      </c>
      <c r="G156" s="236"/>
      <c r="H156" s="239">
        <v>51</v>
      </c>
      <c r="I156" s="240"/>
      <c r="J156" s="236"/>
      <c r="K156" s="236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145</v>
      </c>
      <c r="AU156" s="245" t="s">
        <v>86</v>
      </c>
      <c r="AV156" s="13" t="s">
        <v>86</v>
      </c>
      <c r="AW156" s="13" t="s">
        <v>32</v>
      </c>
      <c r="AX156" s="13" t="s">
        <v>76</v>
      </c>
      <c r="AY156" s="245" t="s">
        <v>134</v>
      </c>
    </row>
    <row r="157" s="14" customFormat="1">
      <c r="A157" s="14"/>
      <c r="B157" s="247"/>
      <c r="C157" s="248"/>
      <c r="D157" s="230" t="s">
        <v>145</v>
      </c>
      <c r="E157" s="249" t="s">
        <v>1</v>
      </c>
      <c r="F157" s="250" t="s">
        <v>211</v>
      </c>
      <c r="G157" s="248"/>
      <c r="H157" s="251">
        <v>433.26099999999997</v>
      </c>
      <c r="I157" s="252"/>
      <c r="J157" s="248"/>
      <c r="K157" s="248"/>
      <c r="L157" s="253"/>
      <c r="M157" s="254"/>
      <c r="N157" s="255"/>
      <c r="O157" s="255"/>
      <c r="P157" s="255"/>
      <c r="Q157" s="255"/>
      <c r="R157" s="255"/>
      <c r="S157" s="255"/>
      <c r="T157" s="25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7" t="s">
        <v>145</v>
      </c>
      <c r="AU157" s="257" t="s">
        <v>86</v>
      </c>
      <c r="AV157" s="14" t="s">
        <v>141</v>
      </c>
      <c r="AW157" s="14" t="s">
        <v>32</v>
      </c>
      <c r="AX157" s="14" t="s">
        <v>84</v>
      </c>
      <c r="AY157" s="257" t="s">
        <v>134</v>
      </c>
    </row>
    <row r="158" s="13" customFormat="1">
      <c r="A158" s="13"/>
      <c r="B158" s="235"/>
      <c r="C158" s="236"/>
      <c r="D158" s="230" t="s">
        <v>145</v>
      </c>
      <c r="E158" s="236"/>
      <c r="F158" s="238" t="s">
        <v>660</v>
      </c>
      <c r="G158" s="236"/>
      <c r="H158" s="239">
        <v>216.631</v>
      </c>
      <c r="I158" s="240"/>
      <c r="J158" s="236"/>
      <c r="K158" s="236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145</v>
      </c>
      <c r="AU158" s="245" t="s">
        <v>86</v>
      </c>
      <c r="AV158" s="13" t="s">
        <v>86</v>
      </c>
      <c r="AW158" s="13" t="s">
        <v>4</v>
      </c>
      <c r="AX158" s="13" t="s">
        <v>84</v>
      </c>
      <c r="AY158" s="245" t="s">
        <v>134</v>
      </c>
    </row>
    <row r="159" s="2" customFormat="1" ht="24.15" customHeight="1">
      <c r="A159" s="37"/>
      <c r="B159" s="38"/>
      <c r="C159" s="217" t="s">
        <v>190</v>
      </c>
      <c r="D159" s="217" t="s">
        <v>136</v>
      </c>
      <c r="E159" s="218" t="s">
        <v>219</v>
      </c>
      <c r="F159" s="219" t="s">
        <v>220</v>
      </c>
      <c r="G159" s="220" t="s">
        <v>198</v>
      </c>
      <c r="H159" s="221">
        <v>17</v>
      </c>
      <c r="I159" s="222"/>
      <c r="J159" s="223">
        <f>ROUND(I159*H159,2)</f>
        <v>0</v>
      </c>
      <c r="K159" s="219" t="s">
        <v>140</v>
      </c>
      <c r="L159" s="43"/>
      <c r="M159" s="224" t="s">
        <v>1</v>
      </c>
      <c r="N159" s="225" t="s">
        <v>41</v>
      </c>
      <c r="O159" s="90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7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8" t="s">
        <v>141</v>
      </c>
      <c r="AT159" s="228" t="s">
        <v>136</v>
      </c>
      <c r="AU159" s="228" t="s">
        <v>86</v>
      </c>
      <c r="AY159" s="16" t="s">
        <v>134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6" t="s">
        <v>84</v>
      </c>
      <c r="BK159" s="229">
        <f>ROUND(I159*H159,2)</f>
        <v>0</v>
      </c>
      <c r="BL159" s="16" t="s">
        <v>141</v>
      </c>
      <c r="BM159" s="228" t="s">
        <v>662</v>
      </c>
    </row>
    <row r="160" s="2" customFormat="1">
      <c r="A160" s="37"/>
      <c r="B160" s="38"/>
      <c r="C160" s="39"/>
      <c r="D160" s="230" t="s">
        <v>143</v>
      </c>
      <c r="E160" s="39"/>
      <c r="F160" s="231" t="s">
        <v>222</v>
      </c>
      <c r="G160" s="39"/>
      <c r="H160" s="39"/>
      <c r="I160" s="232"/>
      <c r="J160" s="39"/>
      <c r="K160" s="39"/>
      <c r="L160" s="43"/>
      <c r="M160" s="233"/>
      <c r="N160" s="234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143</v>
      </c>
      <c r="AU160" s="16" t="s">
        <v>86</v>
      </c>
    </row>
    <row r="161" s="2" customFormat="1" ht="21.75" customHeight="1">
      <c r="A161" s="37"/>
      <c r="B161" s="38"/>
      <c r="C161" s="217" t="s">
        <v>195</v>
      </c>
      <c r="D161" s="217" t="s">
        <v>136</v>
      </c>
      <c r="E161" s="218" t="s">
        <v>224</v>
      </c>
      <c r="F161" s="219" t="s">
        <v>225</v>
      </c>
      <c r="G161" s="220" t="s">
        <v>226</v>
      </c>
      <c r="H161" s="221">
        <v>939.20000000000005</v>
      </c>
      <c r="I161" s="222"/>
      <c r="J161" s="223">
        <f>ROUND(I161*H161,2)</f>
        <v>0</v>
      </c>
      <c r="K161" s="219" t="s">
        <v>140</v>
      </c>
      <c r="L161" s="43"/>
      <c r="M161" s="224" t="s">
        <v>1</v>
      </c>
      <c r="N161" s="225" t="s">
        <v>41</v>
      </c>
      <c r="O161" s="90"/>
      <c r="P161" s="226">
        <f>O161*H161</f>
        <v>0</v>
      </c>
      <c r="Q161" s="226">
        <v>0.00084000000000000003</v>
      </c>
      <c r="R161" s="226">
        <f>Q161*H161</f>
        <v>0.78892800000000007</v>
      </c>
      <c r="S161" s="226">
        <v>0</v>
      </c>
      <c r="T161" s="227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8" t="s">
        <v>141</v>
      </c>
      <c r="AT161" s="228" t="s">
        <v>136</v>
      </c>
      <c r="AU161" s="228" t="s">
        <v>86</v>
      </c>
      <c r="AY161" s="16" t="s">
        <v>134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6" t="s">
        <v>84</v>
      </c>
      <c r="BK161" s="229">
        <f>ROUND(I161*H161,2)</f>
        <v>0</v>
      </c>
      <c r="BL161" s="16" t="s">
        <v>141</v>
      </c>
      <c r="BM161" s="228" t="s">
        <v>663</v>
      </c>
    </row>
    <row r="162" s="2" customFormat="1">
      <c r="A162" s="37"/>
      <c r="B162" s="38"/>
      <c r="C162" s="39"/>
      <c r="D162" s="230" t="s">
        <v>143</v>
      </c>
      <c r="E162" s="39"/>
      <c r="F162" s="231" t="s">
        <v>228</v>
      </c>
      <c r="G162" s="39"/>
      <c r="H162" s="39"/>
      <c r="I162" s="232"/>
      <c r="J162" s="39"/>
      <c r="K162" s="39"/>
      <c r="L162" s="43"/>
      <c r="M162" s="233"/>
      <c r="N162" s="234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143</v>
      </c>
      <c r="AU162" s="16" t="s">
        <v>86</v>
      </c>
    </row>
    <row r="163" s="13" customFormat="1">
      <c r="A163" s="13"/>
      <c r="B163" s="235"/>
      <c r="C163" s="236"/>
      <c r="D163" s="230" t="s">
        <v>145</v>
      </c>
      <c r="E163" s="237" t="s">
        <v>1</v>
      </c>
      <c r="F163" s="238" t="s">
        <v>664</v>
      </c>
      <c r="G163" s="236"/>
      <c r="H163" s="239">
        <v>327</v>
      </c>
      <c r="I163" s="240"/>
      <c r="J163" s="236"/>
      <c r="K163" s="236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145</v>
      </c>
      <c r="AU163" s="245" t="s">
        <v>86</v>
      </c>
      <c r="AV163" s="13" t="s">
        <v>86</v>
      </c>
      <c r="AW163" s="13" t="s">
        <v>32</v>
      </c>
      <c r="AX163" s="13" t="s">
        <v>76</v>
      </c>
      <c r="AY163" s="245" t="s">
        <v>134</v>
      </c>
    </row>
    <row r="164" s="13" customFormat="1">
      <c r="A164" s="13"/>
      <c r="B164" s="235"/>
      <c r="C164" s="236"/>
      <c r="D164" s="230" t="s">
        <v>145</v>
      </c>
      <c r="E164" s="237" t="s">
        <v>1</v>
      </c>
      <c r="F164" s="238" t="s">
        <v>665</v>
      </c>
      <c r="G164" s="236"/>
      <c r="H164" s="239">
        <v>557.60000000000002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145</v>
      </c>
      <c r="AU164" s="245" t="s">
        <v>86</v>
      </c>
      <c r="AV164" s="13" t="s">
        <v>86</v>
      </c>
      <c r="AW164" s="13" t="s">
        <v>32</v>
      </c>
      <c r="AX164" s="13" t="s">
        <v>76</v>
      </c>
      <c r="AY164" s="245" t="s">
        <v>134</v>
      </c>
    </row>
    <row r="165" s="13" customFormat="1">
      <c r="A165" s="13"/>
      <c r="B165" s="235"/>
      <c r="C165" s="236"/>
      <c r="D165" s="230" t="s">
        <v>145</v>
      </c>
      <c r="E165" s="237" t="s">
        <v>1</v>
      </c>
      <c r="F165" s="238" t="s">
        <v>666</v>
      </c>
      <c r="G165" s="236"/>
      <c r="H165" s="239">
        <v>54.600000000000001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145</v>
      </c>
      <c r="AU165" s="245" t="s">
        <v>86</v>
      </c>
      <c r="AV165" s="13" t="s">
        <v>86</v>
      </c>
      <c r="AW165" s="13" t="s">
        <v>32</v>
      </c>
      <c r="AX165" s="13" t="s">
        <v>76</v>
      </c>
      <c r="AY165" s="245" t="s">
        <v>134</v>
      </c>
    </row>
    <row r="166" s="14" customFormat="1">
      <c r="A166" s="14"/>
      <c r="B166" s="247"/>
      <c r="C166" s="248"/>
      <c r="D166" s="230" t="s">
        <v>145</v>
      </c>
      <c r="E166" s="249" t="s">
        <v>1</v>
      </c>
      <c r="F166" s="250" t="s">
        <v>211</v>
      </c>
      <c r="G166" s="248"/>
      <c r="H166" s="251">
        <v>939.20000000000005</v>
      </c>
      <c r="I166" s="252"/>
      <c r="J166" s="248"/>
      <c r="K166" s="248"/>
      <c r="L166" s="253"/>
      <c r="M166" s="254"/>
      <c r="N166" s="255"/>
      <c r="O166" s="255"/>
      <c r="P166" s="255"/>
      <c r="Q166" s="255"/>
      <c r="R166" s="255"/>
      <c r="S166" s="255"/>
      <c r="T166" s="25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7" t="s">
        <v>145</v>
      </c>
      <c r="AU166" s="257" t="s">
        <v>86</v>
      </c>
      <c r="AV166" s="14" t="s">
        <v>141</v>
      </c>
      <c r="AW166" s="14" t="s">
        <v>32</v>
      </c>
      <c r="AX166" s="14" t="s">
        <v>84</v>
      </c>
      <c r="AY166" s="257" t="s">
        <v>134</v>
      </c>
    </row>
    <row r="167" s="2" customFormat="1" ht="24.15" customHeight="1">
      <c r="A167" s="37"/>
      <c r="B167" s="38"/>
      <c r="C167" s="217" t="s">
        <v>8</v>
      </c>
      <c r="D167" s="217" t="s">
        <v>136</v>
      </c>
      <c r="E167" s="218" t="s">
        <v>233</v>
      </c>
      <c r="F167" s="219" t="s">
        <v>234</v>
      </c>
      <c r="G167" s="220" t="s">
        <v>226</v>
      </c>
      <c r="H167" s="221">
        <v>939.20000000000005</v>
      </c>
      <c r="I167" s="222"/>
      <c r="J167" s="223">
        <f>ROUND(I167*H167,2)</f>
        <v>0</v>
      </c>
      <c r="K167" s="219" t="s">
        <v>140</v>
      </c>
      <c r="L167" s="43"/>
      <c r="M167" s="224" t="s">
        <v>1</v>
      </c>
      <c r="N167" s="225" t="s">
        <v>41</v>
      </c>
      <c r="O167" s="90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8" t="s">
        <v>141</v>
      </c>
      <c r="AT167" s="228" t="s">
        <v>136</v>
      </c>
      <c r="AU167" s="228" t="s">
        <v>86</v>
      </c>
      <c r="AY167" s="16" t="s">
        <v>134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6" t="s">
        <v>84</v>
      </c>
      <c r="BK167" s="229">
        <f>ROUND(I167*H167,2)</f>
        <v>0</v>
      </c>
      <c r="BL167" s="16" t="s">
        <v>141</v>
      </c>
      <c r="BM167" s="228" t="s">
        <v>667</v>
      </c>
    </row>
    <row r="168" s="2" customFormat="1">
      <c r="A168" s="37"/>
      <c r="B168" s="38"/>
      <c r="C168" s="39"/>
      <c r="D168" s="230" t="s">
        <v>143</v>
      </c>
      <c r="E168" s="39"/>
      <c r="F168" s="231" t="s">
        <v>236</v>
      </c>
      <c r="G168" s="39"/>
      <c r="H168" s="39"/>
      <c r="I168" s="232"/>
      <c r="J168" s="39"/>
      <c r="K168" s="39"/>
      <c r="L168" s="43"/>
      <c r="M168" s="233"/>
      <c r="N168" s="234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143</v>
      </c>
      <c r="AU168" s="16" t="s">
        <v>86</v>
      </c>
    </row>
    <row r="169" s="2" customFormat="1" ht="37.8" customHeight="1">
      <c r="A169" s="37"/>
      <c r="B169" s="38"/>
      <c r="C169" s="217" t="s">
        <v>213</v>
      </c>
      <c r="D169" s="217" t="s">
        <v>136</v>
      </c>
      <c r="E169" s="218" t="s">
        <v>256</v>
      </c>
      <c r="F169" s="219" t="s">
        <v>257</v>
      </c>
      <c r="G169" s="220" t="s">
        <v>198</v>
      </c>
      <c r="H169" s="221">
        <v>252.36699999999999</v>
      </c>
      <c r="I169" s="222"/>
      <c r="J169" s="223">
        <f>ROUND(I169*H169,2)</f>
        <v>0</v>
      </c>
      <c r="K169" s="219" t="s">
        <v>140</v>
      </c>
      <c r="L169" s="43"/>
      <c r="M169" s="224" t="s">
        <v>1</v>
      </c>
      <c r="N169" s="225" t="s">
        <v>41</v>
      </c>
      <c r="O169" s="90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7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8" t="s">
        <v>141</v>
      </c>
      <c r="AT169" s="228" t="s">
        <v>136</v>
      </c>
      <c r="AU169" s="228" t="s">
        <v>86</v>
      </c>
      <c r="AY169" s="16" t="s">
        <v>134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6" t="s">
        <v>84</v>
      </c>
      <c r="BK169" s="229">
        <f>ROUND(I169*H169,2)</f>
        <v>0</v>
      </c>
      <c r="BL169" s="16" t="s">
        <v>141</v>
      </c>
      <c r="BM169" s="228" t="s">
        <v>668</v>
      </c>
    </row>
    <row r="170" s="2" customFormat="1">
      <c r="A170" s="37"/>
      <c r="B170" s="38"/>
      <c r="C170" s="39"/>
      <c r="D170" s="230" t="s">
        <v>143</v>
      </c>
      <c r="E170" s="39"/>
      <c r="F170" s="231" t="s">
        <v>259</v>
      </c>
      <c r="G170" s="39"/>
      <c r="H170" s="39"/>
      <c r="I170" s="232"/>
      <c r="J170" s="39"/>
      <c r="K170" s="39"/>
      <c r="L170" s="43"/>
      <c r="M170" s="233"/>
      <c r="N170" s="234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143</v>
      </c>
      <c r="AU170" s="16" t="s">
        <v>86</v>
      </c>
    </row>
    <row r="171" s="13" customFormat="1">
      <c r="A171" s="13"/>
      <c r="B171" s="235"/>
      <c r="C171" s="236"/>
      <c r="D171" s="230" t="s">
        <v>145</v>
      </c>
      <c r="E171" s="237" t="s">
        <v>1</v>
      </c>
      <c r="F171" s="238" t="s">
        <v>669</v>
      </c>
      <c r="G171" s="236"/>
      <c r="H171" s="239">
        <v>252.36699999999999</v>
      </c>
      <c r="I171" s="240"/>
      <c r="J171" s="236"/>
      <c r="K171" s="236"/>
      <c r="L171" s="241"/>
      <c r="M171" s="242"/>
      <c r="N171" s="243"/>
      <c r="O171" s="243"/>
      <c r="P171" s="243"/>
      <c r="Q171" s="243"/>
      <c r="R171" s="243"/>
      <c r="S171" s="243"/>
      <c r="T171" s="24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5" t="s">
        <v>145</v>
      </c>
      <c r="AU171" s="245" t="s">
        <v>86</v>
      </c>
      <c r="AV171" s="13" t="s">
        <v>86</v>
      </c>
      <c r="AW171" s="13" t="s">
        <v>32</v>
      </c>
      <c r="AX171" s="13" t="s">
        <v>76</v>
      </c>
      <c r="AY171" s="245" t="s">
        <v>134</v>
      </c>
    </row>
    <row r="172" s="14" customFormat="1">
      <c r="A172" s="14"/>
      <c r="B172" s="247"/>
      <c r="C172" s="248"/>
      <c r="D172" s="230" t="s">
        <v>145</v>
      </c>
      <c r="E172" s="249" t="s">
        <v>1</v>
      </c>
      <c r="F172" s="250" t="s">
        <v>211</v>
      </c>
      <c r="G172" s="248"/>
      <c r="H172" s="251">
        <v>252.36699999999999</v>
      </c>
      <c r="I172" s="252"/>
      <c r="J172" s="248"/>
      <c r="K172" s="248"/>
      <c r="L172" s="253"/>
      <c r="M172" s="254"/>
      <c r="N172" s="255"/>
      <c r="O172" s="255"/>
      <c r="P172" s="255"/>
      <c r="Q172" s="255"/>
      <c r="R172" s="255"/>
      <c r="S172" s="255"/>
      <c r="T172" s="25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7" t="s">
        <v>145</v>
      </c>
      <c r="AU172" s="257" t="s">
        <v>86</v>
      </c>
      <c r="AV172" s="14" t="s">
        <v>141</v>
      </c>
      <c r="AW172" s="14" t="s">
        <v>32</v>
      </c>
      <c r="AX172" s="14" t="s">
        <v>84</v>
      </c>
      <c r="AY172" s="257" t="s">
        <v>134</v>
      </c>
    </row>
    <row r="173" s="2" customFormat="1" ht="33" customHeight="1">
      <c r="A173" s="37"/>
      <c r="B173" s="38"/>
      <c r="C173" s="217" t="s">
        <v>218</v>
      </c>
      <c r="D173" s="217" t="s">
        <v>136</v>
      </c>
      <c r="E173" s="218" t="s">
        <v>261</v>
      </c>
      <c r="F173" s="219" t="s">
        <v>262</v>
      </c>
      <c r="G173" s="220" t="s">
        <v>198</v>
      </c>
      <c r="H173" s="221">
        <v>439.262</v>
      </c>
      <c r="I173" s="222"/>
      <c r="J173" s="223">
        <f>ROUND(I173*H173,2)</f>
        <v>0</v>
      </c>
      <c r="K173" s="219" t="s">
        <v>140</v>
      </c>
      <c r="L173" s="43"/>
      <c r="M173" s="224" t="s">
        <v>1</v>
      </c>
      <c r="N173" s="225" t="s">
        <v>41</v>
      </c>
      <c r="O173" s="90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8" t="s">
        <v>141</v>
      </c>
      <c r="AT173" s="228" t="s">
        <v>136</v>
      </c>
      <c r="AU173" s="228" t="s">
        <v>86</v>
      </c>
      <c r="AY173" s="16" t="s">
        <v>134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6" t="s">
        <v>84</v>
      </c>
      <c r="BK173" s="229">
        <f>ROUND(I173*H173,2)</f>
        <v>0</v>
      </c>
      <c r="BL173" s="16" t="s">
        <v>141</v>
      </c>
      <c r="BM173" s="228" t="s">
        <v>670</v>
      </c>
    </row>
    <row r="174" s="2" customFormat="1">
      <c r="A174" s="37"/>
      <c r="B174" s="38"/>
      <c r="C174" s="39"/>
      <c r="D174" s="230" t="s">
        <v>143</v>
      </c>
      <c r="E174" s="39"/>
      <c r="F174" s="231" t="s">
        <v>264</v>
      </c>
      <c r="G174" s="39"/>
      <c r="H174" s="39"/>
      <c r="I174" s="232"/>
      <c r="J174" s="39"/>
      <c r="K174" s="39"/>
      <c r="L174" s="43"/>
      <c r="M174" s="233"/>
      <c r="N174" s="234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143</v>
      </c>
      <c r="AU174" s="16" t="s">
        <v>86</v>
      </c>
    </row>
    <row r="175" s="13" customFormat="1">
      <c r="A175" s="13"/>
      <c r="B175" s="235"/>
      <c r="C175" s="236"/>
      <c r="D175" s="230" t="s">
        <v>145</v>
      </c>
      <c r="E175" s="237" t="s">
        <v>1</v>
      </c>
      <c r="F175" s="238" t="s">
        <v>671</v>
      </c>
      <c r="G175" s="236"/>
      <c r="H175" s="239">
        <v>439.262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145</v>
      </c>
      <c r="AU175" s="245" t="s">
        <v>86</v>
      </c>
      <c r="AV175" s="13" t="s">
        <v>86</v>
      </c>
      <c r="AW175" s="13" t="s">
        <v>32</v>
      </c>
      <c r="AX175" s="13" t="s">
        <v>76</v>
      </c>
      <c r="AY175" s="245" t="s">
        <v>134</v>
      </c>
    </row>
    <row r="176" s="14" customFormat="1">
      <c r="A176" s="14"/>
      <c r="B176" s="247"/>
      <c r="C176" s="248"/>
      <c r="D176" s="230" t="s">
        <v>145</v>
      </c>
      <c r="E176" s="249" t="s">
        <v>1</v>
      </c>
      <c r="F176" s="250" t="s">
        <v>211</v>
      </c>
      <c r="G176" s="248"/>
      <c r="H176" s="251">
        <v>439.262</v>
      </c>
      <c r="I176" s="252"/>
      <c r="J176" s="248"/>
      <c r="K176" s="248"/>
      <c r="L176" s="253"/>
      <c r="M176" s="254"/>
      <c r="N176" s="255"/>
      <c r="O176" s="255"/>
      <c r="P176" s="255"/>
      <c r="Q176" s="255"/>
      <c r="R176" s="255"/>
      <c r="S176" s="255"/>
      <c r="T176" s="25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7" t="s">
        <v>145</v>
      </c>
      <c r="AU176" s="257" t="s">
        <v>86</v>
      </c>
      <c r="AV176" s="14" t="s">
        <v>141</v>
      </c>
      <c r="AW176" s="14" t="s">
        <v>32</v>
      </c>
      <c r="AX176" s="14" t="s">
        <v>84</v>
      </c>
      <c r="AY176" s="257" t="s">
        <v>134</v>
      </c>
    </row>
    <row r="177" s="2" customFormat="1" ht="37.8" customHeight="1">
      <c r="A177" s="37"/>
      <c r="B177" s="38"/>
      <c r="C177" s="217" t="s">
        <v>223</v>
      </c>
      <c r="D177" s="217" t="s">
        <v>136</v>
      </c>
      <c r="E177" s="218" t="s">
        <v>267</v>
      </c>
      <c r="F177" s="219" t="s">
        <v>268</v>
      </c>
      <c r="G177" s="220" t="s">
        <v>198</v>
      </c>
      <c r="H177" s="221">
        <v>5710.4059999999999</v>
      </c>
      <c r="I177" s="222"/>
      <c r="J177" s="223">
        <f>ROUND(I177*H177,2)</f>
        <v>0</v>
      </c>
      <c r="K177" s="219" t="s">
        <v>140</v>
      </c>
      <c r="L177" s="43"/>
      <c r="M177" s="224" t="s">
        <v>1</v>
      </c>
      <c r="N177" s="225" t="s">
        <v>41</v>
      </c>
      <c r="O177" s="90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141</v>
      </c>
      <c r="AT177" s="228" t="s">
        <v>136</v>
      </c>
      <c r="AU177" s="228" t="s">
        <v>86</v>
      </c>
      <c r="AY177" s="16" t="s">
        <v>134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84</v>
      </c>
      <c r="BK177" s="229">
        <f>ROUND(I177*H177,2)</f>
        <v>0</v>
      </c>
      <c r="BL177" s="16" t="s">
        <v>141</v>
      </c>
      <c r="BM177" s="228" t="s">
        <v>672</v>
      </c>
    </row>
    <row r="178" s="2" customFormat="1">
      <c r="A178" s="37"/>
      <c r="B178" s="38"/>
      <c r="C178" s="39"/>
      <c r="D178" s="230" t="s">
        <v>143</v>
      </c>
      <c r="E178" s="39"/>
      <c r="F178" s="231" t="s">
        <v>270</v>
      </c>
      <c r="G178" s="39"/>
      <c r="H178" s="39"/>
      <c r="I178" s="232"/>
      <c r="J178" s="39"/>
      <c r="K178" s="39"/>
      <c r="L178" s="43"/>
      <c r="M178" s="233"/>
      <c r="N178" s="234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143</v>
      </c>
      <c r="AU178" s="16" t="s">
        <v>86</v>
      </c>
    </row>
    <row r="179" s="13" customFormat="1">
      <c r="A179" s="13"/>
      <c r="B179" s="235"/>
      <c r="C179" s="236"/>
      <c r="D179" s="230" t="s">
        <v>145</v>
      </c>
      <c r="E179" s="237" t="s">
        <v>1</v>
      </c>
      <c r="F179" s="238" t="s">
        <v>673</v>
      </c>
      <c r="G179" s="236"/>
      <c r="H179" s="239">
        <v>439.262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145</v>
      </c>
      <c r="AU179" s="245" t="s">
        <v>86</v>
      </c>
      <c r="AV179" s="13" t="s">
        <v>86</v>
      </c>
      <c r="AW179" s="13" t="s">
        <v>32</v>
      </c>
      <c r="AX179" s="13" t="s">
        <v>84</v>
      </c>
      <c r="AY179" s="245" t="s">
        <v>134</v>
      </c>
    </row>
    <row r="180" s="13" customFormat="1">
      <c r="A180" s="13"/>
      <c r="B180" s="235"/>
      <c r="C180" s="236"/>
      <c r="D180" s="230" t="s">
        <v>145</v>
      </c>
      <c r="E180" s="236"/>
      <c r="F180" s="238" t="s">
        <v>674</v>
      </c>
      <c r="G180" s="236"/>
      <c r="H180" s="239">
        <v>5710.4059999999999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145</v>
      </c>
      <c r="AU180" s="245" t="s">
        <v>86</v>
      </c>
      <c r="AV180" s="13" t="s">
        <v>86</v>
      </c>
      <c r="AW180" s="13" t="s">
        <v>4</v>
      </c>
      <c r="AX180" s="13" t="s">
        <v>84</v>
      </c>
      <c r="AY180" s="245" t="s">
        <v>134</v>
      </c>
    </row>
    <row r="181" s="2" customFormat="1" ht="24.15" customHeight="1">
      <c r="A181" s="37"/>
      <c r="B181" s="38"/>
      <c r="C181" s="217" t="s">
        <v>232</v>
      </c>
      <c r="D181" s="217" t="s">
        <v>136</v>
      </c>
      <c r="E181" s="218" t="s">
        <v>274</v>
      </c>
      <c r="F181" s="219" t="s">
        <v>275</v>
      </c>
      <c r="G181" s="220" t="s">
        <v>198</v>
      </c>
      <c r="H181" s="221">
        <v>252.36699999999999</v>
      </c>
      <c r="I181" s="222"/>
      <c r="J181" s="223">
        <f>ROUND(I181*H181,2)</f>
        <v>0</v>
      </c>
      <c r="K181" s="219" t="s">
        <v>140</v>
      </c>
      <c r="L181" s="43"/>
      <c r="M181" s="224" t="s">
        <v>1</v>
      </c>
      <c r="N181" s="225" t="s">
        <v>41</v>
      </c>
      <c r="O181" s="90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8" t="s">
        <v>141</v>
      </c>
      <c r="AT181" s="228" t="s">
        <v>136</v>
      </c>
      <c r="AU181" s="228" t="s">
        <v>86</v>
      </c>
      <c r="AY181" s="16" t="s">
        <v>134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6" t="s">
        <v>84</v>
      </c>
      <c r="BK181" s="229">
        <f>ROUND(I181*H181,2)</f>
        <v>0</v>
      </c>
      <c r="BL181" s="16" t="s">
        <v>141</v>
      </c>
      <c r="BM181" s="228" t="s">
        <v>675</v>
      </c>
    </row>
    <row r="182" s="2" customFormat="1">
      <c r="A182" s="37"/>
      <c r="B182" s="38"/>
      <c r="C182" s="39"/>
      <c r="D182" s="230" t="s">
        <v>143</v>
      </c>
      <c r="E182" s="39"/>
      <c r="F182" s="231" t="s">
        <v>277</v>
      </c>
      <c r="G182" s="39"/>
      <c r="H182" s="39"/>
      <c r="I182" s="232"/>
      <c r="J182" s="39"/>
      <c r="K182" s="39"/>
      <c r="L182" s="43"/>
      <c r="M182" s="233"/>
      <c r="N182" s="234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143</v>
      </c>
      <c r="AU182" s="16" t="s">
        <v>86</v>
      </c>
    </row>
    <row r="183" s="2" customFormat="1" ht="33" customHeight="1">
      <c r="A183" s="37"/>
      <c r="B183" s="38"/>
      <c r="C183" s="217" t="s">
        <v>237</v>
      </c>
      <c r="D183" s="217" t="s">
        <v>136</v>
      </c>
      <c r="E183" s="218" t="s">
        <v>279</v>
      </c>
      <c r="F183" s="219" t="s">
        <v>280</v>
      </c>
      <c r="G183" s="220" t="s">
        <v>247</v>
      </c>
      <c r="H183" s="221">
        <v>790.67200000000003</v>
      </c>
      <c r="I183" s="222"/>
      <c r="J183" s="223">
        <f>ROUND(I183*H183,2)</f>
        <v>0</v>
      </c>
      <c r="K183" s="219" t="s">
        <v>140</v>
      </c>
      <c r="L183" s="43"/>
      <c r="M183" s="224" t="s">
        <v>1</v>
      </c>
      <c r="N183" s="225" t="s">
        <v>41</v>
      </c>
      <c r="O183" s="90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8" t="s">
        <v>141</v>
      </c>
      <c r="AT183" s="228" t="s">
        <v>136</v>
      </c>
      <c r="AU183" s="228" t="s">
        <v>86</v>
      </c>
      <c r="AY183" s="16" t="s">
        <v>134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6" t="s">
        <v>84</v>
      </c>
      <c r="BK183" s="229">
        <f>ROUND(I183*H183,2)</f>
        <v>0</v>
      </c>
      <c r="BL183" s="16" t="s">
        <v>141</v>
      </c>
      <c r="BM183" s="228" t="s">
        <v>676</v>
      </c>
    </row>
    <row r="184" s="2" customFormat="1">
      <c r="A184" s="37"/>
      <c r="B184" s="38"/>
      <c r="C184" s="39"/>
      <c r="D184" s="230" t="s">
        <v>143</v>
      </c>
      <c r="E184" s="39"/>
      <c r="F184" s="231" t="s">
        <v>282</v>
      </c>
      <c r="G184" s="39"/>
      <c r="H184" s="39"/>
      <c r="I184" s="232"/>
      <c r="J184" s="39"/>
      <c r="K184" s="39"/>
      <c r="L184" s="43"/>
      <c r="M184" s="233"/>
      <c r="N184" s="234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143</v>
      </c>
      <c r="AU184" s="16" t="s">
        <v>86</v>
      </c>
    </row>
    <row r="185" s="13" customFormat="1">
      <c r="A185" s="13"/>
      <c r="B185" s="235"/>
      <c r="C185" s="236"/>
      <c r="D185" s="230" t="s">
        <v>145</v>
      </c>
      <c r="E185" s="237" t="s">
        <v>1</v>
      </c>
      <c r="F185" s="238" t="s">
        <v>673</v>
      </c>
      <c r="G185" s="236"/>
      <c r="H185" s="239">
        <v>439.262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5" t="s">
        <v>145</v>
      </c>
      <c r="AU185" s="245" t="s">
        <v>86</v>
      </c>
      <c r="AV185" s="13" t="s">
        <v>86</v>
      </c>
      <c r="AW185" s="13" t="s">
        <v>32</v>
      </c>
      <c r="AX185" s="13" t="s">
        <v>84</v>
      </c>
      <c r="AY185" s="245" t="s">
        <v>134</v>
      </c>
    </row>
    <row r="186" s="13" customFormat="1">
      <c r="A186" s="13"/>
      <c r="B186" s="235"/>
      <c r="C186" s="236"/>
      <c r="D186" s="230" t="s">
        <v>145</v>
      </c>
      <c r="E186" s="236"/>
      <c r="F186" s="238" t="s">
        <v>677</v>
      </c>
      <c r="G186" s="236"/>
      <c r="H186" s="239">
        <v>790.67200000000003</v>
      </c>
      <c r="I186" s="240"/>
      <c r="J186" s="236"/>
      <c r="K186" s="236"/>
      <c r="L186" s="241"/>
      <c r="M186" s="242"/>
      <c r="N186" s="243"/>
      <c r="O186" s="243"/>
      <c r="P186" s="243"/>
      <c r="Q186" s="243"/>
      <c r="R186" s="243"/>
      <c r="S186" s="243"/>
      <c r="T186" s="24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5" t="s">
        <v>145</v>
      </c>
      <c r="AU186" s="245" t="s">
        <v>86</v>
      </c>
      <c r="AV186" s="13" t="s">
        <v>86</v>
      </c>
      <c r="AW186" s="13" t="s">
        <v>4</v>
      </c>
      <c r="AX186" s="13" t="s">
        <v>84</v>
      </c>
      <c r="AY186" s="245" t="s">
        <v>134</v>
      </c>
    </row>
    <row r="187" s="2" customFormat="1" ht="24.15" customHeight="1">
      <c r="A187" s="37"/>
      <c r="B187" s="38"/>
      <c r="C187" s="217" t="s">
        <v>243</v>
      </c>
      <c r="D187" s="217" t="s">
        <v>136</v>
      </c>
      <c r="E187" s="218" t="s">
        <v>285</v>
      </c>
      <c r="F187" s="219" t="s">
        <v>286</v>
      </c>
      <c r="G187" s="220" t="s">
        <v>198</v>
      </c>
      <c r="H187" s="221">
        <v>252.36699999999999</v>
      </c>
      <c r="I187" s="222"/>
      <c r="J187" s="223">
        <f>ROUND(I187*H187,2)</f>
        <v>0</v>
      </c>
      <c r="K187" s="219" t="s">
        <v>140</v>
      </c>
      <c r="L187" s="43"/>
      <c r="M187" s="224" t="s">
        <v>1</v>
      </c>
      <c r="N187" s="225" t="s">
        <v>41</v>
      </c>
      <c r="O187" s="90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8" t="s">
        <v>141</v>
      </c>
      <c r="AT187" s="228" t="s">
        <v>136</v>
      </c>
      <c r="AU187" s="228" t="s">
        <v>86</v>
      </c>
      <c r="AY187" s="16" t="s">
        <v>134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6" t="s">
        <v>84</v>
      </c>
      <c r="BK187" s="229">
        <f>ROUND(I187*H187,2)</f>
        <v>0</v>
      </c>
      <c r="BL187" s="16" t="s">
        <v>141</v>
      </c>
      <c r="BM187" s="228" t="s">
        <v>678</v>
      </c>
    </row>
    <row r="188" s="2" customFormat="1">
      <c r="A188" s="37"/>
      <c r="B188" s="38"/>
      <c r="C188" s="39"/>
      <c r="D188" s="230" t="s">
        <v>143</v>
      </c>
      <c r="E188" s="39"/>
      <c r="F188" s="231" t="s">
        <v>288</v>
      </c>
      <c r="G188" s="39"/>
      <c r="H188" s="39"/>
      <c r="I188" s="232"/>
      <c r="J188" s="39"/>
      <c r="K188" s="39"/>
      <c r="L188" s="43"/>
      <c r="M188" s="233"/>
      <c r="N188" s="234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143</v>
      </c>
      <c r="AU188" s="16" t="s">
        <v>86</v>
      </c>
    </row>
    <row r="189" s="13" customFormat="1">
      <c r="A189" s="13"/>
      <c r="B189" s="235"/>
      <c r="C189" s="236"/>
      <c r="D189" s="230" t="s">
        <v>145</v>
      </c>
      <c r="E189" s="237" t="s">
        <v>1</v>
      </c>
      <c r="F189" s="238" t="s">
        <v>679</v>
      </c>
      <c r="G189" s="236"/>
      <c r="H189" s="239">
        <v>439.262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145</v>
      </c>
      <c r="AU189" s="245" t="s">
        <v>86</v>
      </c>
      <c r="AV189" s="13" t="s">
        <v>86</v>
      </c>
      <c r="AW189" s="13" t="s">
        <v>32</v>
      </c>
      <c r="AX189" s="13" t="s">
        <v>76</v>
      </c>
      <c r="AY189" s="245" t="s">
        <v>134</v>
      </c>
    </row>
    <row r="190" s="13" customFormat="1">
      <c r="A190" s="13"/>
      <c r="B190" s="235"/>
      <c r="C190" s="236"/>
      <c r="D190" s="230" t="s">
        <v>145</v>
      </c>
      <c r="E190" s="237" t="s">
        <v>1</v>
      </c>
      <c r="F190" s="238" t="s">
        <v>680</v>
      </c>
      <c r="G190" s="236"/>
      <c r="H190" s="239">
        <v>-67.034999999999997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5" t="s">
        <v>145</v>
      </c>
      <c r="AU190" s="245" t="s">
        <v>86</v>
      </c>
      <c r="AV190" s="13" t="s">
        <v>86</v>
      </c>
      <c r="AW190" s="13" t="s">
        <v>32</v>
      </c>
      <c r="AX190" s="13" t="s">
        <v>76</v>
      </c>
      <c r="AY190" s="245" t="s">
        <v>134</v>
      </c>
    </row>
    <row r="191" s="13" customFormat="1">
      <c r="A191" s="13"/>
      <c r="B191" s="235"/>
      <c r="C191" s="236"/>
      <c r="D191" s="230" t="s">
        <v>145</v>
      </c>
      <c r="E191" s="237" t="s">
        <v>1</v>
      </c>
      <c r="F191" s="238" t="s">
        <v>681</v>
      </c>
      <c r="G191" s="236"/>
      <c r="H191" s="239">
        <v>-89.483000000000004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5" t="s">
        <v>145</v>
      </c>
      <c r="AU191" s="245" t="s">
        <v>86</v>
      </c>
      <c r="AV191" s="13" t="s">
        <v>86</v>
      </c>
      <c r="AW191" s="13" t="s">
        <v>32</v>
      </c>
      <c r="AX191" s="13" t="s">
        <v>76</v>
      </c>
      <c r="AY191" s="245" t="s">
        <v>134</v>
      </c>
    </row>
    <row r="192" s="13" customFormat="1">
      <c r="A192" s="13"/>
      <c r="B192" s="235"/>
      <c r="C192" s="236"/>
      <c r="D192" s="230" t="s">
        <v>145</v>
      </c>
      <c r="E192" s="237" t="s">
        <v>1</v>
      </c>
      <c r="F192" s="238" t="s">
        <v>682</v>
      </c>
      <c r="G192" s="236"/>
      <c r="H192" s="239">
        <v>-10.175000000000001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5" t="s">
        <v>145</v>
      </c>
      <c r="AU192" s="245" t="s">
        <v>86</v>
      </c>
      <c r="AV192" s="13" t="s">
        <v>86</v>
      </c>
      <c r="AW192" s="13" t="s">
        <v>32</v>
      </c>
      <c r="AX192" s="13" t="s">
        <v>76</v>
      </c>
      <c r="AY192" s="245" t="s">
        <v>134</v>
      </c>
    </row>
    <row r="193" s="13" customFormat="1">
      <c r="A193" s="13"/>
      <c r="B193" s="235"/>
      <c r="C193" s="236"/>
      <c r="D193" s="230" t="s">
        <v>145</v>
      </c>
      <c r="E193" s="237" t="s">
        <v>1</v>
      </c>
      <c r="F193" s="238" t="s">
        <v>682</v>
      </c>
      <c r="G193" s="236"/>
      <c r="H193" s="239">
        <v>-10.175000000000001</v>
      </c>
      <c r="I193" s="240"/>
      <c r="J193" s="236"/>
      <c r="K193" s="236"/>
      <c r="L193" s="241"/>
      <c r="M193" s="242"/>
      <c r="N193" s="243"/>
      <c r="O193" s="243"/>
      <c r="P193" s="243"/>
      <c r="Q193" s="243"/>
      <c r="R193" s="243"/>
      <c r="S193" s="243"/>
      <c r="T193" s="24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5" t="s">
        <v>145</v>
      </c>
      <c r="AU193" s="245" t="s">
        <v>86</v>
      </c>
      <c r="AV193" s="13" t="s">
        <v>86</v>
      </c>
      <c r="AW193" s="13" t="s">
        <v>32</v>
      </c>
      <c r="AX193" s="13" t="s">
        <v>76</v>
      </c>
      <c r="AY193" s="245" t="s">
        <v>134</v>
      </c>
    </row>
    <row r="194" s="13" customFormat="1">
      <c r="A194" s="13"/>
      <c r="B194" s="235"/>
      <c r="C194" s="236"/>
      <c r="D194" s="230" t="s">
        <v>145</v>
      </c>
      <c r="E194" s="237" t="s">
        <v>1</v>
      </c>
      <c r="F194" s="238" t="s">
        <v>683</v>
      </c>
      <c r="G194" s="236"/>
      <c r="H194" s="239">
        <v>-8.6699999999999999</v>
      </c>
      <c r="I194" s="240"/>
      <c r="J194" s="236"/>
      <c r="K194" s="236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145</v>
      </c>
      <c r="AU194" s="245" t="s">
        <v>86</v>
      </c>
      <c r="AV194" s="13" t="s">
        <v>86</v>
      </c>
      <c r="AW194" s="13" t="s">
        <v>32</v>
      </c>
      <c r="AX194" s="13" t="s">
        <v>76</v>
      </c>
      <c r="AY194" s="245" t="s">
        <v>134</v>
      </c>
    </row>
    <row r="195" s="13" customFormat="1">
      <c r="A195" s="13"/>
      <c r="B195" s="235"/>
      <c r="C195" s="236"/>
      <c r="D195" s="230" t="s">
        <v>145</v>
      </c>
      <c r="E195" s="237" t="s">
        <v>1</v>
      </c>
      <c r="F195" s="238" t="s">
        <v>684</v>
      </c>
      <c r="G195" s="236"/>
      <c r="H195" s="239">
        <v>-1.357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145</v>
      </c>
      <c r="AU195" s="245" t="s">
        <v>86</v>
      </c>
      <c r="AV195" s="13" t="s">
        <v>86</v>
      </c>
      <c r="AW195" s="13" t="s">
        <v>32</v>
      </c>
      <c r="AX195" s="13" t="s">
        <v>76</v>
      </c>
      <c r="AY195" s="245" t="s">
        <v>134</v>
      </c>
    </row>
    <row r="196" s="14" customFormat="1">
      <c r="A196" s="14"/>
      <c r="B196" s="247"/>
      <c r="C196" s="248"/>
      <c r="D196" s="230" t="s">
        <v>145</v>
      </c>
      <c r="E196" s="249" t="s">
        <v>1</v>
      </c>
      <c r="F196" s="250" t="s">
        <v>211</v>
      </c>
      <c r="G196" s="248"/>
      <c r="H196" s="251">
        <v>252.36699999999996</v>
      </c>
      <c r="I196" s="252"/>
      <c r="J196" s="248"/>
      <c r="K196" s="248"/>
      <c r="L196" s="253"/>
      <c r="M196" s="254"/>
      <c r="N196" s="255"/>
      <c r="O196" s="255"/>
      <c r="P196" s="255"/>
      <c r="Q196" s="255"/>
      <c r="R196" s="255"/>
      <c r="S196" s="255"/>
      <c r="T196" s="25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7" t="s">
        <v>145</v>
      </c>
      <c r="AU196" s="257" t="s">
        <v>86</v>
      </c>
      <c r="AV196" s="14" t="s">
        <v>141</v>
      </c>
      <c r="AW196" s="14" t="s">
        <v>32</v>
      </c>
      <c r="AX196" s="14" t="s">
        <v>84</v>
      </c>
      <c r="AY196" s="257" t="s">
        <v>134</v>
      </c>
    </row>
    <row r="197" s="2" customFormat="1" ht="16.5" customHeight="1">
      <c r="A197" s="37"/>
      <c r="B197" s="38"/>
      <c r="C197" s="258" t="s">
        <v>250</v>
      </c>
      <c r="D197" s="258" t="s">
        <v>244</v>
      </c>
      <c r="E197" s="259" t="s">
        <v>295</v>
      </c>
      <c r="F197" s="260" t="s">
        <v>296</v>
      </c>
      <c r="G197" s="261" t="s">
        <v>247</v>
      </c>
      <c r="H197" s="262">
        <v>504.73399999999998</v>
      </c>
      <c r="I197" s="263"/>
      <c r="J197" s="264">
        <f>ROUND(I197*H197,2)</f>
        <v>0</v>
      </c>
      <c r="K197" s="260" t="s">
        <v>140</v>
      </c>
      <c r="L197" s="265"/>
      <c r="M197" s="266" t="s">
        <v>1</v>
      </c>
      <c r="N197" s="267" t="s">
        <v>41</v>
      </c>
      <c r="O197" s="90"/>
      <c r="P197" s="226">
        <f>O197*H197</f>
        <v>0</v>
      </c>
      <c r="Q197" s="226">
        <v>1</v>
      </c>
      <c r="R197" s="226">
        <f>Q197*H197</f>
        <v>504.73399999999998</v>
      </c>
      <c r="S197" s="226">
        <v>0</v>
      </c>
      <c r="T197" s="227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8" t="s">
        <v>179</v>
      </c>
      <c r="AT197" s="228" t="s">
        <v>244</v>
      </c>
      <c r="AU197" s="228" t="s">
        <v>86</v>
      </c>
      <c r="AY197" s="16" t="s">
        <v>134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6" t="s">
        <v>84</v>
      </c>
      <c r="BK197" s="229">
        <f>ROUND(I197*H197,2)</f>
        <v>0</v>
      </c>
      <c r="BL197" s="16" t="s">
        <v>141</v>
      </c>
      <c r="BM197" s="228" t="s">
        <v>685</v>
      </c>
    </row>
    <row r="198" s="2" customFormat="1">
      <c r="A198" s="37"/>
      <c r="B198" s="38"/>
      <c r="C198" s="39"/>
      <c r="D198" s="230" t="s">
        <v>143</v>
      </c>
      <c r="E198" s="39"/>
      <c r="F198" s="231" t="s">
        <v>296</v>
      </c>
      <c r="G198" s="39"/>
      <c r="H198" s="39"/>
      <c r="I198" s="232"/>
      <c r="J198" s="39"/>
      <c r="K198" s="39"/>
      <c r="L198" s="43"/>
      <c r="M198" s="233"/>
      <c r="N198" s="234"/>
      <c r="O198" s="90"/>
      <c r="P198" s="90"/>
      <c r="Q198" s="90"/>
      <c r="R198" s="90"/>
      <c r="S198" s="90"/>
      <c r="T198" s="91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143</v>
      </c>
      <c r="AU198" s="16" t="s">
        <v>86</v>
      </c>
    </row>
    <row r="199" s="13" customFormat="1">
      <c r="A199" s="13"/>
      <c r="B199" s="235"/>
      <c r="C199" s="236"/>
      <c r="D199" s="230" t="s">
        <v>145</v>
      </c>
      <c r="E199" s="236"/>
      <c r="F199" s="238" t="s">
        <v>686</v>
      </c>
      <c r="G199" s="236"/>
      <c r="H199" s="239">
        <v>504.73399999999998</v>
      </c>
      <c r="I199" s="240"/>
      <c r="J199" s="236"/>
      <c r="K199" s="236"/>
      <c r="L199" s="241"/>
      <c r="M199" s="242"/>
      <c r="N199" s="243"/>
      <c r="O199" s="243"/>
      <c r="P199" s="243"/>
      <c r="Q199" s="243"/>
      <c r="R199" s="243"/>
      <c r="S199" s="243"/>
      <c r="T199" s="24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5" t="s">
        <v>145</v>
      </c>
      <c r="AU199" s="245" t="s">
        <v>86</v>
      </c>
      <c r="AV199" s="13" t="s">
        <v>86</v>
      </c>
      <c r="AW199" s="13" t="s">
        <v>4</v>
      </c>
      <c r="AX199" s="13" t="s">
        <v>84</v>
      </c>
      <c r="AY199" s="245" t="s">
        <v>134</v>
      </c>
    </row>
    <row r="200" s="2" customFormat="1" ht="24.15" customHeight="1">
      <c r="A200" s="37"/>
      <c r="B200" s="38"/>
      <c r="C200" s="217" t="s">
        <v>255</v>
      </c>
      <c r="D200" s="217" t="s">
        <v>136</v>
      </c>
      <c r="E200" s="218" t="s">
        <v>301</v>
      </c>
      <c r="F200" s="219" t="s">
        <v>302</v>
      </c>
      <c r="G200" s="220" t="s">
        <v>198</v>
      </c>
      <c r="H200" s="221">
        <v>148.28800000000001</v>
      </c>
      <c r="I200" s="222"/>
      <c r="J200" s="223">
        <f>ROUND(I200*H200,2)</f>
        <v>0</v>
      </c>
      <c r="K200" s="219" t="s">
        <v>140</v>
      </c>
      <c r="L200" s="43"/>
      <c r="M200" s="224" t="s">
        <v>1</v>
      </c>
      <c r="N200" s="225" t="s">
        <v>41</v>
      </c>
      <c r="O200" s="90"/>
      <c r="P200" s="226">
        <f>O200*H200</f>
        <v>0</v>
      </c>
      <c r="Q200" s="226">
        <v>0</v>
      </c>
      <c r="R200" s="226">
        <f>Q200*H200</f>
        <v>0</v>
      </c>
      <c r="S200" s="226">
        <v>0</v>
      </c>
      <c r="T200" s="227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8" t="s">
        <v>141</v>
      </c>
      <c r="AT200" s="228" t="s">
        <v>136</v>
      </c>
      <c r="AU200" s="228" t="s">
        <v>86</v>
      </c>
      <c r="AY200" s="16" t="s">
        <v>134</v>
      </c>
      <c r="BE200" s="229">
        <f>IF(N200="základní",J200,0)</f>
        <v>0</v>
      </c>
      <c r="BF200" s="229">
        <f>IF(N200="snížená",J200,0)</f>
        <v>0</v>
      </c>
      <c r="BG200" s="229">
        <f>IF(N200="zákl. přenesená",J200,0)</f>
        <v>0</v>
      </c>
      <c r="BH200" s="229">
        <f>IF(N200="sníž. přenesená",J200,0)</f>
        <v>0</v>
      </c>
      <c r="BI200" s="229">
        <f>IF(N200="nulová",J200,0)</f>
        <v>0</v>
      </c>
      <c r="BJ200" s="16" t="s">
        <v>84</v>
      </c>
      <c r="BK200" s="229">
        <f>ROUND(I200*H200,2)</f>
        <v>0</v>
      </c>
      <c r="BL200" s="16" t="s">
        <v>141</v>
      </c>
      <c r="BM200" s="228" t="s">
        <v>687</v>
      </c>
    </row>
    <row r="201" s="2" customFormat="1">
      <c r="A201" s="37"/>
      <c r="B201" s="38"/>
      <c r="C201" s="39"/>
      <c r="D201" s="230" t="s">
        <v>143</v>
      </c>
      <c r="E201" s="39"/>
      <c r="F201" s="231" t="s">
        <v>304</v>
      </c>
      <c r="G201" s="39"/>
      <c r="H201" s="39"/>
      <c r="I201" s="232"/>
      <c r="J201" s="39"/>
      <c r="K201" s="39"/>
      <c r="L201" s="43"/>
      <c r="M201" s="233"/>
      <c r="N201" s="234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143</v>
      </c>
      <c r="AU201" s="16" t="s">
        <v>86</v>
      </c>
    </row>
    <row r="202" s="13" customFormat="1">
      <c r="A202" s="13"/>
      <c r="B202" s="235"/>
      <c r="C202" s="236"/>
      <c r="D202" s="230" t="s">
        <v>145</v>
      </c>
      <c r="E202" s="237" t="s">
        <v>1</v>
      </c>
      <c r="F202" s="238" t="s">
        <v>688</v>
      </c>
      <c r="G202" s="236"/>
      <c r="H202" s="239">
        <v>67.034999999999997</v>
      </c>
      <c r="I202" s="240"/>
      <c r="J202" s="236"/>
      <c r="K202" s="236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145</v>
      </c>
      <c r="AU202" s="245" t="s">
        <v>86</v>
      </c>
      <c r="AV202" s="13" t="s">
        <v>86</v>
      </c>
      <c r="AW202" s="13" t="s">
        <v>32</v>
      </c>
      <c r="AX202" s="13" t="s">
        <v>76</v>
      </c>
      <c r="AY202" s="245" t="s">
        <v>134</v>
      </c>
    </row>
    <row r="203" s="13" customFormat="1">
      <c r="A203" s="13"/>
      <c r="B203" s="235"/>
      <c r="C203" s="236"/>
      <c r="D203" s="230" t="s">
        <v>145</v>
      </c>
      <c r="E203" s="237" t="s">
        <v>1</v>
      </c>
      <c r="F203" s="238" t="s">
        <v>689</v>
      </c>
      <c r="G203" s="236"/>
      <c r="H203" s="239">
        <v>89.483000000000004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5" t="s">
        <v>145</v>
      </c>
      <c r="AU203" s="245" t="s">
        <v>86</v>
      </c>
      <c r="AV203" s="13" t="s">
        <v>86</v>
      </c>
      <c r="AW203" s="13" t="s">
        <v>32</v>
      </c>
      <c r="AX203" s="13" t="s">
        <v>76</v>
      </c>
      <c r="AY203" s="245" t="s">
        <v>134</v>
      </c>
    </row>
    <row r="204" s="13" customFormat="1">
      <c r="A204" s="13"/>
      <c r="B204" s="235"/>
      <c r="C204" s="236"/>
      <c r="D204" s="230" t="s">
        <v>145</v>
      </c>
      <c r="E204" s="237" t="s">
        <v>1</v>
      </c>
      <c r="F204" s="238" t="s">
        <v>690</v>
      </c>
      <c r="G204" s="236"/>
      <c r="H204" s="239">
        <v>10.175000000000001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5" t="s">
        <v>145</v>
      </c>
      <c r="AU204" s="245" t="s">
        <v>86</v>
      </c>
      <c r="AV204" s="13" t="s">
        <v>86</v>
      </c>
      <c r="AW204" s="13" t="s">
        <v>32</v>
      </c>
      <c r="AX204" s="13" t="s">
        <v>76</v>
      </c>
      <c r="AY204" s="245" t="s">
        <v>134</v>
      </c>
    </row>
    <row r="205" s="13" customFormat="1">
      <c r="A205" s="13"/>
      <c r="B205" s="235"/>
      <c r="C205" s="236"/>
      <c r="D205" s="230" t="s">
        <v>145</v>
      </c>
      <c r="E205" s="237" t="s">
        <v>1</v>
      </c>
      <c r="F205" s="238" t="s">
        <v>690</v>
      </c>
      <c r="G205" s="236"/>
      <c r="H205" s="239">
        <v>10.175000000000001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5" t="s">
        <v>145</v>
      </c>
      <c r="AU205" s="245" t="s">
        <v>86</v>
      </c>
      <c r="AV205" s="13" t="s">
        <v>86</v>
      </c>
      <c r="AW205" s="13" t="s">
        <v>32</v>
      </c>
      <c r="AX205" s="13" t="s">
        <v>76</v>
      </c>
      <c r="AY205" s="245" t="s">
        <v>134</v>
      </c>
    </row>
    <row r="206" s="13" customFormat="1">
      <c r="A206" s="13"/>
      <c r="B206" s="235"/>
      <c r="C206" s="236"/>
      <c r="D206" s="230" t="s">
        <v>145</v>
      </c>
      <c r="E206" s="237" t="s">
        <v>1</v>
      </c>
      <c r="F206" s="238" t="s">
        <v>691</v>
      </c>
      <c r="G206" s="236"/>
      <c r="H206" s="239">
        <v>-17.989999999999998</v>
      </c>
      <c r="I206" s="240"/>
      <c r="J206" s="236"/>
      <c r="K206" s="236"/>
      <c r="L206" s="241"/>
      <c r="M206" s="242"/>
      <c r="N206" s="243"/>
      <c r="O206" s="243"/>
      <c r="P206" s="243"/>
      <c r="Q206" s="243"/>
      <c r="R206" s="243"/>
      <c r="S206" s="243"/>
      <c r="T206" s="24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5" t="s">
        <v>145</v>
      </c>
      <c r="AU206" s="245" t="s">
        <v>86</v>
      </c>
      <c r="AV206" s="13" t="s">
        <v>86</v>
      </c>
      <c r="AW206" s="13" t="s">
        <v>32</v>
      </c>
      <c r="AX206" s="13" t="s">
        <v>76</v>
      </c>
      <c r="AY206" s="245" t="s">
        <v>134</v>
      </c>
    </row>
    <row r="207" s="13" customFormat="1">
      <c r="A207" s="13"/>
      <c r="B207" s="235"/>
      <c r="C207" s="236"/>
      <c r="D207" s="230" t="s">
        <v>145</v>
      </c>
      <c r="E207" s="237" t="s">
        <v>1</v>
      </c>
      <c r="F207" s="238" t="s">
        <v>692</v>
      </c>
      <c r="G207" s="236"/>
      <c r="H207" s="239">
        <v>-1.8160000000000001</v>
      </c>
      <c r="I207" s="240"/>
      <c r="J207" s="236"/>
      <c r="K207" s="236"/>
      <c r="L207" s="241"/>
      <c r="M207" s="242"/>
      <c r="N207" s="243"/>
      <c r="O207" s="243"/>
      <c r="P207" s="243"/>
      <c r="Q207" s="243"/>
      <c r="R207" s="243"/>
      <c r="S207" s="243"/>
      <c r="T207" s="24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5" t="s">
        <v>145</v>
      </c>
      <c r="AU207" s="245" t="s">
        <v>86</v>
      </c>
      <c r="AV207" s="13" t="s">
        <v>86</v>
      </c>
      <c r="AW207" s="13" t="s">
        <v>32</v>
      </c>
      <c r="AX207" s="13" t="s">
        <v>76</v>
      </c>
      <c r="AY207" s="245" t="s">
        <v>134</v>
      </c>
    </row>
    <row r="208" s="13" customFormat="1">
      <c r="A208" s="13"/>
      <c r="B208" s="235"/>
      <c r="C208" s="236"/>
      <c r="D208" s="230" t="s">
        <v>145</v>
      </c>
      <c r="E208" s="237" t="s">
        <v>1</v>
      </c>
      <c r="F208" s="238" t="s">
        <v>693</v>
      </c>
      <c r="G208" s="236"/>
      <c r="H208" s="239">
        <v>-7.5860000000000003</v>
      </c>
      <c r="I208" s="240"/>
      <c r="J208" s="236"/>
      <c r="K208" s="236"/>
      <c r="L208" s="241"/>
      <c r="M208" s="242"/>
      <c r="N208" s="243"/>
      <c r="O208" s="243"/>
      <c r="P208" s="243"/>
      <c r="Q208" s="243"/>
      <c r="R208" s="243"/>
      <c r="S208" s="243"/>
      <c r="T208" s="24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5" t="s">
        <v>145</v>
      </c>
      <c r="AU208" s="245" t="s">
        <v>86</v>
      </c>
      <c r="AV208" s="13" t="s">
        <v>86</v>
      </c>
      <c r="AW208" s="13" t="s">
        <v>32</v>
      </c>
      <c r="AX208" s="13" t="s">
        <v>76</v>
      </c>
      <c r="AY208" s="245" t="s">
        <v>134</v>
      </c>
    </row>
    <row r="209" s="13" customFormat="1">
      <c r="A209" s="13"/>
      <c r="B209" s="235"/>
      <c r="C209" s="236"/>
      <c r="D209" s="230" t="s">
        <v>145</v>
      </c>
      <c r="E209" s="237" t="s">
        <v>1</v>
      </c>
      <c r="F209" s="238" t="s">
        <v>694</v>
      </c>
      <c r="G209" s="236"/>
      <c r="H209" s="239">
        <v>-1.1879999999999999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145</v>
      </c>
      <c r="AU209" s="245" t="s">
        <v>86</v>
      </c>
      <c r="AV209" s="13" t="s">
        <v>86</v>
      </c>
      <c r="AW209" s="13" t="s">
        <v>32</v>
      </c>
      <c r="AX209" s="13" t="s">
        <v>76</v>
      </c>
      <c r="AY209" s="245" t="s">
        <v>134</v>
      </c>
    </row>
    <row r="210" s="14" customFormat="1">
      <c r="A210" s="14"/>
      <c r="B210" s="247"/>
      <c r="C210" s="248"/>
      <c r="D210" s="230" t="s">
        <v>145</v>
      </c>
      <c r="E210" s="249" t="s">
        <v>1</v>
      </c>
      <c r="F210" s="250" t="s">
        <v>211</v>
      </c>
      <c r="G210" s="248"/>
      <c r="H210" s="251">
        <v>148.28800000000001</v>
      </c>
      <c r="I210" s="252"/>
      <c r="J210" s="248"/>
      <c r="K210" s="248"/>
      <c r="L210" s="253"/>
      <c r="M210" s="254"/>
      <c r="N210" s="255"/>
      <c r="O210" s="255"/>
      <c r="P210" s="255"/>
      <c r="Q210" s="255"/>
      <c r="R210" s="255"/>
      <c r="S210" s="255"/>
      <c r="T210" s="25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7" t="s">
        <v>145</v>
      </c>
      <c r="AU210" s="257" t="s">
        <v>86</v>
      </c>
      <c r="AV210" s="14" t="s">
        <v>141</v>
      </c>
      <c r="AW210" s="14" t="s">
        <v>32</v>
      </c>
      <c r="AX210" s="14" t="s">
        <v>84</v>
      </c>
      <c r="AY210" s="257" t="s">
        <v>134</v>
      </c>
    </row>
    <row r="211" s="2" customFormat="1" ht="16.5" customHeight="1">
      <c r="A211" s="37"/>
      <c r="B211" s="38"/>
      <c r="C211" s="258" t="s">
        <v>7</v>
      </c>
      <c r="D211" s="258" t="s">
        <v>244</v>
      </c>
      <c r="E211" s="259" t="s">
        <v>312</v>
      </c>
      <c r="F211" s="260" t="s">
        <v>313</v>
      </c>
      <c r="G211" s="261" t="s">
        <v>247</v>
      </c>
      <c r="H211" s="262">
        <v>296.57600000000002</v>
      </c>
      <c r="I211" s="263"/>
      <c r="J211" s="264">
        <f>ROUND(I211*H211,2)</f>
        <v>0</v>
      </c>
      <c r="K211" s="260" t="s">
        <v>140</v>
      </c>
      <c r="L211" s="265"/>
      <c r="M211" s="266" t="s">
        <v>1</v>
      </c>
      <c r="N211" s="267" t="s">
        <v>41</v>
      </c>
      <c r="O211" s="90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7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8" t="s">
        <v>179</v>
      </c>
      <c r="AT211" s="228" t="s">
        <v>244</v>
      </c>
      <c r="AU211" s="228" t="s">
        <v>86</v>
      </c>
      <c r="AY211" s="16" t="s">
        <v>134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6" t="s">
        <v>84</v>
      </c>
      <c r="BK211" s="229">
        <f>ROUND(I211*H211,2)</f>
        <v>0</v>
      </c>
      <c r="BL211" s="16" t="s">
        <v>141</v>
      </c>
      <c r="BM211" s="228" t="s">
        <v>695</v>
      </c>
    </row>
    <row r="212" s="2" customFormat="1">
      <c r="A212" s="37"/>
      <c r="B212" s="38"/>
      <c r="C212" s="39"/>
      <c r="D212" s="230" t="s">
        <v>143</v>
      </c>
      <c r="E212" s="39"/>
      <c r="F212" s="231" t="s">
        <v>313</v>
      </c>
      <c r="G212" s="39"/>
      <c r="H212" s="39"/>
      <c r="I212" s="232"/>
      <c r="J212" s="39"/>
      <c r="K212" s="39"/>
      <c r="L212" s="43"/>
      <c r="M212" s="233"/>
      <c r="N212" s="234"/>
      <c r="O212" s="90"/>
      <c r="P212" s="90"/>
      <c r="Q212" s="90"/>
      <c r="R212" s="90"/>
      <c r="S212" s="90"/>
      <c r="T212" s="91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143</v>
      </c>
      <c r="AU212" s="16" t="s">
        <v>86</v>
      </c>
    </row>
    <row r="213" s="13" customFormat="1">
      <c r="A213" s="13"/>
      <c r="B213" s="235"/>
      <c r="C213" s="236"/>
      <c r="D213" s="230" t="s">
        <v>145</v>
      </c>
      <c r="E213" s="236"/>
      <c r="F213" s="238" t="s">
        <v>696</v>
      </c>
      <c r="G213" s="236"/>
      <c r="H213" s="239">
        <v>296.57600000000002</v>
      </c>
      <c r="I213" s="240"/>
      <c r="J213" s="236"/>
      <c r="K213" s="236"/>
      <c r="L213" s="241"/>
      <c r="M213" s="242"/>
      <c r="N213" s="243"/>
      <c r="O213" s="243"/>
      <c r="P213" s="243"/>
      <c r="Q213" s="243"/>
      <c r="R213" s="243"/>
      <c r="S213" s="243"/>
      <c r="T213" s="24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5" t="s">
        <v>145</v>
      </c>
      <c r="AU213" s="245" t="s">
        <v>86</v>
      </c>
      <c r="AV213" s="13" t="s">
        <v>86</v>
      </c>
      <c r="AW213" s="13" t="s">
        <v>4</v>
      </c>
      <c r="AX213" s="13" t="s">
        <v>84</v>
      </c>
      <c r="AY213" s="245" t="s">
        <v>134</v>
      </c>
    </row>
    <row r="214" s="12" customFormat="1" ht="22.8" customHeight="1">
      <c r="A214" s="12"/>
      <c r="B214" s="201"/>
      <c r="C214" s="202"/>
      <c r="D214" s="203" t="s">
        <v>75</v>
      </c>
      <c r="E214" s="215" t="s">
        <v>152</v>
      </c>
      <c r="F214" s="215" t="s">
        <v>316</v>
      </c>
      <c r="G214" s="202"/>
      <c r="H214" s="202"/>
      <c r="I214" s="205"/>
      <c r="J214" s="216">
        <f>BK214</f>
        <v>0</v>
      </c>
      <c r="K214" s="202"/>
      <c r="L214" s="207"/>
      <c r="M214" s="208"/>
      <c r="N214" s="209"/>
      <c r="O214" s="209"/>
      <c r="P214" s="210">
        <f>SUM(P215:P217)</f>
        <v>0</v>
      </c>
      <c r="Q214" s="209"/>
      <c r="R214" s="210">
        <f>SUM(R215:R217)</f>
        <v>0</v>
      </c>
      <c r="S214" s="209"/>
      <c r="T214" s="211">
        <f>SUM(T215:T217)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2" t="s">
        <v>84</v>
      </c>
      <c r="AT214" s="213" t="s">
        <v>75</v>
      </c>
      <c r="AU214" s="213" t="s">
        <v>84</v>
      </c>
      <c r="AY214" s="212" t="s">
        <v>134</v>
      </c>
      <c r="BK214" s="214">
        <f>SUM(BK215:BK217)</f>
        <v>0</v>
      </c>
    </row>
    <row r="215" s="2" customFormat="1" ht="21.75" customHeight="1">
      <c r="A215" s="37"/>
      <c r="B215" s="38"/>
      <c r="C215" s="217" t="s">
        <v>266</v>
      </c>
      <c r="D215" s="217" t="s">
        <v>136</v>
      </c>
      <c r="E215" s="218" t="s">
        <v>318</v>
      </c>
      <c r="F215" s="219" t="s">
        <v>319</v>
      </c>
      <c r="G215" s="220" t="s">
        <v>139</v>
      </c>
      <c r="H215" s="221">
        <v>291.5</v>
      </c>
      <c r="I215" s="222"/>
      <c r="J215" s="223">
        <f>ROUND(I215*H215,2)</f>
        <v>0</v>
      </c>
      <c r="K215" s="219" t="s">
        <v>140</v>
      </c>
      <c r="L215" s="43"/>
      <c r="M215" s="224" t="s">
        <v>1</v>
      </c>
      <c r="N215" s="225" t="s">
        <v>41</v>
      </c>
      <c r="O215" s="90"/>
      <c r="P215" s="226">
        <f>O215*H215</f>
        <v>0</v>
      </c>
      <c r="Q215" s="226">
        <v>0</v>
      </c>
      <c r="R215" s="226">
        <f>Q215*H215</f>
        <v>0</v>
      </c>
      <c r="S215" s="226">
        <v>0</v>
      </c>
      <c r="T215" s="227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8" t="s">
        <v>141</v>
      </c>
      <c r="AT215" s="228" t="s">
        <v>136</v>
      </c>
      <c r="AU215" s="228" t="s">
        <v>86</v>
      </c>
      <c r="AY215" s="16" t="s">
        <v>134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6" t="s">
        <v>84</v>
      </c>
      <c r="BK215" s="229">
        <f>ROUND(I215*H215,2)</f>
        <v>0</v>
      </c>
      <c r="BL215" s="16" t="s">
        <v>141</v>
      </c>
      <c r="BM215" s="228" t="s">
        <v>697</v>
      </c>
    </row>
    <row r="216" s="2" customFormat="1">
      <c r="A216" s="37"/>
      <c r="B216" s="38"/>
      <c r="C216" s="39"/>
      <c r="D216" s="230" t="s">
        <v>143</v>
      </c>
      <c r="E216" s="39"/>
      <c r="F216" s="231" t="s">
        <v>321</v>
      </c>
      <c r="G216" s="39"/>
      <c r="H216" s="39"/>
      <c r="I216" s="232"/>
      <c r="J216" s="39"/>
      <c r="K216" s="39"/>
      <c r="L216" s="43"/>
      <c r="M216" s="233"/>
      <c r="N216" s="234"/>
      <c r="O216" s="90"/>
      <c r="P216" s="90"/>
      <c r="Q216" s="90"/>
      <c r="R216" s="90"/>
      <c r="S216" s="90"/>
      <c r="T216" s="91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143</v>
      </c>
      <c r="AU216" s="16" t="s">
        <v>86</v>
      </c>
    </row>
    <row r="217" s="13" customFormat="1">
      <c r="A217" s="13"/>
      <c r="B217" s="235"/>
      <c r="C217" s="236"/>
      <c r="D217" s="230" t="s">
        <v>145</v>
      </c>
      <c r="E217" s="237" t="s">
        <v>1</v>
      </c>
      <c r="F217" s="238" t="s">
        <v>698</v>
      </c>
      <c r="G217" s="236"/>
      <c r="H217" s="239">
        <v>291.5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5" t="s">
        <v>145</v>
      </c>
      <c r="AU217" s="245" t="s">
        <v>86</v>
      </c>
      <c r="AV217" s="13" t="s">
        <v>86</v>
      </c>
      <c r="AW217" s="13" t="s">
        <v>32</v>
      </c>
      <c r="AX217" s="13" t="s">
        <v>84</v>
      </c>
      <c r="AY217" s="245" t="s">
        <v>134</v>
      </c>
    </row>
    <row r="218" s="12" customFormat="1" ht="22.8" customHeight="1">
      <c r="A218" s="12"/>
      <c r="B218" s="201"/>
      <c r="C218" s="202"/>
      <c r="D218" s="203" t="s">
        <v>75</v>
      </c>
      <c r="E218" s="215" t="s">
        <v>141</v>
      </c>
      <c r="F218" s="215" t="s">
        <v>323</v>
      </c>
      <c r="G218" s="202"/>
      <c r="H218" s="202"/>
      <c r="I218" s="205"/>
      <c r="J218" s="216">
        <f>BK218</f>
        <v>0</v>
      </c>
      <c r="K218" s="202"/>
      <c r="L218" s="207"/>
      <c r="M218" s="208"/>
      <c r="N218" s="209"/>
      <c r="O218" s="209"/>
      <c r="P218" s="210">
        <f>SUM(P219:P226)</f>
        <v>0</v>
      </c>
      <c r="Q218" s="209"/>
      <c r="R218" s="210">
        <f>SUM(R219:R226)</f>
        <v>1.5014399999999999</v>
      </c>
      <c r="S218" s="209"/>
      <c r="T218" s="211">
        <f>SUM(T219:T226)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2" t="s">
        <v>84</v>
      </c>
      <c r="AT218" s="213" t="s">
        <v>75</v>
      </c>
      <c r="AU218" s="213" t="s">
        <v>84</v>
      </c>
      <c r="AY218" s="212" t="s">
        <v>134</v>
      </c>
      <c r="BK218" s="214">
        <f>SUM(BK219:BK226)</f>
        <v>0</v>
      </c>
    </row>
    <row r="219" s="2" customFormat="1" ht="24.15" customHeight="1">
      <c r="A219" s="37"/>
      <c r="B219" s="38"/>
      <c r="C219" s="217" t="s">
        <v>273</v>
      </c>
      <c r="D219" s="217" t="s">
        <v>136</v>
      </c>
      <c r="E219" s="218" t="s">
        <v>325</v>
      </c>
      <c r="F219" s="219" t="s">
        <v>326</v>
      </c>
      <c r="G219" s="220" t="s">
        <v>198</v>
      </c>
      <c r="H219" s="221">
        <v>29.149999999999999</v>
      </c>
      <c r="I219" s="222"/>
      <c r="J219" s="223">
        <f>ROUND(I219*H219,2)</f>
        <v>0</v>
      </c>
      <c r="K219" s="219" t="s">
        <v>140</v>
      </c>
      <c r="L219" s="43"/>
      <c r="M219" s="224" t="s">
        <v>1</v>
      </c>
      <c r="N219" s="225" t="s">
        <v>41</v>
      </c>
      <c r="O219" s="90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7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8" t="s">
        <v>141</v>
      </c>
      <c r="AT219" s="228" t="s">
        <v>136</v>
      </c>
      <c r="AU219" s="228" t="s">
        <v>86</v>
      </c>
      <c r="AY219" s="16" t="s">
        <v>134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6" t="s">
        <v>84</v>
      </c>
      <c r="BK219" s="229">
        <f>ROUND(I219*H219,2)</f>
        <v>0</v>
      </c>
      <c r="BL219" s="16" t="s">
        <v>141</v>
      </c>
      <c r="BM219" s="228" t="s">
        <v>699</v>
      </c>
    </row>
    <row r="220" s="2" customFormat="1">
      <c r="A220" s="37"/>
      <c r="B220" s="38"/>
      <c r="C220" s="39"/>
      <c r="D220" s="230" t="s">
        <v>143</v>
      </c>
      <c r="E220" s="39"/>
      <c r="F220" s="231" t="s">
        <v>328</v>
      </c>
      <c r="G220" s="39"/>
      <c r="H220" s="39"/>
      <c r="I220" s="232"/>
      <c r="J220" s="39"/>
      <c r="K220" s="39"/>
      <c r="L220" s="43"/>
      <c r="M220" s="233"/>
      <c r="N220" s="234"/>
      <c r="O220" s="90"/>
      <c r="P220" s="90"/>
      <c r="Q220" s="90"/>
      <c r="R220" s="90"/>
      <c r="S220" s="90"/>
      <c r="T220" s="91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143</v>
      </c>
      <c r="AU220" s="16" t="s">
        <v>86</v>
      </c>
    </row>
    <row r="221" s="13" customFormat="1">
      <c r="A221" s="13"/>
      <c r="B221" s="235"/>
      <c r="C221" s="236"/>
      <c r="D221" s="230" t="s">
        <v>145</v>
      </c>
      <c r="E221" s="237" t="s">
        <v>1</v>
      </c>
      <c r="F221" s="238" t="s">
        <v>700</v>
      </c>
      <c r="G221" s="236"/>
      <c r="H221" s="239">
        <v>10.9</v>
      </c>
      <c r="I221" s="240"/>
      <c r="J221" s="236"/>
      <c r="K221" s="236"/>
      <c r="L221" s="241"/>
      <c r="M221" s="242"/>
      <c r="N221" s="243"/>
      <c r="O221" s="243"/>
      <c r="P221" s="243"/>
      <c r="Q221" s="243"/>
      <c r="R221" s="243"/>
      <c r="S221" s="243"/>
      <c r="T221" s="24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5" t="s">
        <v>145</v>
      </c>
      <c r="AU221" s="245" t="s">
        <v>86</v>
      </c>
      <c r="AV221" s="13" t="s">
        <v>86</v>
      </c>
      <c r="AW221" s="13" t="s">
        <v>32</v>
      </c>
      <c r="AX221" s="13" t="s">
        <v>76</v>
      </c>
      <c r="AY221" s="245" t="s">
        <v>134</v>
      </c>
    </row>
    <row r="222" s="13" customFormat="1">
      <c r="A222" s="13"/>
      <c r="B222" s="235"/>
      <c r="C222" s="236"/>
      <c r="D222" s="230" t="s">
        <v>145</v>
      </c>
      <c r="E222" s="237" t="s">
        <v>1</v>
      </c>
      <c r="F222" s="238" t="s">
        <v>701</v>
      </c>
      <c r="G222" s="236"/>
      <c r="H222" s="239">
        <v>16.399999999999999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5" t="s">
        <v>145</v>
      </c>
      <c r="AU222" s="245" t="s">
        <v>86</v>
      </c>
      <c r="AV222" s="13" t="s">
        <v>86</v>
      </c>
      <c r="AW222" s="13" t="s">
        <v>32</v>
      </c>
      <c r="AX222" s="13" t="s">
        <v>76</v>
      </c>
      <c r="AY222" s="245" t="s">
        <v>134</v>
      </c>
    </row>
    <row r="223" s="13" customFormat="1">
      <c r="A223" s="13"/>
      <c r="B223" s="235"/>
      <c r="C223" s="236"/>
      <c r="D223" s="230" t="s">
        <v>145</v>
      </c>
      <c r="E223" s="237" t="s">
        <v>1</v>
      </c>
      <c r="F223" s="238" t="s">
        <v>702</v>
      </c>
      <c r="G223" s="236"/>
      <c r="H223" s="239">
        <v>1.8500000000000001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5" t="s">
        <v>145</v>
      </c>
      <c r="AU223" s="245" t="s">
        <v>86</v>
      </c>
      <c r="AV223" s="13" t="s">
        <v>86</v>
      </c>
      <c r="AW223" s="13" t="s">
        <v>32</v>
      </c>
      <c r="AX223" s="13" t="s">
        <v>76</v>
      </c>
      <c r="AY223" s="245" t="s">
        <v>134</v>
      </c>
    </row>
    <row r="224" s="14" customFormat="1">
      <c r="A224" s="14"/>
      <c r="B224" s="247"/>
      <c r="C224" s="248"/>
      <c r="D224" s="230" t="s">
        <v>145</v>
      </c>
      <c r="E224" s="249" t="s">
        <v>1</v>
      </c>
      <c r="F224" s="250" t="s">
        <v>211</v>
      </c>
      <c r="G224" s="248"/>
      <c r="H224" s="251">
        <v>29.149999999999999</v>
      </c>
      <c r="I224" s="252"/>
      <c r="J224" s="248"/>
      <c r="K224" s="248"/>
      <c r="L224" s="253"/>
      <c r="M224" s="254"/>
      <c r="N224" s="255"/>
      <c r="O224" s="255"/>
      <c r="P224" s="255"/>
      <c r="Q224" s="255"/>
      <c r="R224" s="255"/>
      <c r="S224" s="255"/>
      <c r="T224" s="25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7" t="s">
        <v>145</v>
      </c>
      <c r="AU224" s="257" t="s">
        <v>86</v>
      </c>
      <c r="AV224" s="14" t="s">
        <v>141</v>
      </c>
      <c r="AW224" s="14" t="s">
        <v>32</v>
      </c>
      <c r="AX224" s="14" t="s">
        <v>84</v>
      </c>
      <c r="AY224" s="257" t="s">
        <v>134</v>
      </c>
    </row>
    <row r="225" s="2" customFormat="1" ht="24.15" customHeight="1">
      <c r="A225" s="37"/>
      <c r="B225" s="38"/>
      <c r="C225" s="217" t="s">
        <v>278</v>
      </c>
      <c r="D225" s="217" t="s">
        <v>136</v>
      </c>
      <c r="E225" s="218" t="s">
        <v>703</v>
      </c>
      <c r="F225" s="219" t="s">
        <v>704</v>
      </c>
      <c r="G225" s="220" t="s">
        <v>333</v>
      </c>
      <c r="H225" s="221">
        <v>17</v>
      </c>
      <c r="I225" s="222"/>
      <c r="J225" s="223">
        <f>ROUND(I225*H225,2)</f>
        <v>0</v>
      </c>
      <c r="K225" s="219" t="s">
        <v>140</v>
      </c>
      <c r="L225" s="43"/>
      <c r="M225" s="224" t="s">
        <v>1</v>
      </c>
      <c r="N225" s="225" t="s">
        <v>41</v>
      </c>
      <c r="O225" s="90"/>
      <c r="P225" s="226">
        <f>O225*H225</f>
        <v>0</v>
      </c>
      <c r="Q225" s="226">
        <v>0.088319999999999996</v>
      </c>
      <c r="R225" s="226">
        <f>Q225*H225</f>
        <v>1.5014399999999999</v>
      </c>
      <c r="S225" s="226">
        <v>0</v>
      </c>
      <c r="T225" s="227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8" t="s">
        <v>141</v>
      </c>
      <c r="AT225" s="228" t="s">
        <v>136</v>
      </c>
      <c r="AU225" s="228" t="s">
        <v>86</v>
      </c>
      <c r="AY225" s="16" t="s">
        <v>134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6" t="s">
        <v>84</v>
      </c>
      <c r="BK225" s="229">
        <f>ROUND(I225*H225,2)</f>
        <v>0</v>
      </c>
      <c r="BL225" s="16" t="s">
        <v>141</v>
      </c>
      <c r="BM225" s="228" t="s">
        <v>705</v>
      </c>
    </row>
    <row r="226" s="2" customFormat="1">
      <c r="A226" s="37"/>
      <c r="B226" s="38"/>
      <c r="C226" s="39"/>
      <c r="D226" s="230" t="s">
        <v>143</v>
      </c>
      <c r="E226" s="39"/>
      <c r="F226" s="231" t="s">
        <v>706</v>
      </c>
      <c r="G226" s="39"/>
      <c r="H226" s="39"/>
      <c r="I226" s="232"/>
      <c r="J226" s="39"/>
      <c r="K226" s="39"/>
      <c r="L226" s="43"/>
      <c r="M226" s="233"/>
      <c r="N226" s="234"/>
      <c r="O226" s="90"/>
      <c r="P226" s="90"/>
      <c r="Q226" s="90"/>
      <c r="R226" s="90"/>
      <c r="S226" s="90"/>
      <c r="T226" s="91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143</v>
      </c>
      <c r="AU226" s="16" t="s">
        <v>86</v>
      </c>
    </row>
    <row r="227" s="12" customFormat="1" ht="22.8" customHeight="1">
      <c r="A227" s="12"/>
      <c r="B227" s="201"/>
      <c r="C227" s="202"/>
      <c r="D227" s="203" t="s">
        <v>75</v>
      </c>
      <c r="E227" s="215" t="s">
        <v>179</v>
      </c>
      <c r="F227" s="215" t="s">
        <v>358</v>
      </c>
      <c r="G227" s="202"/>
      <c r="H227" s="202"/>
      <c r="I227" s="205"/>
      <c r="J227" s="216">
        <f>BK227</f>
        <v>0</v>
      </c>
      <c r="K227" s="202"/>
      <c r="L227" s="207"/>
      <c r="M227" s="208"/>
      <c r="N227" s="209"/>
      <c r="O227" s="209"/>
      <c r="P227" s="210">
        <f>SUM(P228:P279)</f>
        <v>0</v>
      </c>
      <c r="Q227" s="209"/>
      <c r="R227" s="210">
        <f>SUM(R228:R279)</f>
        <v>13.339287100000002</v>
      </c>
      <c r="S227" s="209"/>
      <c r="T227" s="211">
        <f>SUM(T228:T279)</f>
        <v>91.938240000000008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2" t="s">
        <v>84</v>
      </c>
      <c r="AT227" s="213" t="s">
        <v>75</v>
      </c>
      <c r="AU227" s="213" t="s">
        <v>84</v>
      </c>
      <c r="AY227" s="212" t="s">
        <v>134</v>
      </c>
      <c r="BK227" s="214">
        <f>SUM(BK228:BK279)</f>
        <v>0</v>
      </c>
    </row>
    <row r="228" s="2" customFormat="1" ht="24.15" customHeight="1">
      <c r="A228" s="37"/>
      <c r="B228" s="38"/>
      <c r="C228" s="217" t="s">
        <v>284</v>
      </c>
      <c r="D228" s="217" t="s">
        <v>136</v>
      </c>
      <c r="E228" s="218" t="s">
        <v>707</v>
      </c>
      <c r="F228" s="219" t="s">
        <v>708</v>
      </c>
      <c r="G228" s="220" t="s">
        <v>139</v>
      </c>
      <c r="H228" s="221">
        <v>270</v>
      </c>
      <c r="I228" s="222"/>
      <c r="J228" s="223">
        <f>ROUND(I228*H228,2)</f>
        <v>0</v>
      </c>
      <c r="K228" s="219" t="s">
        <v>140</v>
      </c>
      <c r="L228" s="43"/>
      <c r="M228" s="224" t="s">
        <v>1</v>
      </c>
      <c r="N228" s="225" t="s">
        <v>41</v>
      </c>
      <c r="O228" s="90"/>
      <c r="P228" s="226">
        <f>O228*H228</f>
        <v>0</v>
      </c>
      <c r="Q228" s="226">
        <v>0</v>
      </c>
      <c r="R228" s="226">
        <f>Q228*H228</f>
        <v>0</v>
      </c>
      <c r="S228" s="226">
        <v>0.32000000000000001</v>
      </c>
      <c r="T228" s="227">
        <f>S228*H228</f>
        <v>86.400000000000006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8" t="s">
        <v>141</v>
      </c>
      <c r="AT228" s="228" t="s">
        <v>136</v>
      </c>
      <c r="AU228" s="228" t="s">
        <v>86</v>
      </c>
      <c r="AY228" s="16" t="s">
        <v>134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6" t="s">
        <v>84</v>
      </c>
      <c r="BK228" s="229">
        <f>ROUND(I228*H228,2)</f>
        <v>0</v>
      </c>
      <c r="BL228" s="16" t="s">
        <v>141</v>
      </c>
      <c r="BM228" s="228" t="s">
        <v>709</v>
      </c>
    </row>
    <row r="229" s="2" customFormat="1">
      <c r="A229" s="37"/>
      <c r="B229" s="38"/>
      <c r="C229" s="39"/>
      <c r="D229" s="230" t="s">
        <v>143</v>
      </c>
      <c r="E229" s="39"/>
      <c r="F229" s="231" t="s">
        <v>710</v>
      </c>
      <c r="G229" s="39"/>
      <c r="H229" s="39"/>
      <c r="I229" s="232"/>
      <c r="J229" s="39"/>
      <c r="K229" s="39"/>
      <c r="L229" s="43"/>
      <c r="M229" s="233"/>
      <c r="N229" s="234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143</v>
      </c>
      <c r="AU229" s="16" t="s">
        <v>86</v>
      </c>
    </row>
    <row r="230" s="2" customFormat="1" ht="24.15" customHeight="1">
      <c r="A230" s="37"/>
      <c r="B230" s="38"/>
      <c r="C230" s="217" t="s">
        <v>294</v>
      </c>
      <c r="D230" s="217" t="s">
        <v>136</v>
      </c>
      <c r="E230" s="218" t="s">
        <v>711</v>
      </c>
      <c r="F230" s="219" t="s">
        <v>712</v>
      </c>
      <c r="G230" s="220" t="s">
        <v>139</v>
      </c>
      <c r="H230" s="221">
        <v>37</v>
      </c>
      <c r="I230" s="222"/>
      <c r="J230" s="223">
        <f>ROUND(I230*H230,2)</f>
        <v>0</v>
      </c>
      <c r="K230" s="219" t="s">
        <v>140</v>
      </c>
      <c r="L230" s="43"/>
      <c r="M230" s="224" t="s">
        <v>1</v>
      </c>
      <c r="N230" s="225" t="s">
        <v>41</v>
      </c>
      <c r="O230" s="90"/>
      <c r="P230" s="226">
        <f>O230*H230</f>
        <v>0</v>
      </c>
      <c r="Q230" s="226">
        <v>2.0000000000000002E-05</v>
      </c>
      <c r="R230" s="226">
        <f>Q230*H230</f>
        <v>0.0007400000000000001</v>
      </c>
      <c r="S230" s="226">
        <v>0</v>
      </c>
      <c r="T230" s="227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8" t="s">
        <v>141</v>
      </c>
      <c r="AT230" s="228" t="s">
        <v>136</v>
      </c>
      <c r="AU230" s="228" t="s">
        <v>86</v>
      </c>
      <c r="AY230" s="16" t="s">
        <v>134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6" t="s">
        <v>84</v>
      </c>
      <c r="BK230" s="229">
        <f>ROUND(I230*H230,2)</f>
        <v>0</v>
      </c>
      <c r="BL230" s="16" t="s">
        <v>141</v>
      </c>
      <c r="BM230" s="228" t="s">
        <v>713</v>
      </c>
    </row>
    <row r="231" s="2" customFormat="1">
      <c r="A231" s="37"/>
      <c r="B231" s="38"/>
      <c r="C231" s="39"/>
      <c r="D231" s="230" t="s">
        <v>143</v>
      </c>
      <c r="E231" s="39"/>
      <c r="F231" s="231" t="s">
        <v>714</v>
      </c>
      <c r="G231" s="39"/>
      <c r="H231" s="39"/>
      <c r="I231" s="232"/>
      <c r="J231" s="39"/>
      <c r="K231" s="39"/>
      <c r="L231" s="43"/>
      <c r="M231" s="233"/>
      <c r="N231" s="234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143</v>
      </c>
      <c r="AU231" s="16" t="s">
        <v>86</v>
      </c>
    </row>
    <row r="232" s="2" customFormat="1" ht="24.15" customHeight="1">
      <c r="A232" s="37"/>
      <c r="B232" s="38"/>
      <c r="C232" s="258" t="s">
        <v>300</v>
      </c>
      <c r="D232" s="258" t="s">
        <v>244</v>
      </c>
      <c r="E232" s="259" t="s">
        <v>715</v>
      </c>
      <c r="F232" s="260" t="s">
        <v>716</v>
      </c>
      <c r="G232" s="261" t="s">
        <v>139</v>
      </c>
      <c r="H232" s="262">
        <v>37.555</v>
      </c>
      <c r="I232" s="263"/>
      <c r="J232" s="264">
        <f>ROUND(I232*H232,2)</f>
        <v>0</v>
      </c>
      <c r="K232" s="260" t="s">
        <v>140</v>
      </c>
      <c r="L232" s="265"/>
      <c r="M232" s="266" t="s">
        <v>1</v>
      </c>
      <c r="N232" s="267" t="s">
        <v>41</v>
      </c>
      <c r="O232" s="90"/>
      <c r="P232" s="226">
        <f>O232*H232</f>
        <v>0</v>
      </c>
      <c r="Q232" s="226">
        <v>0.0080199999999999994</v>
      </c>
      <c r="R232" s="226">
        <f>Q232*H232</f>
        <v>0.30119109999999999</v>
      </c>
      <c r="S232" s="226">
        <v>0</v>
      </c>
      <c r="T232" s="227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8" t="s">
        <v>179</v>
      </c>
      <c r="AT232" s="228" t="s">
        <v>244</v>
      </c>
      <c r="AU232" s="228" t="s">
        <v>86</v>
      </c>
      <c r="AY232" s="16" t="s">
        <v>134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6" t="s">
        <v>84</v>
      </c>
      <c r="BK232" s="229">
        <f>ROUND(I232*H232,2)</f>
        <v>0</v>
      </c>
      <c r="BL232" s="16" t="s">
        <v>141</v>
      </c>
      <c r="BM232" s="228" t="s">
        <v>717</v>
      </c>
    </row>
    <row r="233" s="2" customFormat="1">
      <c r="A233" s="37"/>
      <c r="B233" s="38"/>
      <c r="C233" s="39"/>
      <c r="D233" s="230" t="s">
        <v>143</v>
      </c>
      <c r="E233" s="39"/>
      <c r="F233" s="231" t="s">
        <v>716</v>
      </c>
      <c r="G233" s="39"/>
      <c r="H233" s="39"/>
      <c r="I233" s="232"/>
      <c r="J233" s="39"/>
      <c r="K233" s="39"/>
      <c r="L233" s="43"/>
      <c r="M233" s="233"/>
      <c r="N233" s="234"/>
      <c r="O233" s="90"/>
      <c r="P233" s="90"/>
      <c r="Q233" s="90"/>
      <c r="R233" s="90"/>
      <c r="S233" s="90"/>
      <c r="T233" s="91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143</v>
      </c>
      <c r="AU233" s="16" t="s">
        <v>86</v>
      </c>
    </row>
    <row r="234" s="13" customFormat="1">
      <c r="A234" s="13"/>
      <c r="B234" s="235"/>
      <c r="C234" s="236"/>
      <c r="D234" s="230" t="s">
        <v>145</v>
      </c>
      <c r="E234" s="236"/>
      <c r="F234" s="238" t="s">
        <v>718</v>
      </c>
      <c r="G234" s="236"/>
      <c r="H234" s="239">
        <v>37.555</v>
      </c>
      <c r="I234" s="240"/>
      <c r="J234" s="236"/>
      <c r="K234" s="236"/>
      <c r="L234" s="241"/>
      <c r="M234" s="242"/>
      <c r="N234" s="243"/>
      <c r="O234" s="243"/>
      <c r="P234" s="243"/>
      <c r="Q234" s="243"/>
      <c r="R234" s="243"/>
      <c r="S234" s="243"/>
      <c r="T234" s="24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5" t="s">
        <v>145</v>
      </c>
      <c r="AU234" s="245" t="s">
        <v>86</v>
      </c>
      <c r="AV234" s="13" t="s">
        <v>86</v>
      </c>
      <c r="AW234" s="13" t="s">
        <v>4</v>
      </c>
      <c r="AX234" s="13" t="s">
        <v>84</v>
      </c>
      <c r="AY234" s="245" t="s">
        <v>134</v>
      </c>
    </row>
    <row r="235" s="2" customFormat="1" ht="24.15" customHeight="1">
      <c r="A235" s="37"/>
      <c r="B235" s="38"/>
      <c r="C235" s="217" t="s">
        <v>311</v>
      </c>
      <c r="D235" s="217" t="s">
        <v>136</v>
      </c>
      <c r="E235" s="218" t="s">
        <v>719</v>
      </c>
      <c r="F235" s="219" t="s">
        <v>720</v>
      </c>
      <c r="G235" s="220" t="s">
        <v>139</v>
      </c>
      <c r="H235" s="221">
        <v>254.5</v>
      </c>
      <c r="I235" s="222"/>
      <c r="J235" s="223">
        <f>ROUND(I235*H235,2)</f>
        <v>0</v>
      </c>
      <c r="K235" s="219" t="s">
        <v>140</v>
      </c>
      <c r="L235" s="43"/>
      <c r="M235" s="224" t="s">
        <v>1</v>
      </c>
      <c r="N235" s="225" t="s">
        <v>41</v>
      </c>
      <c r="O235" s="90"/>
      <c r="P235" s="226">
        <f>O235*H235</f>
        <v>0</v>
      </c>
      <c r="Q235" s="226">
        <v>2.0000000000000002E-05</v>
      </c>
      <c r="R235" s="226">
        <f>Q235*H235</f>
        <v>0.0050900000000000008</v>
      </c>
      <c r="S235" s="226">
        <v>0</v>
      </c>
      <c r="T235" s="227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8" t="s">
        <v>141</v>
      </c>
      <c r="AT235" s="228" t="s">
        <v>136</v>
      </c>
      <c r="AU235" s="228" t="s">
        <v>86</v>
      </c>
      <c r="AY235" s="16" t="s">
        <v>134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16" t="s">
        <v>84</v>
      </c>
      <c r="BK235" s="229">
        <f>ROUND(I235*H235,2)</f>
        <v>0</v>
      </c>
      <c r="BL235" s="16" t="s">
        <v>141</v>
      </c>
      <c r="BM235" s="228" t="s">
        <v>721</v>
      </c>
    </row>
    <row r="236" s="2" customFormat="1">
      <c r="A236" s="37"/>
      <c r="B236" s="38"/>
      <c r="C236" s="39"/>
      <c r="D236" s="230" t="s">
        <v>143</v>
      </c>
      <c r="E236" s="39"/>
      <c r="F236" s="231" t="s">
        <v>722</v>
      </c>
      <c r="G236" s="39"/>
      <c r="H236" s="39"/>
      <c r="I236" s="232"/>
      <c r="J236" s="39"/>
      <c r="K236" s="39"/>
      <c r="L236" s="43"/>
      <c r="M236" s="233"/>
      <c r="N236" s="234"/>
      <c r="O236" s="90"/>
      <c r="P236" s="90"/>
      <c r="Q236" s="90"/>
      <c r="R236" s="90"/>
      <c r="S236" s="90"/>
      <c r="T236" s="91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143</v>
      </c>
      <c r="AU236" s="16" t="s">
        <v>86</v>
      </c>
    </row>
    <row r="237" s="13" customFormat="1">
      <c r="A237" s="13"/>
      <c r="B237" s="235"/>
      <c r="C237" s="236"/>
      <c r="D237" s="230" t="s">
        <v>145</v>
      </c>
      <c r="E237" s="237" t="s">
        <v>1</v>
      </c>
      <c r="F237" s="238" t="s">
        <v>723</v>
      </c>
      <c r="G237" s="236"/>
      <c r="H237" s="239">
        <v>254.5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5" t="s">
        <v>145</v>
      </c>
      <c r="AU237" s="245" t="s">
        <v>86</v>
      </c>
      <c r="AV237" s="13" t="s">
        <v>86</v>
      </c>
      <c r="AW237" s="13" t="s">
        <v>32</v>
      </c>
      <c r="AX237" s="13" t="s">
        <v>84</v>
      </c>
      <c r="AY237" s="245" t="s">
        <v>134</v>
      </c>
    </row>
    <row r="238" s="2" customFormat="1" ht="24.15" customHeight="1">
      <c r="A238" s="37"/>
      <c r="B238" s="38"/>
      <c r="C238" s="258" t="s">
        <v>317</v>
      </c>
      <c r="D238" s="258" t="s">
        <v>244</v>
      </c>
      <c r="E238" s="259" t="s">
        <v>433</v>
      </c>
      <c r="F238" s="260" t="s">
        <v>434</v>
      </c>
      <c r="G238" s="261" t="s">
        <v>139</v>
      </c>
      <c r="H238" s="262">
        <v>258.31799999999998</v>
      </c>
      <c r="I238" s="263"/>
      <c r="J238" s="264">
        <f>ROUND(I238*H238,2)</f>
        <v>0</v>
      </c>
      <c r="K238" s="260" t="s">
        <v>140</v>
      </c>
      <c r="L238" s="265"/>
      <c r="M238" s="266" t="s">
        <v>1</v>
      </c>
      <c r="N238" s="267" t="s">
        <v>41</v>
      </c>
      <c r="O238" s="90"/>
      <c r="P238" s="226">
        <f>O238*H238</f>
        <v>0</v>
      </c>
      <c r="Q238" s="226">
        <v>0.017000000000000001</v>
      </c>
      <c r="R238" s="226">
        <f>Q238*H238</f>
        <v>4.3914059999999999</v>
      </c>
      <c r="S238" s="226">
        <v>0</v>
      </c>
      <c r="T238" s="227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8" t="s">
        <v>179</v>
      </c>
      <c r="AT238" s="228" t="s">
        <v>244</v>
      </c>
      <c r="AU238" s="228" t="s">
        <v>86</v>
      </c>
      <c r="AY238" s="16" t="s">
        <v>134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16" t="s">
        <v>84</v>
      </c>
      <c r="BK238" s="229">
        <f>ROUND(I238*H238,2)</f>
        <v>0</v>
      </c>
      <c r="BL238" s="16" t="s">
        <v>141</v>
      </c>
      <c r="BM238" s="228" t="s">
        <v>724</v>
      </c>
    </row>
    <row r="239" s="2" customFormat="1">
      <c r="A239" s="37"/>
      <c r="B239" s="38"/>
      <c r="C239" s="39"/>
      <c r="D239" s="230" t="s">
        <v>143</v>
      </c>
      <c r="E239" s="39"/>
      <c r="F239" s="231" t="s">
        <v>434</v>
      </c>
      <c r="G239" s="39"/>
      <c r="H239" s="39"/>
      <c r="I239" s="232"/>
      <c r="J239" s="39"/>
      <c r="K239" s="39"/>
      <c r="L239" s="43"/>
      <c r="M239" s="233"/>
      <c r="N239" s="234"/>
      <c r="O239" s="90"/>
      <c r="P239" s="90"/>
      <c r="Q239" s="90"/>
      <c r="R239" s="90"/>
      <c r="S239" s="90"/>
      <c r="T239" s="91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143</v>
      </c>
      <c r="AU239" s="16" t="s">
        <v>86</v>
      </c>
    </row>
    <row r="240" s="13" customFormat="1">
      <c r="A240" s="13"/>
      <c r="B240" s="235"/>
      <c r="C240" s="236"/>
      <c r="D240" s="230" t="s">
        <v>145</v>
      </c>
      <c r="E240" s="236"/>
      <c r="F240" s="238" t="s">
        <v>725</v>
      </c>
      <c r="G240" s="236"/>
      <c r="H240" s="239">
        <v>258.31799999999998</v>
      </c>
      <c r="I240" s="240"/>
      <c r="J240" s="236"/>
      <c r="K240" s="236"/>
      <c r="L240" s="241"/>
      <c r="M240" s="242"/>
      <c r="N240" s="243"/>
      <c r="O240" s="243"/>
      <c r="P240" s="243"/>
      <c r="Q240" s="243"/>
      <c r="R240" s="243"/>
      <c r="S240" s="243"/>
      <c r="T240" s="24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145</v>
      </c>
      <c r="AU240" s="245" t="s">
        <v>86</v>
      </c>
      <c r="AV240" s="13" t="s">
        <v>86</v>
      </c>
      <c r="AW240" s="13" t="s">
        <v>4</v>
      </c>
      <c r="AX240" s="13" t="s">
        <v>84</v>
      </c>
      <c r="AY240" s="245" t="s">
        <v>134</v>
      </c>
    </row>
    <row r="241" s="2" customFormat="1" ht="33" customHeight="1">
      <c r="A241" s="37"/>
      <c r="B241" s="38"/>
      <c r="C241" s="217" t="s">
        <v>324</v>
      </c>
      <c r="D241" s="217" t="s">
        <v>136</v>
      </c>
      <c r="E241" s="218" t="s">
        <v>726</v>
      </c>
      <c r="F241" s="219" t="s">
        <v>727</v>
      </c>
      <c r="G241" s="220" t="s">
        <v>333</v>
      </c>
      <c r="H241" s="221">
        <v>21</v>
      </c>
      <c r="I241" s="222"/>
      <c r="J241" s="223">
        <f>ROUND(I241*H241,2)</f>
        <v>0</v>
      </c>
      <c r="K241" s="219" t="s">
        <v>140</v>
      </c>
      <c r="L241" s="43"/>
      <c r="M241" s="224" t="s">
        <v>1</v>
      </c>
      <c r="N241" s="225" t="s">
        <v>41</v>
      </c>
      <c r="O241" s="90"/>
      <c r="P241" s="226">
        <f>O241*H241</f>
        <v>0</v>
      </c>
      <c r="Q241" s="226">
        <v>0</v>
      </c>
      <c r="R241" s="226">
        <f>Q241*H241</f>
        <v>0</v>
      </c>
      <c r="S241" s="226">
        <v>0</v>
      </c>
      <c r="T241" s="227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28" t="s">
        <v>141</v>
      </c>
      <c r="AT241" s="228" t="s">
        <v>136</v>
      </c>
      <c r="AU241" s="228" t="s">
        <v>86</v>
      </c>
      <c r="AY241" s="16" t="s">
        <v>134</v>
      </c>
      <c r="BE241" s="229">
        <f>IF(N241="základní",J241,0)</f>
        <v>0</v>
      </c>
      <c r="BF241" s="229">
        <f>IF(N241="snížená",J241,0)</f>
        <v>0</v>
      </c>
      <c r="BG241" s="229">
        <f>IF(N241="zákl. přenesená",J241,0)</f>
        <v>0</v>
      </c>
      <c r="BH241" s="229">
        <f>IF(N241="sníž. přenesená",J241,0)</f>
        <v>0</v>
      </c>
      <c r="BI241" s="229">
        <f>IF(N241="nulová",J241,0)</f>
        <v>0</v>
      </c>
      <c r="BJ241" s="16" t="s">
        <v>84</v>
      </c>
      <c r="BK241" s="229">
        <f>ROUND(I241*H241,2)</f>
        <v>0</v>
      </c>
      <c r="BL241" s="16" t="s">
        <v>141</v>
      </c>
      <c r="BM241" s="228" t="s">
        <v>728</v>
      </c>
    </row>
    <row r="242" s="2" customFormat="1">
      <c r="A242" s="37"/>
      <c r="B242" s="38"/>
      <c r="C242" s="39"/>
      <c r="D242" s="230" t="s">
        <v>143</v>
      </c>
      <c r="E242" s="39"/>
      <c r="F242" s="231" t="s">
        <v>729</v>
      </c>
      <c r="G242" s="39"/>
      <c r="H242" s="39"/>
      <c r="I242" s="232"/>
      <c r="J242" s="39"/>
      <c r="K242" s="39"/>
      <c r="L242" s="43"/>
      <c r="M242" s="233"/>
      <c r="N242" s="234"/>
      <c r="O242" s="90"/>
      <c r="P242" s="90"/>
      <c r="Q242" s="90"/>
      <c r="R242" s="90"/>
      <c r="S242" s="90"/>
      <c r="T242" s="91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6" t="s">
        <v>143</v>
      </c>
      <c r="AU242" s="16" t="s">
        <v>86</v>
      </c>
    </row>
    <row r="243" s="2" customFormat="1" ht="21.75" customHeight="1">
      <c r="A243" s="37"/>
      <c r="B243" s="38"/>
      <c r="C243" s="258" t="s">
        <v>330</v>
      </c>
      <c r="D243" s="258" t="s">
        <v>244</v>
      </c>
      <c r="E243" s="259" t="s">
        <v>730</v>
      </c>
      <c r="F243" s="260" t="s">
        <v>731</v>
      </c>
      <c r="G243" s="261" t="s">
        <v>333</v>
      </c>
      <c r="H243" s="262">
        <v>19</v>
      </c>
      <c r="I243" s="263"/>
      <c r="J243" s="264">
        <f>ROUND(I243*H243,2)</f>
        <v>0</v>
      </c>
      <c r="K243" s="260" t="s">
        <v>140</v>
      </c>
      <c r="L243" s="265"/>
      <c r="M243" s="266" t="s">
        <v>1</v>
      </c>
      <c r="N243" s="267" t="s">
        <v>41</v>
      </c>
      <c r="O243" s="90"/>
      <c r="P243" s="226">
        <f>O243*H243</f>
        <v>0</v>
      </c>
      <c r="Q243" s="226">
        <v>0.0088000000000000005</v>
      </c>
      <c r="R243" s="226">
        <f>Q243*H243</f>
        <v>0.16720000000000002</v>
      </c>
      <c r="S243" s="226">
        <v>0</v>
      </c>
      <c r="T243" s="227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8" t="s">
        <v>179</v>
      </c>
      <c r="AT243" s="228" t="s">
        <v>244</v>
      </c>
      <c r="AU243" s="228" t="s">
        <v>86</v>
      </c>
      <c r="AY243" s="16" t="s">
        <v>134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6" t="s">
        <v>84</v>
      </c>
      <c r="BK243" s="229">
        <f>ROUND(I243*H243,2)</f>
        <v>0</v>
      </c>
      <c r="BL243" s="16" t="s">
        <v>141</v>
      </c>
      <c r="BM243" s="228" t="s">
        <v>732</v>
      </c>
    </row>
    <row r="244" s="2" customFormat="1">
      <c r="A244" s="37"/>
      <c r="B244" s="38"/>
      <c r="C244" s="39"/>
      <c r="D244" s="230" t="s">
        <v>143</v>
      </c>
      <c r="E244" s="39"/>
      <c r="F244" s="231" t="s">
        <v>731</v>
      </c>
      <c r="G244" s="39"/>
      <c r="H244" s="39"/>
      <c r="I244" s="232"/>
      <c r="J244" s="39"/>
      <c r="K244" s="39"/>
      <c r="L244" s="43"/>
      <c r="M244" s="233"/>
      <c r="N244" s="234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143</v>
      </c>
      <c r="AU244" s="16" t="s">
        <v>86</v>
      </c>
    </row>
    <row r="245" s="2" customFormat="1" ht="21.75" customHeight="1">
      <c r="A245" s="37"/>
      <c r="B245" s="38"/>
      <c r="C245" s="258" t="s">
        <v>336</v>
      </c>
      <c r="D245" s="258" t="s">
        <v>244</v>
      </c>
      <c r="E245" s="259" t="s">
        <v>733</v>
      </c>
      <c r="F245" s="260" t="s">
        <v>734</v>
      </c>
      <c r="G245" s="261" t="s">
        <v>333</v>
      </c>
      <c r="H245" s="262">
        <v>2</v>
      </c>
      <c r="I245" s="263"/>
      <c r="J245" s="264">
        <f>ROUND(I245*H245,2)</f>
        <v>0</v>
      </c>
      <c r="K245" s="260" t="s">
        <v>140</v>
      </c>
      <c r="L245" s="265"/>
      <c r="M245" s="266" t="s">
        <v>1</v>
      </c>
      <c r="N245" s="267" t="s">
        <v>41</v>
      </c>
      <c r="O245" s="90"/>
      <c r="P245" s="226">
        <f>O245*H245</f>
        <v>0</v>
      </c>
      <c r="Q245" s="226">
        <v>0.0091999999999999998</v>
      </c>
      <c r="R245" s="226">
        <f>Q245*H245</f>
        <v>0.0184</v>
      </c>
      <c r="S245" s="226">
        <v>0</v>
      </c>
      <c r="T245" s="227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8" t="s">
        <v>179</v>
      </c>
      <c r="AT245" s="228" t="s">
        <v>244</v>
      </c>
      <c r="AU245" s="228" t="s">
        <v>86</v>
      </c>
      <c r="AY245" s="16" t="s">
        <v>134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6" t="s">
        <v>84</v>
      </c>
      <c r="BK245" s="229">
        <f>ROUND(I245*H245,2)</f>
        <v>0</v>
      </c>
      <c r="BL245" s="16" t="s">
        <v>141</v>
      </c>
      <c r="BM245" s="228" t="s">
        <v>735</v>
      </c>
    </row>
    <row r="246" s="2" customFormat="1">
      <c r="A246" s="37"/>
      <c r="B246" s="38"/>
      <c r="C246" s="39"/>
      <c r="D246" s="230" t="s">
        <v>143</v>
      </c>
      <c r="E246" s="39"/>
      <c r="F246" s="231" t="s">
        <v>734</v>
      </c>
      <c r="G246" s="39"/>
      <c r="H246" s="39"/>
      <c r="I246" s="232"/>
      <c r="J246" s="39"/>
      <c r="K246" s="39"/>
      <c r="L246" s="43"/>
      <c r="M246" s="233"/>
      <c r="N246" s="234"/>
      <c r="O246" s="90"/>
      <c r="P246" s="90"/>
      <c r="Q246" s="90"/>
      <c r="R246" s="90"/>
      <c r="S246" s="90"/>
      <c r="T246" s="91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143</v>
      </c>
      <c r="AU246" s="16" t="s">
        <v>86</v>
      </c>
    </row>
    <row r="247" s="2" customFormat="1" ht="24.15" customHeight="1">
      <c r="A247" s="37"/>
      <c r="B247" s="38"/>
      <c r="C247" s="217" t="s">
        <v>340</v>
      </c>
      <c r="D247" s="217" t="s">
        <v>136</v>
      </c>
      <c r="E247" s="218" t="s">
        <v>736</v>
      </c>
      <c r="F247" s="219" t="s">
        <v>737</v>
      </c>
      <c r="G247" s="220" t="s">
        <v>198</v>
      </c>
      <c r="H247" s="221">
        <v>2.7490000000000001</v>
      </c>
      <c r="I247" s="222"/>
      <c r="J247" s="223">
        <f>ROUND(I247*H247,2)</f>
        <v>0</v>
      </c>
      <c r="K247" s="219" t="s">
        <v>140</v>
      </c>
      <c r="L247" s="43"/>
      <c r="M247" s="224" t="s">
        <v>1</v>
      </c>
      <c r="N247" s="225" t="s">
        <v>41</v>
      </c>
      <c r="O247" s="90"/>
      <c r="P247" s="226">
        <f>O247*H247</f>
        <v>0</v>
      </c>
      <c r="Q247" s="226">
        <v>0</v>
      </c>
      <c r="R247" s="226">
        <f>Q247*H247</f>
        <v>0</v>
      </c>
      <c r="S247" s="226">
        <v>1.76</v>
      </c>
      <c r="T247" s="227">
        <f>S247*H247</f>
        <v>4.8382399999999999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8" t="s">
        <v>141</v>
      </c>
      <c r="AT247" s="228" t="s">
        <v>136</v>
      </c>
      <c r="AU247" s="228" t="s">
        <v>86</v>
      </c>
      <c r="AY247" s="16" t="s">
        <v>134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16" t="s">
        <v>84</v>
      </c>
      <c r="BK247" s="229">
        <f>ROUND(I247*H247,2)</f>
        <v>0</v>
      </c>
      <c r="BL247" s="16" t="s">
        <v>141</v>
      </c>
      <c r="BM247" s="228" t="s">
        <v>738</v>
      </c>
    </row>
    <row r="248" s="2" customFormat="1">
      <c r="A248" s="37"/>
      <c r="B248" s="38"/>
      <c r="C248" s="39"/>
      <c r="D248" s="230" t="s">
        <v>143</v>
      </c>
      <c r="E248" s="39"/>
      <c r="F248" s="231" t="s">
        <v>739</v>
      </c>
      <c r="G248" s="39"/>
      <c r="H248" s="39"/>
      <c r="I248" s="232"/>
      <c r="J248" s="39"/>
      <c r="K248" s="39"/>
      <c r="L248" s="43"/>
      <c r="M248" s="233"/>
      <c r="N248" s="234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143</v>
      </c>
      <c r="AU248" s="16" t="s">
        <v>86</v>
      </c>
    </row>
    <row r="249" s="13" customFormat="1">
      <c r="A249" s="13"/>
      <c r="B249" s="235"/>
      <c r="C249" s="236"/>
      <c r="D249" s="230" t="s">
        <v>145</v>
      </c>
      <c r="E249" s="237" t="s">
        <v>1</v>
      </c>
      <c r="F249" s="238" t="s">
        <v>740</v>
      </c>
      <c r="G249" s="236"/>
      <c r="H249" s="239">
        <v>2.7490000000000001</v>
      </c>
      <c r="I249" s="240"/>
      <c r="J249" s="236"/>
      <c r="K249" s="236"/>
      <c r="L249" s="241"/>
      <c r="M249" s="242"/>
      <c r="N249" s="243"/>
      <c r="O249" s="243"/>
      <c r="P249" s="243"/>
      <c r="Q249" s="243"/>
      <c r="R249" s="243"/>
      <c r="S249" s="243"/>
      <c r="T249" s="24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5" t="s">
        <v>145</v>
      </c>
      <c r="AU249" s="245" t="s">
        <v>86</v>
      </c>
      <c r="AV249" s="13" t="s">
        <v>86</v>
      </c>
      <c r="AW249" s="13" t="s">
        <v>32</v>
      </c>
      <c r="AX249" s="13" t="s">
        <v>84</v>
      </c>
      <c r="AY249" s="245" t="s">
        <v>134</v>
      </c>
    </row>
    <row r="250" s="2" customFormat="1" ht="24.15" customHeight="1">
      <c r="A250" s="37"/>
      <c r="B250" s="38"/>
      <c r="C250" s="217" t="s">
        <v>346</v>
      </c>
      <c r="D250" s="217" t="s">
        <v>136</v>
      </c>
      <c r="E250" s="218" t="s">
        <v>456</v>
      </c>
      <c r="F250" s="219" t="s">
        <v>457</v>
      </c>
      <c r="G250" s="220" t="s">
        <v>458</v>
      </c>
      <c r="H250" s="221">
        <v>3</v>
      </c>
      <c r="I250" s="222"/>
      <c r="J250" s="223">
        <f>ROUND(I250*H250,2)</f>
        <v>0</v>
      </c>
      <c r="K250" s="219" t="s">
        <v>140</v>
      </c>
      <c r="L250" s="43"/>
      <c r="M250" s="224" t="s">
        <v>1</v>
      </c>
      <c r="N250" s="225" t="s">
        <v>41</v>
      </c>
      <c r="O250" s="90"/>
      <c r="P250" s="226">
        <f>O250*H250</f>
        <v>0</v>
      </c>
      <c r="Q250" s="226">
        <v>0.00031</v>
      </c>
      <c r="R250" s="226">
        <f>Q250*H250</f>
        <v>0.00093000000000000005</v>
      </c>
      <c r="S250" s="226">
        <v>0</v>
      </c>
      <c r="T250" s="227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8" t="s">
        <v>141</v>
      </c>
      <c r="AT250" s="228" t="s">
        <v>136</v>
      </c>
      <c r="AU250" s="228" t="s">
        <v>86</v>
      </c>
      <c r="AY250" s="16" t="s">
        <v>134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6" t="s">
        <v>84</v>
      </c>
      <c r="BK250" s="229">
        <f>ROUND(I250*H250,2)</f>
        <v>0</v>
      </c>
      <c r="BL250" s="16" t="s">
        <v>141</v>
      </c>
      <c r="BM250" s="228" t="s">
        <v>741</v>
      </c>
    </row>
    <row r="251" s="2" customFormat="1">
      <c r="A251" s="37"/>
      <c r="B251" s="38"/>
      <c r="C251" s="39"/>
      <c r="D251" s="230" t="s">
        <v>143</v>
      </c>
      <c r="E251" s="39"/>
      <c r="F251" s="231" t="s">
        <v>460</v>
      </c>
      <c r="G251" s="39"/>
      <c r="H251" s="39"/>
      <c r="I251" s="232"/>
      <c r="J251" s="39"/>
      <c r="K251" s="39"/>
      <c r="L251" s="43"/>
      <c r="M251" s="233"/>
      <c r="N251" s="234"/>
      <c r="O251" s="90"/>
      <c r="P251" s="90"/>
      <c r="Q251" s="90"/>
      <c r="R251" s="90"/>
      <c r="S251" s="90"/>
      <c r="T251" s="91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143</v>
      </c>
      <c r="AU251" s="16" t="s">
        <v>86</v>
      </c>
    </row>
    <row r="252" s="2" customFormat="1" ht="24.15" customHeight="1">
      <c r="A252" s="37"/>
      <c r="B252" s="38"/>
      <c r="C252" s="217" t="s">
        <v>353</v>
      </c>
      <c r="D252" s="217" t="s">
        <v>136</v>
      </c>
      <c r="E252" s="218" t="s">
        <v>462</v>
      </c>
      <c r="F252" s="219" t="s">
        <v>463</v>
      </c>
      <c r="G252" s="220" t="s">
        <v>458</v>
      </c>
      <c r="H252" s="221">
        <v>14</v>
      </c>
      <c r="I252" s="222"/>
      <c r="J252" s="223">
        <f>ROUND(I252*H252,2)</f>
        <v>0</v>
      </c>
      <c r="K252" s="219" t="s">
        <v>140</v>
      </c>
      <c r="L252" s="43"/>
      <c r="M252" s="224" t="s">
        <v>1</v>
      </c>
      <c r="N252" s="225" t="s">
        <v>41</v>
      </c>
      <c r="O252" s="90"/>
      <c r="P252" s="226">
        <f>O252*H252</f>
        <v>0</v>
      </c>
      <c r="Q252" s="226">
        <v>0.00031</v>
      </c>
      <c r="R252" s="226">
        <f>Q252*H252</f>
        <v>0.0043400000000000001</v>
      </c>
      <c r="S252" s="226">
        <v>0</v>
      </c>
      <c r="T252" s="227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8" t="s">
        <v>141</v>
      </c>
      <c r="AT252" s="228" t="s">
        <v>136</v>
      </c>
      <c r="AU252" s="228" t="s">
        <v>86</v>
      </c>
      <c r="AY252" s="16" t="s">
        <v>134</v>
      </c>
      <c r="BE252" s="229">
        <f>IF(N252="základní",J252,0)</f>
        <v>0</v>
      </c>
      <c r="BF252" s="229">
        <f>IF(N252="snížená",J252,0)</f>
        <v>0</v>
      </c>
      <c r="BG252" s="229">
        <f>IF(N252="zákl. přenesená",J252,0)</f>
        <v>0</v>
      </c>
      <c r="BH252" s="229">
        <f>IF(N252="sníž. přenesená",J252,0)</f>
        <v>0</v>
      </c>
      <c r="BI252" s="229">
        <f>IF(N252="nulová",J252,0)</f>
        <v>0</v>
      </c>
      <c r="BJ252" s="16" t="s">
        <v>84</v>
      </c>
      <c r="BK252" s="229">
        <f>ROUND(I252*H252,2)</f>
        <v>0</v>
      </c>
      <c r="BL252" s="16" t="s">
        <v>141</v>
      </c>
      <c r="BM252" s="228" t="s">
        <v>742</v>
      </c>
    </row>
    <row r="253" s="2" customFormat="1">
      <c r="A253" s="37"/>
      <c r="B253" s="38"/>
      <c r="C253" s="39"/>
      <c r="D253" s="230" t="s">
        <v>143</v>
      </c>
      <c r="E253" s="39"/>
      <c r="F253" s="231" t="s">
        <v>465</v>
      </c>
      <c r="G253" s="39"/>
      <c r="H253" s="39"/>
      <c r="I253" s="232"/>
      <c r="J253" s="39"/>
      <c r="K253" s="39"/>
      <c r="L253" s="43"/>
      <c r="M253" s="233"/>
      <c r="N253" s="234"/>
      <c r="O253" s="90"/>
      <c r="P253" s="90"/>
      <c r="Q253" s="90"/>
      <c r="R253" s="90"/>
      <c r="S253" s="90"/>
      <c r="T253" s="91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16" t="s">
        <v>143</v>
      </c>
      <c r="AU253" s="16" t="s">
        <v>86</v>
      </c>
    </row>
    <row r="254" s="2" customFormat="1" ht="24.15" customHeight="1">
      <c r="A254" s="37"/>
      <c r="B254" s="38"/>
      <c r="C254" s="217" t="s">
        <v>359</v>
      </c>
      <c r="D254" s="217" t="s">
        <v>136</v>
      </c>
      <c r="E254" s="218" t="s">
        <v>743</v>
      </c>
      <c r="F254" s="219" t="s">
        <v>744</v>
      </c>
      <c r="G254" s="220" t="s">
        <v>333</v>
      </c>
      <c r="H254" s="221">
        <v>4</v>
      </c>
      <c r="I254" s="222"/>
      <c r="J254" s="223">
        <f>ROUND(I254*H254,2)</f>
        <v>0</v>
      </c>
      <c r="K254" s="219" t="s">
        <v>140</v>
      </c>
      <c r="L254" s="43"/>
      <c r="M254" s="224" t="s">
        <v>1</v>
      </c>
      <c r="N254" s="225" t="s">
        <v>41</v>
      </c>
      <c r="O254" s="90"/>
      <c r="P254" s="226">
        <f>O254*H254</f>
        <v>0</v>
      </c>
      <c r="Q254" s="226">
        <v>0.11121</v>
      </c>
      <c r="R254" s="226">
        <f>Q254*H254</f>
        <v>0.44484000000000001</v>
      </c>
      <c r="S254" s="226">
        <v>0</v>
      </c>
      <c r="T254" s="227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8" t="s">
        <v>141</v>
      </c>
      <c r="AT254" s="228" t="s">
        <v>136</v>
      </c>
      <c r="AU254" s="228" t="s">
        <v>86</v>
      </c>
      <c r="AY254" s="16" t="s">
        <v>134</v>
      </c>
      <c r="BE254" s="229">
        <f>IF(N254="základní",J254,0)</f>
        <v>0</v>
      </c>
      <c r="BF254" s="229">
        <f>IF(N254="snížená",J254,0)</f>
        <v>0</v>
      </c>
      <c r="BG254" s="229">
        <f>IF(N254="zákl. přenesená",J254,0)</f>
        <v>0</v>
      </c>
      <c r="BH254" s="229">
        <f>IF(N254="sníž. přenesená",J254,0)</f>
        <v>0</v>
      </c>
      <c r="BI254" s="229">
        <f>IF(N254="nulová",J254,0)</f>
        <v>0</v>
      </c>
      <c r="BJ254" s="16" t="s">
        <v>84</v>
      </c>
      <c r="BK254" s="229">
        <f>ROUND(I254*H254,2)</f>
        <v>0</v>
      </c>
      <c r="BL254" s="16" t="s">
        <v>141</v>
      </c>
      <c r="BM254" s="228" t="s">
        <v>745</v>
      </c>
    </row>
    <row r="255" s="2" customFormat="1">
      <c r="A255" s="37"/>
      <c r="B255" s="38"/>
      <c r="C255" s="39"/>
      <c r="D255" s="230" t="s">
        <v>143</v>
      </c>
      <c r="E255" s="39"/>
      <c r="F255" s="231" t="s">
        <v>746</v>
      </c>
      <c r="G255" s="39"/>
      <c r="H255" s="39"/>
      <c r="I255" s="232"/>
      <c r="J255" s="39"/>
      <c r="K255" s="39"/>
      <c r="L255" s="43"/>
      <c r="M255" s="233"/>
      <c r="N255" s="234"/>
      <c r="O255" s="90"/>
      <c r="P255" s="90"/>
      <c r="Q255" s="90"/>
      <c r="R255" s="90"/>
      <c r="S255" s="90"/>
      <c r="T255" s="91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6" t="s">
        <v>143</v>
      </c>
      <c r="AU255" s="16" t="s">
        <v>86</v>
      </c>
    </row>
    <row r="256" s="2" customFormat="1" ht="24.15" customHeight="1">
      <c r="A256" s="37"/>
      <c r="B256" s="38"/>
      <c r="C256" s="217" t="s">
        <v>364</v>
      </c>
      <c r="D256" s="217" t="s">
        <v>136</v>
      </c>
      <c r="E256" s="218" t="s">
        <v>747</v>
      </c>
      <c r="F256" s="219" t="s">
        <v>748</v>
      </c>
      <c r="G256" s="220" t="s">
        <v>333</v>
      </c>
      <c r="H256" s="221">
        <v>2</v>
      </c>
      <c r="I256" s="222"/>
      <c r="J256" s="223">
        <f>ROUND(I256*H256,2)</f>
        <v>0</v>
      </c>
      <c r="K256" s="219" t="s">
        <v>140</v>
      </c>
      <c r="L256" s="43"/>
      <c r="M256" s="224" t="s">
        <v>1</v>
      </c>
      <c r="N256" s="225" t="s">
        <v>41</v>
      </c>
      <c r="O256" s="90"/>
      <c r="P256" s="226">
        <f>O256*H256</f>
        <v>0</v>
      </c>
      <c r="Q256" s="226">
        <v>0.11338</v>
      </c>
      <c r="R256" s="226">
        <f>Q256*H256</f>
        <v>0.22675999999999999</v>
      </c>
      <c r="S256" s="226">
        <v>0</v>
      </c>
      <c r="T256" s="227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8" t="s">
        <v>141</v>
      </c>
      <c r="AT256" s="228" t="s">
        <v>136</v>
      </c>
      <c r="AU256" s="228" t="s">
        <v>86</v>
      </c>
      <c r="AY256" s="16" t="s">
        <v>134</v>
      </c>
      <c r="BE256" s="229">
        <f>IF(N256="základní",J256,0)</f>
        <v>0</v>
      </c>
      <c r="BF256" s="229">
        <f>IF(N256="snížená",J256,0)</f>
        <v>0</v>
      </c>
      <c r="BG256" s="229">
        <f>IF(N256="zákl. přenesená",J256,0)</f>
        <v>0</v>
      </c>
      <c r="BH256" s="229">
        <f>IF(N256="sníž. přenesená",J256,0)</f>
        <v>0</v>
      </c>
      <c r="BI256" s="229">
        <f>IF(N256="nulová",J256,0)</f>
        <v>0</v>
      </c>
      <c r="BJ256" s="16" t="s">
        <v>84</v>
      </c>
      <c r="BK256" s="229">
        <f>ROUND(I256*H256,2)</f>
        <v>0</v>
      </c>
      <c r="BL256" s="16" t="s">
        <v>141</v>
      </c>
      <c r="BM256" s="228" t="s">
        <v>749</v>
      </c>
    </row>
    <row r="257" s="2" customFormat="1">
      <c r="A257" s="37"/>
      <c r="B257" s="38"/>
      <c r="C257" s="39"/>
      <c r="D257" s="230" t="s">
        <v>143</v>
      </c>
      <c r="E257" s="39"/>
      <c r="F257" s="231" t="s">
        <v>750</v>
      </c>
      <c r="G257" s="39"/>
      <c r="H257" s="39"/>
      <c r="I257" s="232"/>
      <c r="J257" s="39"/>
      <c r="K257" s="39"/>
      <c r="L257" s="43"/>
      <c r="M257" s="233"/>
      <c r="N257" s="234"/>
      <c r="O257" s="90"/>
      <c r="P257" s="90"/>
      <c r="Q257" s="90"/>
      <c r="R257" s="90"/>
      <c r="S257" s="90"/>
      <c r="T257" s="91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6" t="s">
        <v>143</v>
      </c>
      <c r="AU257" s="16" t="s">
        <v>86</v>
      </c>
    </row>
    <row r="258" s="2" customFormat="1" ht="24.15" customHeight="1">
      <c r="A258" s="37"/>
      <c r="B258" s="38"/>
      <c r="C258" s="217" t="s">
        <v>369</v>
      </c>
      <c r="D258" s="217" t="s">
        <v>136</v>
      </c>
      <c r="E258" s="218" t="s">
        <v>751</v>
      </c>
      <c r="F258" s="219" t="s">
        <v>752</v>
      </c>
      <c r="G258" s="220" t="s">
        <v>333</v>
      </c>
      <c r="H258" s="221">
        <v>6</v>
      </c>
      <c r="I258" s="222"/>
      <c r="J258" s="223">
        <f>ROUND(I258*H258,2)</f>
        <v>0</v>
      </c>
      <c r="K258" s="219" t="s">
        <v>140</v>
      </c>
      <c r="L258" s="43"/>
      <c r="M258" s="224" t="s">
        <v>1</v>
      </c>
      <c r="N258" s="225" t="s">
        <v>41</v>
      </c>
      <c r="O258" s="90"/>
      <c r="P258" s="226">
        <f>O258*H258</f>
        <v>0</v>
      </c>
      <c r="Q258" s="226">
        <v>0.012120000000000001</v>
      </c>
      <c r="R258" s="226">
        <f>Q258*H258</f>
        <v>0.072720000000000007</v>
      </c>
      <c r="S258" s="226">
        <v>0</v>
      </c>
      <c r="T258" s="227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8" t="s">
        <v>141</v>
      </c>
      <c r="AT258" s="228" t="s">
        <v>136</v>
      </c>
      <c r="AU258" s="228" t="s">
        <v>86</v>
      </c>
      <c r="AY258" s="16" t="s">
        <v>134</v>
      </c>
      <c r="BE258" s="229">
        <f>IF(N258="základní",J258,0)</f>
        <v>0</v>
      </c>
      <c r="BF258" s="229">
        <f>IF(N258="snížená",J258,0)</f>
        <v>0</v>
      </c>
      <c r="BG258" s="229">
        <f>IF(N258="zákl. přenesená",J258,0)</f>
        <v>0</v>
      </c>
      <c r="BH258" s="229">
        <f>IF(N258="sníž. přenesená",J258,0)</f>
        <v>0</v>
      </c>
      <c r="BI258" s="229">
        <f>IF(N258="nulová",J258,0)</f>
        <v>0</v>
      </c>
      <c r="BJ258" s="16" t="s">
        <v>84</v>
      </c>
      <c r="BK258" s="229">
        <f>ROUND(I258*H258,2)</f>
        <v>0</v>
      </c>
      <c r="BL258" s="16" t="s">
        <v>141</v>
      </c>
      <c r="BM258" s="228" t="s">
        <v>753</v>
      </c>
    </row>
    <row r="259" s="2" customFormat="1">
      <c r="A259" s="37"/>
      <c r="B259" s="38"/>
      <c r="C259" s="39"/>
      <c r="D259" s="230" t="s">
        <v>143</v>
      </c>
      <c r="E259" s="39"/>
      <c r="F259" s="231" t="s">
        <v>754</v>
      </c>
      <c r="G259" s="39"/>
      <c r="H259" s="39"/>
      <c r="I259" s="232"/>
      <c r="J259" s="39"/>
      <c r="K259" s="39"/>
      <c r="L259" s="43"/>
      <c r="M259" s="233"/>
      <c r="N259" s="234"/>
      <c r="O259" s="90"/>
      <c r="P259" s="90"/>
      <c r="Q259" s="90"/>
      <c r="R259" s="90"/>
      <c r="S259" s="90"/>
      <c r="T259" s="91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143</v>
      </c>
      <c r="AU259" s="16" t="s">
        <v>86</v>
      </c>
    </row>
    <row r="260" s="2" customFormat="1" ht="24.15" customHeight="1">
      <c r="A260" s="37"/>
      <c r="B260" s="38"/>
      <c r="C260" s="217" t="s">
        <v>375</v>
      </c>
      <c r="D260" s="217" t="s">
        <v>136</v>
      </c>
      <c r="E260" s="218" t="s">
        <v>755</v>
      </c>
      <c r="F260" s="219" t="s">
        <v>756</v>
      </c>
      <c r="G260" s="220" t="s">
        <v>333</v>
      </c>
      <c r="H260" s="221">
        <v>6</v>
      </c>
      <c r="I260" s="222"/>
      <c r="J260" s="223">
        <f>ROUND(I260*H260,2)</f>
        <v>0</v>
      </c>
      <c r="K260" s="219" t="s">
        <v>140</v>
      </c>
      <c r="L260" s="43"/>
      <c r="M260" s="224" t="s">
        <v>1</v>
      </c>
      <c r="N260" s="225" t="s">
        <v>41</v>
      </c>
      <c r="O260" s="90"/>
      <c r="P260" s="226">
        <f>O260*H260</f>
        <v>0</v>
      </c>
      <c r="Q260" s="226">
        <v>0</v>
      </c>
      <c r="R260" s="226">
        <f>Q260*H260</f>
        <v>0</v>
      </c>
      <c r="S260" s="226">
        <v>0</v>
      </c>
      <c r="T260" s="227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8" t="s">
        <v>141</v>
      </c>
      <c r="AT260" s="228" t="s">
        <v>136</v>
      </c>
      <c r="AU260" s="228" t="s">
        <v>86</v>
      </c>
      <c r="AY260" s="16" t="s">
        <v>134</v>
      </c>
      <c r="BE260" s="229">
        <f>IF(N260="základní",J260,0)</f>
        <v>0</v>
      </c>
      <c r="BF260" s="229">
        <f>IF(N260="snížená",J260,0)</f>
        <v>0</v>
      </c>
      <c r="BG260" s="229">
        <f>IF(N260="zákl. přenesená",J260,0)</f>
        <v>0</v>
      </c>
      <c r="BH260" s="229">
        <f>IF(N260="sníž. přenesená",J260,0)</f>
        <v>0</v>
      </c>
      <c r="BI260" s="229">
        <f>IF(N260="nulová",J260,0)</f>
        <v>0</v>
      </c>
      <c r="BJ260" s="16" t="s">
        <v>84</v>
      </c>
      <c r="BK260" s="229">
        <f>ROUND(I260*H260,2)</f>
        <v>0</v>
      </c>
      <c r="BL260" s="16" t="s">
        <v>141</v>
      </c>
      <c r="BM260" s="228" t="s">
        <v>757</v>
      </c>
    </row>
    <row r="261" s="2" customFormat="1">
      <c r="A261" s="37"/>
      <c r="B261" s="38"/>
      <c r="C261" s="39"/>
      <c r="D261" s="230" t="s">
        <v>143</v>
      </c>
      <c r="E261" s="39"/>
      <c r="F261" s="231" t="s">
        <v>758</v>
      </c>
      <c r="G261" s="39"/>
      <c r="H261" s="39"/>
      <c r="I261" s="232"/>
      <c r="J261" s="39"/>
      <c r="K261" s="39"/>
      <c r="L261" s="43"/>
      <c r="M261" s="233"/>
      <c r="N261" s="234"/>
      <c r="O261" s="90"/>
      <c r="P261" s="90"/>
      <c r="Q261" s="90"/>
      <c r="R261" s="90"/>
      <c r="S261" s="90"/>
      <c r="T261" s="91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143</v>
      </c>
      <c r="AU261" s="16" t="s">
        <v>86</v>
      </c>
    </row>
    <row r="262" s="2" customFormat="1" ht="33" customHeight="1">
      <c r="A262" s="37"/>
      <c r="B262" s="38"/>
      <c r="C262" s="217" t="s">
        <v>380</v>
      </c>
      <c r="D262" s="217" t="s">
        <v>136</v>
      </c>
      <c r="E262" s="218" t="s">
        <v>759</v>
      </c>
      <c r="F262" s="219" t="s">
        <v>760</v>
      </c>
      <c r="G262" s="220" t="s">
        <v>333</v>
      </c>
      <c r="H262" s="221">
        <v>6</v>
      </c>
      <c r="I262" s="222"/>
      <c r="J262" s="223">
        <f>ROUND(I262*H262,2)</f>
        <v>0</v>
      </c>
      <c r="K262" s="219" t="s">
        <v>140</v>
      </c>
      <c r="L262" s="43"/>
      <c r="M262" s="224" t="s">
        <v>1</v>
      </c>
      <c r="N262" s="225" t="s">
        <v>41</v>
      </c>
      <c r="O262" s="90"/>
      <c r="P262" s="226">
        <f>O262*H262</f>
        <v>0</v>
      </c>
      <c r="Q262" s="226">
        <v>0.42115999999999998</v>
      </c>
      <c r="R262" s="226">
        <f>Q262*H262</f>
        <v>2.5269599999999999</v>
      </c>
      <c r="S262" s="226">
        <v>0</v>
      </c>
      <c r="T262" s="227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8" t="s">
        <v>141</v>
      </c>
      <c r="AT262" s="228" t="s">
        <v>136</v>
      </c>
      <c r="AU262" s="228" t="s">
        <v>86</v>
      </c>
      <c r="AY262" s="16" t="s">
        <v>134</v>
      </c>
      <c r="BE262" s="229">
        <f>IF(N262="základní",J262,0)</f>
        <v>0</v>
      </c>
      <c r="BF262" s="229">
        <f>IF(N262="snížená",J262,0)</f>
        <v>0</v>
      </c>
      <c r="BG262" s="229">
        <f>IF(N262="zákl. přenesená",J262,0)</f>
        <v>0</v>
      </c>
      <c r="BH262" s="229">
        <f>IF(N262="sníž. přenesená",J262,0)</f>
        <v>0</v>
      </c>
      <c r="BI262" s="229">
        <f>IF(N262="nulová",J262,0)</f>
        <v>0</v>
      </c>
      <c r="BJ262" s="16" t="s">
        <v>84</v>
      </c>
      <c r="BK262" s="229">
        <f>ROUND(I262*H262,2)</f>
        <v>0</v>
      </c>
      <c r="BL262" s="16" t="s">
        <v>141</v>
      </c>
      <c r="BM262" s="228" t="s">
        <v>761</v>
      </c>
    </row>
    <row r="263" s="2" customFormat="1">
      <c r="A263" s="37"/>
      <c r="B263" s="38"/>
      <c r="C263" s="39"/>
      <c r="D263" s="230" t="s">
        <v>143</v>
      </c>
      <c r="E263" s="39"/>
      <c r="F263" s="231" t="s">
        <v>762</v>
      </c>
      <c r="G263" s="39"/>
      <c r="H263" s="39"/>
      <c r="I263" s="232"/>
      <c r="J263" s="39"/>
      <c r="K263" s="39"/>
      <c r="L263" s="43"/>
      <c r="M263" s="233"/>
      <c r="N263" s="234"/>
      <c r="O263" s="90"/>
      <c r="P263" s="90"/>
      <c r="Q263" s="90"/>
      <c r="R263" s="90"/>
      <c r="S263" s="90"/>
      <c r="T263" s="91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16" t="s">
        <v>143</v>
      </c>
      <c r="AU263" s="16" t="s">
        <v>86</v>
      </c>
    </row>
    <row r="264" s="2" customFormat="1" ht="24.15" customHeight="1">
      <c r="A264" s="37"/>
      <c r="B264" s="38"/>
      <c r="C264" s="217" t="s">
        <v>385</v>
      </c>
      <c r="D264" s="217" t="s">
        <v>136</v>
      </c>
      <c r="E264" s="218" t="s">
        <v>763</v>
      </c>
      <c r="F264" s="219" t="s">
        <v>764</v>
      </c>
      <c r="G264" s="220" t="s">
        <v>333</v>
      </c>
      <c r="H264" s="221">
        <v>9</v>
      </c>
      <c r="I264" s="222"/>
      <c r="J264" s="223">
        <f>ROUND(I264*H264,2)</f>
        <v>0</v>
      </c>
      <c r="K264" s="219" t="s">
        <v>140</v>
      </c>
      <c r="L264" s="43"/>
      <c r="M264" s="224" t="s">
        <v>1</v>
      </c>
      <c r="N264" s="225" t="s">
        <v>41</v>
      </c>
      <c r="O264" s="90"/>
      <c r="P264" s="226">
        <f>O264*H264</f>
        <v>0</v>
      </c>
      <c r="Q264" s="226">
        <v>0.21529999999999999</v>
      </c>
      <c r="R264" s="226">
        <f>Q264*H264</f>
        <v>1.9377</v>
      </c>
      <c r="S264" s="226">
        <v>0</v>
      </c>
      <c r="T264" s="227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8" t="s">
        <v>141</v>
      </c>
      <c r="AT264" s="228" t="s">
        <v>136</v>
      </c>
      <c r="AU264" s="228" t="s">
        <v>86</v>
      </c>
      <c r="AY264" s="16" t="s">
        <v>134</v>
      </c>
      <c r="BE264" s="229">
        <f>IF(N264="základní",J264,0)</f>
        <v>0</v>
      </c>
      <c r="BF264" s="229">
        <f>IF(N264="snížená",J264,0)</f>
        <v>0</v>
      </c>
      <c r="BG264" s="229">
        <f>IF(N264="zákl. přenesená",J264,0)</f>
        <v>0</v>
      </c>
      <c r="BH264" s="229">
        <f>IF(N264="sníž. přenesená",J264,0)</f>
        <v>0</v>
      </c>
      <c r="BI264" s="229">
        <f>IF(N264="nulová",J264,0)</f>
        <v>0</v>
      </c>
      <c r="BJ264" s="16" t="s">
        <v>84</v>
      </c>
      <c r="BK264" s="229">
        <f>ROUND(I264*H264,2)</f>
        <v>0</v>
      </c>
      <c r="BL264" s="16" t="s">
        <v>141</v>
      </c>
      <c r="BM264" s="228" t="s">
        <v>765</v>
      </c>
    </row>
    <row r="265" s="2" customFormat="1">
      <c r="A265" s="37"/>
      <c r="B265" s="38"/>
      <c r="C265" s="39"/>
      <c r="D265" s="230" t="s">
        <v>143</v>
      </c>
      <c r="E265" s="39"/>
      <c r="F265" s="231" t="s">
        <v>766</v>
      </c>
      <c r="G265" s="39"/>
      <c r="H265" s="39"/>
      <c r="I265" s="232"/>
      <c r="J265" s="39"/>
      <c r="K265" s="39"/>
      <c r="L265" s="43"/>
      <c r="M265" s="233"/>
      <c r="N265" s="234"/>
      <c r="O265" s="90"/>
      <c r="P265" s="90"/>
      <c r="Q265" s="90"/>
      <c r="R265" s="90"/>
      <c r="S265" s="90"/>
      <c r="T265" s="91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143</v>
      </c>
      <c r="AU265" s="16" t="s">
        <v>86</v>
      </c>
    </row>
    <row r="266" s="2" customFormat="1" ht="24.15" customHeight="1">
      <c r="A266" s="37"/>
      <c r="B266" s="38"/>
      <c r="C266" s="217" t="s">
        <v>390</v>
      </c>
      <c r="D266" s="217" t="s">
        <v>136</v>
      </c>
      <c r="E266" s="218" t="s">
        <v>767</v>
      </c>
      <c r="F266" s="219" t="s">
        <v>768</v>
      </c>
      <c r="G266" s="220" t="s">
        <v>333</v>
      </c>
      <c r="H266" s="221">
        <v>2</v>
      </c>
      <c r="I266" s="222"/>
      <c r="J266" s="223">
        <f>ROUND(I266*H266,2)</f>
        <v>0</v>
      </c>
      <c r="K266" s="219" t="s">
        <v>140</v>
      </c>
      <c r="L266" s="43"/>
      <c r="M266" s="224" t="s">
        <v>1</v>
      </c>
      <c r="N266" s="225" t="s">
        <v>41</v>
      </c>
      <c r="O266" s="90"/>
      <c r="P266" s="226">
        <f>O266*H266</f>
        <v>0</v>
      </c>
      <c r="Q266" s="226">
        <v>0.23147000000000001</v>
      </c>
      <c r="R266" s="226">
        <f>Q266*H266</f>
        <v>0.46294000000000002</v>
      </c>
      <c r="S266" s="226">
        <v>0</v>
      </c>
      <c r="T266" s="227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28" t="s">
        <v>141</v>
      </c>
      <c r="AT266" s="228" t="s">
        <v>136</v>
      </c>
      <c r="AU266" s="228" t="s">
        <v>86</v>
      </c>
      <c r="AY266" s="16" t="s">
        <v>134</v>
      </c>
      <c r="BE266" s="229">
        <f>IF(N266="základní",J266,0)</f>
        <v>0</v>
      </c>
      <c r="BF266" s="229">
        <f>IF(N266="snížená",J266,0)</f>
        <v>0</v>
      </c>
      <c r="BG266" s="229">
        <f>IF(N266="zákl. přenesená",J266,0)</f>
        <v>0</v>
      </c>
      <c r="BH266" s="229">
        <f>IF(N266="sníž. přenesená",J266,0)</f>
        <v>0</v>
      </c>
      <c r="BI266" s="229">
        <f>IF(N266="nulová",J266,0)</f>
        <v>0</v>
      </c>
      <c r="BJ266" s="16" t="s">
        <v>84</v>
      </c>
      <c r="BK266" s="229">
        <f>ROUND(I266*H266,2)</f>
        <v>0</v>
      </c>
      <c r="BL266" s="16" t="s">
        <v>141</v>
      </c>
      <c r="BM266" s="228" t="s">
        <v>769</v>
      </c>
    </row>
    <row r="267" s="2" customFormat="1">
      <c r="A267" s="37"/>
      <c r="B267" s="38"/>
      <c r="C267" s="39"/>
      <c r="D267" s="230" t="s">
        <v>143</v>
      </c>
      <c r="E267" s="39"/>
      <c r="F267" s="231" t="s">
        <v>770</v>
      </c>
      <c r="G267" s="39"/>
      <c r="H267" s="39"/>
      <c r="I267" s="232"/>
      <c r="J267" s="39"/>
      <c r="K267" s="39"/>
      <c r="L267" s="43"/>
      <c r="M267" s="233"/>
      <c r="N267" s="234"/>
      <c r="O267" s="90"/>
      <c r="P267" s="90"/>
      <c r="Q267" s="90"/>
      <c r="R267" s="90"/>
      <c r="S267" s="90"/>
      <c r="T267" s="91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6" t="s">
        <v>143</v>
      </c>
      <c r="AU267" s="16" t="s">
        <v>86</v>
      </c>
    </row>
    <row r="268" s="2" customFormat="1" ht="24.15" customHeight="1">
      <c r="A268" s="37"/>
      <c r="B268" s="38"/>
      <c r="C268" s="217" t="s">
        <v>395</v>
      </c>
      <c r="D268" s="217" t="s">
        <v>136</v>
      </c>
      <c r="E268" s="218" t="s">
        <v>771</v>
      </c>
      <c r="F268" s="219" t="s">
        <v>772</v>
      </c>
      <c r="G268" s="220" t="s">
        <v>333</v>
      </c>
      <c r="H268" s="221">
        <v>5</v>
      </c>
      <c r="I268" s="222"/>
      <c r="J268" s="223">
        <f>ROUND(I268*H268,2)</f>
        <v>0</v>
      </c>
      <c r="K268" s="219" t="s">
        <v>140</v>
      </c>
      <c r="L268" s="43"/>
      <c r="M268" s="224" t="s">
        <v>1</v>
      </c>
      <c r="N268" s="225" t="s">
        <v>41</v>
      </c>
      <c r="O268" s="90"/>
      <c r="P268" s="226">
        <f>O268*H268</f>
        <v>0</v>
      </c>
      <c r="Q268" s="226">
        <v>0.044790000000000003</v>
      </c>
      <c r="R268" s="226">
        <f>Q268*H268</f>
        <v>0.22395000000000001</v>
      </c>
      <c r="S268" s="226">
        <v>0</v>
      </c>
      <c r="T268" s="227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28" t="s">
        <v>141</v>
      </c>
      <c r="AT268" s="228" t="s">
        <v>136</v>
      </c>
      <c r="AU268" s="228" t="s">
        <v>86</v>
      </c>
      <c r="AY268" s="16" t="s">
        <v>134</v>
      </c>
      <c r="BE268" s="229">
        <f>IF(N268="základní",J268,0)</f>
        <v>0</v>
      </c>
      <c r="BF268" s="229">
        <f>IF(N268="snížená",J268,0)</f>
        <v>0</v>
      </c>
      <c r="BG268" s="229">
        <f>IF(N268="zákl. přenesená",J268,0)</f>
        <v>0</v>
      </c>
      <c r="BH268" s="229">
        <f>IF(N268="sníž. přenesená",J268,0)</f>
        <v>0</v>
      </c>
      <c r="BI268" s="229">
        <f>IF(N268="nulová",J268,0)</f>
        <v>0</v>
      </c>
      <c r="BJ268" s="16" t="s">
        <v>84</v>
      </c>
      <c r="BK268" s="229">
        <f>ROUND(I268*H268,2)</f>
        <v>0</v>
      </c>
      <c r="BL268" s="16" t="s">
        <v>141</v>
      </c>
      <c r="BM268" s="228" t="s">
        <v>773</v>
      </c>
    </row>
    <row r="269" s="2" customFormat="1">
      <c r="A269" s="37"/>
      <c r="B269" s="38"/>
      <c r="C269" s="39"/>
      <c r="D269" s="230" t="s">
        <v>143</v>
      </c>
      <c r="E269" s="39"/>
      <c r="F269" s="231" t="s">
        <v>774</v>
      </c>
      <c r="G269" s="39"/>
      <c r="H269" s="39"/>
      <c r="I269" s="232"/>
      <c r="J269" s="39"/>
      <c r="K269" s="39"/>
      <c r="L269" s="43"/>
      <c r="M269" s="233"/>
      <c r="N269" s="234"/>
      <c r="O269" s="90"/>
      <c r="P269" s="90"/>
      <c r="Q269" s="90"/>
      <c r="R269" s="90"/>
      <c r="S269" s="90"/>
      <c r="T269" s="91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6" t="s">
        <v>143</v>
      </c>
      <c r="AU269" s="16" t="s">
        <v>86</v>
      </c>
    </row>
    <row r="270" s="2" customFormat="1" ht="24.15" customHeight="1">
      <c r="A270" s="37"/>
      <c r="B270" s="38"/>
      <c r="C270" s="217" t="s">
        <v>399</v>
      </c>
      <c r="D270" s="217" t="s">
        <v>136</v>
      </c>
      <c r="E270" s="218" t="s">
        <v>775</v>
      </c>
      <c r="F270" s="219" t="s">
        <v>776</v>
      </c>
      <c r="G270" s="220" t="s">
        <v>333</v>
      </c>
      <c r="H270" s="221">
        <v>5</v>
      </c>
      <c r="I270" s="222"/>
      <c r="J270" s="223">
        <f>ROUND(I270*H270,2)</f>
        <v>0</v>
      </c>
      <c r="K270" s="219" t="s">
        <v>140</v>
      </c>
      <c r="L270" s="43"/>
      <c r="M270" s="224" t="s">
        <v>1</v>
      </c>
      <c r="N270" s="225" t="s">
        <v>41</v>
      </c>
      <c r="O270" s="90"/>
      <c r="P270" s="226">
        <f>O270*H270</f>
        <v>0</v>
      </c>
      <c r="Q270" s="226">
        <v>0</v>
      </c>
      <c r="R270" s="226">
        <f>Q270*H270</f>
        <v>0</v>
      </c>
      <c r="S270" s="226">
        <v>0</v>
      </c>
      <c r="T270" s="227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28" t="s">
        <v>141</v>
      </c>
      <c r="AT270" s="228" t="s">
        <v>136</v>
      </c>
      <c r="AU270" s="228" t="s">
        <v>86</v>
      </c>
      <c r="AY270" s="16" t="s">
        <v>134</v>
      </c>
      <c r="BE270" s="229">
        <f>IF(N270="základní",J270,0)</f>
        <v>0</v>
      </c>
      <c r="BF270" s="229">
        <f>IF(N270="snížená",J270,0)</f>
        <v>0</v>
      </c>
      <c r="BG270" s="229">
        <f>IF(N270="zákl. přenesená",J270,0)</f>
        <v>0</v>
      </c>
      <c r="BH270" s="229">
        <f>IF(N270="sníž. přenesená",J270,0)</f>
        <v>0</v>
      </c>
      <c r="BI270" s="229">
        <f>IF(N270="nulová",J270,0)</f>
        <v>0</v>
      </c>
      <c r="BJ270" s="16" t="s">
        <v>84</v>
      </c>
      <c r="BK270" s="229">
        <f>ROUND(I270*H270,2)</f>
        <v>0</v>
      </c>
      <c r="BL270" s="16" t="s">
        <v>141</v>
      </c>
      <c r="BM270" s="228" t="s">
        <v>777</v>
      </c>
    </row>
    <row r="271" s="2" customFormat="1">
      <c r="A271" s="37"/>
      <c r="B271" s="38"/>
      <c r="C271" s="39"/>
      <c r="D271" s="230" t="s">
        <v>143</v>
      </c>
      <c r="E271" s="39"/>
      <c r="F271" s="231" t="s">
        <v>778</v>
      </c>
      <c r="G271" s="39"/>
      <c r="H271" s="39"/>
      <c r="I271" s="232"/>
      <c r="J271" s="39"/>
      <c r="K271" s="39"/>
      <c r="L271" s="43"/>
      <c r="M271" s="233"/>
      <c r="N271" s="234"/>
      <c r="O271" s="90"/>
      <c r="P271" s="90"/>
      <c r="Q271" s="90"/>
      <c r="R271" s="90"/>
      <c r="S271" s="90"/>
      <c r="T271" s="91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16" t="s">
        <v>143</v>
      </c>
      <c r="AU271" s="16" t="s">
        <v>86</v>
      </c>
    </row>
    <row r="272" s="2" customFormat="1" ht="33" customHeight="1">
      <c r="A272" s="37"/>
      <c r="B272" s="38"/>
      <c r="C272" s="217" t="s">
        <v>403</v>
      </c>
      <c r="D272" s="217" t="s">
        <v>136</v>
      </c>
      <c r="E272" s="218" t="s">
        <v>779</v>
      </c>
      <c r="F272" s="219" t="s">
        <v>780</v>
      </c>
      <c r="G272" s="220" t="s">
        <v>333</v>
      </c>
      <c r="H272" s="221">
        <v>1</v>
      </c>
      <c r="I272" s="222"/>
      <c r="J272" s="223">
        <f>ROUND(I272*H272,2)</f>
        <v>0</v>
      </c>
      <c r="K272" s="219" t="s">
        <v>140</v>
      </c>
      <c r="L272" s="43"/>
      <c r="M272" s="224" t="s">
        <v>1</v>
      </c>
      <c r="N272" s="225" t="s">
        <v>41</v>
      </c>
      <c r="O272" s="90"/>
      <c r="P272" s="226">
        <f>O272*H272</f>
        <v>0</v>
      </c>
      <c r="Q272" s="226">
        <v>0.31006</v>
      </c>
      <c r="R272" s="226">
        <f>Q272*H272</f>
        <v>0.31006</v>
      </c>
      <c r="S272" s="226">
        <v>0</v>
      </c>
      <c r="T272" s="227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28" t="s">
        <v>141</v>
      </c>
      <c r="AT272" s="228" t="s">
        <v>136</v>
      </c>
      <c r="AU272" s="228" t="s">
        <v>86</v>
      </c>
      <c r="AY272" s="16" t="s">
        <v>134</v>
      </c>
      <c r="BE272" s="229">
        <f>IF(N272="základní",J272,0)</f>
        <v>0</v>
      </c>
      <c r="BF272" s="229">
        <f>IF(N272="snížená",J272,0)</f>
        <v>0</v>
      </c>
      <c r="BG272" s="229">
        <f>IF(N272="zákl. přenesená",J272,0)</f>
        <v>0</v>
      </c>
      <c r="BH272" s="229">
        <f>IF(N272="sníž. přenesená",J272,0)</f>
        <v>0</v>
      </c>
      <c r="BI272" s="229">
        <f>IF(N272="nulová",J272,0)</f>
        <v>0</v>
      </c>
      <c r="BJ272" s="16" t="s">
        <v>84</v>
      </c>
      <c r="BK272" s="229">
        <f>ROUND(I272*H272,2)</f>
        <v>0</v>
      </c>
      <c r="BL272" s="16" t="s">
        <v>141</v>
      </c>
      <c r="BM272" s="228" t="s">
        <v>781</v>
      </c>
    </row>
    <row r="273" s="2" customFormat="1">
      <c r="A273" s="37"/>
      <c r="B273" s="38"/>
      <c r="C273" s="39"/>
      <c r="D273" s="230" t="s">
        <v>143</v>
      </c>
      <c r="E273" s="39"/>
      <c r="F273" s="231" t="s">
        <v>782</v>
      </c>
      <c r="G273" s="39"/>
      <c r="H273" s="39"/>
      <c r="I273" s="232"/>
      <c r="J273" s="39"/>
      <c r="K273" s="39"/>
      <c r="L273" s="43"/>
      <c r="M273" s="233"/>
      <c r="N273" s="234"/>
      <c r="O273" s="90"/>
      <c r="P273" s="90"/>
      <c r="Q273" s="90"/>
      <c r="R273" s="90"/>
      <c r="S273" s="90"/>
      <c r="T273" s="91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16" t="s">
        <v>143</v>
      </c>
      <c r="AU273" s="16" t="s">
        <v>86</v>
      </c>
    </row>
    <row r="274" s="2" customFormat="1" ht="33" customHeight="1">
      <c r="A274" s="37"/>
      <c r="B274" s="38"/>
      <c r="C274" s="217" t="s">
        <v>408</v>
      </c>
      <c r="D274" s="217" t="s">
        <v>136</v>
      </c>
      <c r="E274" s="218" t="s">
        <v>783</v>
      </c>
      <c r="F274" s="219" t="s">
        <v>784</v>
      </c>
      <c r="G274" s="220" t="s">
        <v>333</v>
      </c>
      <c r="H274" s="221">
        <v>10</v>
      </c>
      <c r="I274" s="222"/>
      <c r="J274" s="223">
        <f>ROUND(I274*H274,2)</f>
        <v>0</v>
      </c>
      <c r="K274" s="219" t="s">
        <v>140</v>
      </c>
      <c r="L274" s="43"/>
      <c r="M274" s="224" t="s">
        <v>1</v>
      </c>
      <c r="N274" s="225" t="s">
        <v>41</v>
      </c>
      <c r="O274" s="90"/>
      <c r="P274" s="226">
        <f>O274*H274</f>
        <v>0</v>
      </c>
      <c r="Q274" s="226">
        <v>0.22422</v>
      </c>
      <c r="R274" s="226">
        <f>Q274*H274</f>
        <v>2.2422</v>
      </c>
      <c r="S274" s="226">
        <v>0</v>
      </c>
      <c r="T274" s="227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28" t="s">
        <v>141</v>
      </c>
      <c r="AT274" s="228" t="s">
        <v>136</v>
      </c>
      <c r="AU274" s="228" t="s">
        <v>86</v>
      </c>
      <c r="AY274" s="16" t="s">
        <v>134</v>
      </c>
      <c r="BE274" s="229">
        <f>IF(N274="základní",J274,0)</f>
        <v>0</v>
      </c>
      <c r="BF274" s="229">
        <f>IF(N274="snížená",J274,0)</f>
        <v>0</v>
      </c>
      <c r="BG274" s="229">
        <f>IF(N274="zákl. přenesená",J274,0)</f>
        <v>0</v>
      </c>
      <c r="BH274" s="229">
        <f>IF(N274="sníž. přenesená",J274,0)</f>
        <v>0</v>
      </c>
      <c r="BI274" s="229">
        <f>IF(N274="nulová",J274,0)</f>
        <v>0</v>
      </c>
      <c r="BJ274" s="16" t="s">
        <v>84</v>
      </c>
      <c r="BK274" s="229">
        <f>ROUND(I274*H274,2)</f>
        <v>0</v>
      </c>
      <c r="BL274" s="16" t="s">
        <v>141</v>
      </c>
      <c r="BM274" s="228" t="s">
        <v>785</v>
      </c>
    </row>
    <row r="275" s="2" customFormat="1">
      <c r="A275" s="37"/>
      <c r="B275" s="38"/>
      <c r="C275" s="39"/>
      <c r="D275" s="230" t="s">
        <v>143</v>
      </c>
      <c r="E275" s="39"/>
      <c r="F275" s="231" t="s">
        <v>786</v>
      </c>
      <c r="G275" s="39"/>
      <c r="H275" s="39"/>
      <c r="I275" s="232"/>
      <c r="J275" s="39"/>
      <c r="K275" s="39"/>
      <c r="L275" s="43"/>
      <c r="M275" s="233"/>
      <c r="N275" s="234"/>
      <c r="O275" s="90"/>
      <c r="P275" s="90"/>
      <c r="Q275" s="90"/>
      <c r="R275" s="90"/>
      <c r="S275" s="90"/>
      <c r="T275" s="91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16" t="s">
        <v>143</v>
      </c>
      <c r="AU275" s="16" t="s">
        <v>86</v>
      </c>
    </row>
    <row r="276" s="2" customFormat="1" ht="21.75" customHeight="1">
      <c r="A276" s="37"/>
      <c r="B276" s="38"/>
      <c r="C276" s="217" t="s">
        <v>413</v>
      </c>
      <c r="D276" s="217" t="s">
        <v>136</v>
      </c>
      <c r="E276" s="218" t="s">
        <v>787</v>
      </c>
      <c r="F276" s="219" t="s">
        <v>788</v>
      </c>
      <c r="G276" s="220" t="s">
        <v>333</v>
      </c>
      <c r="H276" s="221">
        <v>3</v>
      </c>
      <c r="I276" s="222"/>
      <c r="J276" s="223">
        <f>ROUND(I276*H276,2)</f>
        <v>0</v>
      </c>
      <c r="K276" s="219" t="s">
        <v>140</v>
      </c>
      <c r="L276" s="43"/>
      <c r="M276" s="224" t="s">
        <v>1</v>
      </c>
      <c r="N276" s="225" t="s">
        <v>41</v>
      </c>
      <c r="O276" s="90"/>
      <c r="P276" s="226">
        <f>O276*H276</f>
        <v>0</v>
      </c>
      <c r="Q276" s="226">
        <v>0.00062</v>
      </c>
      <c r="R276" s="226">
        <f>Q276*H276</f>
        <v>0.0018600000000000001</v>
      </c>
      <c r="S276" s="226">
        <v>0</v>
      </c>
      <c r="T276" s="227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28" t="s">
        <v>141</v>
      </c>
      <c r="AT276" s="228" t="s">
        <v>136</v>
      </c>
      <c r="AU276" s="228" t="s">
        <v>86</v>
      </c>
      <c r="AY276" s="16" t="s">
        <v>134</v>
      </c>
      <c r="BE276" s="229">
        <f>IF(N276="základní",J276,0)</f>
        <v>0</v>
      </c>
      <c r="BF276" s="229">
        <f>IF(N276="snížená",J276,0)</f>
        <v>0</v>
      </c>
      <c r="BG276" s="229">
        <f>IF(N276="zákl. přenesená",J276,0)</f>
        <v>0</v>
      </c>
      <c r="BH276" s="229">
        <f>IF(N276="sníž. přenesená",J276,0)</f>
        <v>0</v>
      </c>
      <c r="BI276" s="229">
        <f>IF(N276="nulová",J276,0)</f>
        <v>0</v>
      </c>
      <c r="BJ276" s="16" t="s">
        <v>84</v>
      </c>
      <c r="BK276" s="229">
        <f>ROUND(I276*H276,2)</f>
        <v>0</v>
      </c>
      <c r="BL276" s="16" t="s">
        <v>141</v>
      </c>
      <c r="BM276" s="228" t="s">
        <v>789</v>
      </c>
    </row>
    <row r="277" s="2" customFormat="1">
      <c r="A277" s="37"/>
      <c r="B277" s="38"/>
      <c r="C277" s="39"/>
      <c r="D277" s="230" t="s">
        <v>143</v>
      </c>
      <c r="E277" s="39"/>
      <c r="F277" s="231" t="s">
        <v>790</v>
      </c>
      <c r="G277" s="39"/>
      <c r="H277" s="39"/>
      <c r="I277" s="232"/>
      <c r="J277" s="39"/>
      <c r="K277" s="39"/>
      <c r="L277" s="43"/>
      <c r="M277" s="233"/>
      <c r="N277" s="234"/>
      <c r="O277" s="90"/>
      <c r="P277" s="90"/>
      <c r="Q277" s="90"/>
      <c r="R277" s="90"/>
      <c r="S277" s="90"/>
      <c r="T277" s="91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16" t="s">
        <v>143</v>
      </c>
      <c r="AU277" s="16" t="s">
        <v>86</v>
      </c>
    </row>
    <row r="278" s="2" customFormat="1" ht="24.15" customHeight="1">
      <c r="A278" s="37"/>
      <c r="B278" s="38"/>
      <c r="C278" s="217" t="s">
        <v>418</v>
      </c>
      <c r="D278" s="217" t="s">
        <v>136</v>
      </c>
      <c r="E278" s="218" t="s">
        <v>791</v>
      </c>
      <c r="F278" s="219" t="s">
        <v>792</v>
      </c>
      <c r="G278" s="220" t="s">
        <v>333</v>
      </c>
      <c r="H278" s="221">
        <v>14</v>
      </c>
      <c r="I278" s="222"/>
      <c r="J278" s="223">
        <f>ROUND(I278*H278,2)</f>
        <v>0</v>
      </c>
      <c r="K278" s="219" t="s">
        <v>140</v>
      </c>
      <c r="L278" s="43"/>
      <c r="M278" s="224" t="s">
        <v>1</v>
      </c>
      <c r="N278" s="225" t="s">
        <v>41</v>
      </c>
      <c r="O278" s="90"/>
      <c r="P278" s="226">
        <f>O278*H278</f>
        <v>0</v>
      </c>
      <c r="Q278" s="226">
        <v>0</v>
      </c>
      <c r="R278" s="226">
        <f>Q278*H278</f>
        <v>0</v>
      </c>
      <c r="S278" s="226">
        <v>0.050000000000000003</v>
      </c>
      <c r="T278" s="227">
        <f>S278*H278</f>
        <v>0.70000000000000007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28" t="s">
        <v>141</v>
      </c>
      <c r="AT278" s="228" t="s">
        <v>136</v>
      </c>
      <c r="AU278" s="228" t="s">
        <v>86</v>
      </c>
      <c r="AY278" s="16" t="s">
        <v>134</v>
      </c>
      <c r="BE278" s="229">
        <f>IF(N278="základní",J278,0)</f>
        <v>0</v>
      </c>
      <c r="BF278" s="229">
        <f>IF(N278="snížená",J278,0)</f>
        <v>0</v>
      </c>
      <c r="BG278" s="229">
        <f>IF(N278="zákl. přenesená",J278,0)</f>
        <v>0</v>
      </c>
      <c r="BH278" s="229">
        <f>IF(N278="sníž. přenesená",J278,0)</f>
        <v>0</v>
      </c>
      <c r="BI278" s="229">
        <f>IF(N278="nulová",J278,0)</f>
        <v>0</v>
      </c>
      <c r="BJ278" s="16" t="s">
        <v>84</v>
      </c>
      <c r="BK278" s="229">
        <f>ROUND(I278*H278,2)</f>
        <v>0</v>
      </c>
      <c r="BL278" s="16" t="s">
        <v>141</v>
      </c>
      <c r="BM278" s="228" t="s">
        <v>793</v>
      </c>
    </row>
    <row r="279" s="2" customFormat="1">
      <c r="A279" s="37"/>
      <c r="B279" s="38"/>
      <c r="C279" s="39"/>
      <c r="D279" s="230" t="s">
        <v>143</v>
      </c>
      <c r="E279" s="39"/>
      <c r="F279" s="231" t="s">
        <v>794</v>
      </c>
      <c r="G279" s="39"/>
      <c r="H279" s="39"/>
      <c r="I279" s="232"/>
      <c r="J279" s="39"/>
      <c r="K279" s="39"/>
      <c r="L279" s="43"/>
      <c r="M279" s="233"/>
      <c r="N279" s="234"/>
      <c r="O279" s="90"/>
      <c r="P279" s="90"/>
      <c r="Q279" s="90"/>
      <c r="R279" s="90"/>
      <c r="S279" s="90"/>
      <c r="T279" s="91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6" t="s">
        <v>143</v>
      </c>
      <c r="AU279" s="16" t="s">
        <v>86</v>
      </c>
    </row>
    <row r="280" s="12" customFormat="1" ht="22.8" customHeight="1">
      <c r="A280" s="12"/>
      <c r="B280" s="201"/>
      <c r="C280" s="202"/>
      <c r="D280" s="203" t="s">
        <v>75</v>
      </c>
      <c r="E280" s="215" t="s">
        <v>795</v>
      </c>
      <c r="F280" s="215" t="s">
        <v>796</v>
      </c>
      <c r="G280" s="202"/>
      <c r="H280" s="202"/>
      <c r="I280" s="205"/>
      <c r="J280" s="216">
        <f>BK280</f>
        <v>0</v>
      </c>
      <c r="K280" s="202"/>
      <c r="L280" s="207"/>
      <c r="M280" s="208"/>
      <c r="N280" s="209"/>
      <c r="O280" s="209"/>
      <c r="P280" s="210">
        <f>SUM(P281:P289)</f>
        <v>0</v>
      </c>
      <c r="Q280" s="209"/>
      <c r="R280" s="210">
        <f>SUM(R281:R289)</f>
        <v>0</v>
      </c>
      <c r="S280" s="209"/>
      <c r="T280" s="211">
        <f>SUM(T281:T289)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12" t="s">
        <v>84</v>
      </c>
      <c r="AT280" s="213" t="s">
        <v>75</v>
      </c>
      <c r="AU280" s="213" t="s">
        <v>84</v>
      </c>
      <c r="AY280" s="212" t="s">
        <v>134</v>
      </c>
      <c r="BK280" s="214">
        <f>SUM(BK281:BK289)</f>
        <v>0</v>
      </c>
    </row>
    <row r="281" s="2" customFormat="1" ht="24.15" customHeight="1">
      <c r="A281" s="37"/>
      <c r="B281" s="38"/>
      <c r="C281" s="217" t="s">
        <v>423</v>
      </c>
      <c r="D281" s="217" t="s">
        <v>136</v>
      </c>
      <c r="E281" s="218" t="s">
        <v>797</v>
      </c>
      <c r="F281" s="219" t="s">
        <v>798</v>
      </c>
      <c r="G281" s="220" t="s">
        <v>247</v>
      </c>
      <c r="H281" s="221">
        <v>91.938000000000002</v>
      </c>
      <c r="I281" s="222"/>
      <c r="J281" s="223">
        <f>ROUND(I281*H281,2)</f>
        <v>0</v>
      </c>
      <c r="K281" s="219" t="s">
        <v>140</v>
      </c>
      <c r="L281" s="43"/>
      <c r="M281" s="224" t="s">
        <v>1</v>
      </c>
      <c r="N281" s="225" t="s">
        <v>41</v>
      </c>
      <c r="O281" s="90"/>
      <c r="P281" s="226">
        <f>O281*H281</f>
        <v>0</v>
      </c>
      <c r="Q281" s="226">
        <v>0</v>
      </c>
      <c r="R281" s="226">
        <f>Q281*H281</f>
        <v>0</v>
      </c>
      <c r="S281" s="226">
        <v>0</v>
      </c>
      <c r="T281" s="227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28" t="s">
        <v>141</v>
      </c>
      <c r="AT281" s="228" t="s">
        <v>136</v>
      </c>
      <c r="AU281" s="228" t="s">
        <v>86</v>
      </c>
      <c r="AY281" s="16" t="s">
        <v>134</v>
      </c>
      <c r="BE281" s="229">
        <f>IF(N281="základní",J281,0)</f>
        <v>0</v>
      </c>
      <c r="BF281" s="229">
        <f>IF(N281="snížená",J281,0)</f>
        <v>0</v>
      </c>
      <c r="BG281" s="229">
        <f>IF(N281="zákl. přenesená",J281,0)</f>
        <v>0</v>
      </c>
      <c r="BH281" s="229">
        <f>IF(N281="sníž. přenesená",J281,0)</f>
        <v>0</v>
      </c>
      <c r="BI281" s="229">
        <f>IF(N281="nulová",J281,0)</f>
        <v>0</v>
      </c>
      <c r="BJ281" s="16" t="s">
        <v>84</v>
      </c>
      <c r="BK281" s="229">
        <f>ROUND(I281*H281,2)</f>
        <v>0</v>
      </c>
      <c r="BL281" s="16" t="s">
        <v>141</v>
      </c>
      <c r="BM281" s="228" t="s">
        <v>799</v>
      </c>
    </row>
    <row r="282" s="2" customFormat="1">
      <c r="A282" s="37"/>
      <c r="B282" s="38"/>
      <c r="C282" s="39"/>
      <c r="D282" s="230" t="s">
        <v>143</v>
      </c>
      <c r="E282" s="39"/>
      <c r="F282" s="231" t="s">
        <v>800</v>
      </c>
      <c r="G282" s="39"/>
      <c r="H282" s="39"/>
      <c r="I282" s="232"/>
      <c r="J282" s="39"/>
      <c r="K282" s="39"/>
      <c r="L282" s="43"/>
      <c r="M282" s="233"/>
      <c r="N282" s="234"/>
      <c r="O282" s="90"/>
      <c r="P282" s="90"/>
      <c r="Q282" s="90"/>
      <c r="R282" s="90"/>
      <c r="S282" s="90"/>
      <c r="T282" s="91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16" t="s">
        <v>143</v>
      </c>
      <c r="AU282" s="16" t="s">
        <v>86</v>
      </c>
    </row>
    <row r="283" s="2" customFormat="1" ht="24.15" customHeight="1">
      <c r="A283" s="37"/>
      <c r="B283" s="38"/>
      <c r="C283" s="217" t="s">
        <v>427</v>
      </c>
      <c r="D283" s="217" t="s">
        <v>136</v>
      </c>
      <c r="E283" s="218" t="s">
        <v>801</v>
      </c>
      <c r="F283" s="219" t="s">
        <v>802</v>
      </c>
      <c r="G283" s="220" t="s">
        <v>247</v>
      </c>
      <c r="H283" s="221">
        <v>91.938000000000002</v>
      </c>
      <c r="I283" s="222"/>
      <c r="J283" s="223">
        <f>ROUND(I283*H283,2)</f>
        <v>0</v>
      </c>
      <c r="K283" s="219" t="s">
        <v>140</v>
      </c>
      <c r="L283" s="43"/>
      <c r="M283" s="224" t="s">
        <v>1</v>
      </c>
      <c r="N283" s="225" t="s">
        <v>41</v>
      </c>
      <c r="O283" s="90"/>
      <c r="P283" s="226">
        <f>O283*H283</f>
        <v>0</v>
      </c>
      <c r="Q283" s="226">
        <v>0</v>
      </c>
      <c r="R283" s="226">
        <f>Q283*H283</f>
        <v>0</v>
      </c>
      <c r="S283" s="226">
        <v>0</v>
      </c>
      <c r="T283" s="227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28" t="s">
        <v>141</v>
      </c>
      <c r="AT283" s="228" t="s">
        <v>136</v>
      </c>
      <c r="AU283" s="228" t="s">
        <v>86</v>
      </c>
      <c r="AY283" s="16" t="s">
        <v>134</v>
      </c>
      <c r="BE283" s="229">
        <f>IF(N283="základní",J283,0)</f>
        <v>0</v>
      </c>
      <c r="BF283" s="229">
        <f>IF(N283="snížená",J283,0)</f>
        <v>0</v>
      </c>
      <c r="BG283" s="229">
        <f>IF(N283="zákl. přenesená",J283,0)</f>
        <v>0</v>
      </c>
      <c r="BH283" s="229">
        <f>IF(N283="sníž. přenesená",J283,0)</f>
        <v>0</v>
      </c>
      <c r="BI283" s="229">
        <f>IF(N283="nulová",J283,0)</f>
        <v>0</v>
      </c>
      <c r="BJ283" s="16" t="s">
        <v>84</v>
      </c>
      <c r="BK283" s="229">
        <f>ROUND(I283*H283,2)</f>
        <v>0</v>
      </c>
      <c r="BL283" s="16" t="s">
        <v>141</v>
      </c>
      <c r="BM283" s="228" t="s">
        <v>803</v>
      </c>
    </row>
    <row r="284" s="2" customFormat="1">
      <c r="A284" s="37"/>
      <c r="B284" s="38"/>
      <c r="C284" s="39"/>
      <c r="D284" s="230" t="s">
        <v>143</v>
      </c>
      <c r="E284" s="39"/>
      <c r="F284" s="231" t="s">
        <v>804</v>
      </c>
      <c r="G284" s="39"/>
      <c r="H284" s="39"/>
      <c r="I284" s="232"/>
      <c r="J284" s="39"/>
      <c r="K284" s="39"/>
      <c r="L284" s="43"/>
      <c r="M284" s="233"/>
      <c r="N284" s="234"/>
      <c r="O284" s="90"/>
      <c r="P284" s="90"/>
      <c r="Q284" s="90"/>
      <c r="R284" s="90"/>
      <c r="S284" s="90"/>
      <c r="T284" s="91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6" t="s">
        <v>143</v>
      </c>
      <c r="AU284" s="16" t="s">
        <v>86</v>
      </c>
    </row>
    <row r="285" s="2" customFormat="1" ht="24.15" customHeight="1">
      <c r="A285" s="37"/>
      <c r="B285" s="38"/>
      <c r="C285" s="217" t="s">
        <v>432</v>
      </c>
      <c r="D285" s="217" t="s">
        <v>136</v>
      </c>
      <c r="E285" s="218" t="s">
        <v>805</v>
      </c>
      <c r="F285" s="219" t="s">
        <v>806</v>
      </c>
      <c r="G285" s="220" t="s">
        <v>247</v>
      </c>
      <c r="H285" s="221">
        <v>2022.636</v>
      </c>
      <c r="I285" s="222"/>
      <c r="J285" s="223">
        <f>ROUND(I285*H285,2)</f>
        <v>0</v>
      </c>
      <c r="K285" s="219" t="s">
        <v>140</v>
      </c>
      <c r="L285" s="43"/>
      <c r="M285" s="224" t="s">
        <v>1</v>
      </c>
      <c r="N285" s="225" t="s">
        <v>41</v>
      </c>
      <c r="O285" s="90"/>
      <c r="P285" s="226">
        <f>O285*H285</f>
        <v>0</v>
      </c>
      <c r="Q285" s="226">
        <v>0</v>
      </c>
      <c r="R285" s="226">
        <f>Q285*H285</f>
        <v>0</v>
      </c>
      <c r="S285" s="226">
        <v>0</v>
      </c>
      <c r="T285" s="227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8" t="s">
        <v>141</v>
      </c>
      <c r="AT285" s="228" t="s">
        <v>136</v>
      </c>
      <c r="AU285" s="228" t="s">
        <v>86</v>
      </c>
      <c r="AY285" s="16" t="s">
        <v>134</v>
      </c>
      <c r="BE285" s="229">
        <f>IF(N285="základní",J285,0)</f>
        <v>0</v>
      </c>
      <c r="BF285" s="229">
        <f>IF(N285="snížená",J285,0)</f>
        <v>0</v>
      </c>
      <c r="BG285" s="229">
        <f>IF(N285="zákl. přenesená",J285,0)</f>
        <v>0</v>
      </c>
      <c r="BH285" s="229">
        <f>IF(N285="sníž. přenesená",J285,0)</f>
        <v>0</v>
      </c>
      <c r="BI285" s="229">
        <f>IF(N285="nulová",J285,0)</f>
        <v>0</v>
      </c>
      <c r="BJ285" s="16" t="s">
        <v>84</v>
      </c>
      <c r="BK285" s="229">
        <f>ROUND(I285*H285,2)</f>
        <v>0</v>
      </c>
      <c r="BL285" s="16" t="s">
        <v>141</v>
      </c>
      <c r="BM285" s="228" t="s">
        <v>807</v>
      </c>
    </row>
    <row r="286" s="2" customFormat="1">
      <c r="A286" s="37"/>
      <c r="B286" s="38"/>
      <c r="C286" s="39"/>
      <c r="D286" s="230" t="s">
        <v>143</v>
      </c>
      <c r="E286" s="39"/>
      <c r="F286" s="231" t="s">
        <v>808</v>
      </c>
      <c r="G286" s="39"/>
      <c r="H286" s="39"/>
      <c r="I286" s="232"/>
      <c r="J286" s="39"/>
      <c r="K286" s="39"/>
      <c r="L286" s="43"/>
      <c r="M286" s="233"/>
      <c r="N286" s="234"/>
      <c r="O286" s="90"/>
      <c r="P286" s="90"/>
      <c r="Q286" s="90"/>
      <c r="R286" s="90"/>
      <c r="S286" s="90"/>
      <c r="T286" s="91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16" t="s">
        <v>143</v>
      </c>
      <c r="AU286" s="16" t="s">
        <v>86</v>
      </c>
    </row>
    <row r="287" s="13" customFormat="1">
      <c r="A287" s="13"/>
      <c r="B287" s="235"/>
      <c r="C287" s="236"/>
      <c r="D287" s="230" t="s">
        <v>145</v>
      </c>
      <c r="E287" s="236"/>
      <c r="F287" s="238" t="s">
        <v>809</v>
      </c>
      <c r="G287" s="236"/>
      <c r="H287" s="239">
        <v>2022.636</v>
      </c>
      <c r="I287" s="240"/>
      <c r="J287" s="236"/>
      <c r="K287" s="236"/>
      <c r="L287" s="241"/>
      <c r="M287" s="242"/>
      <c r="N287" s="243"/>
      <c r="O287" s="243"/>
      <c r="P287" s="243"/>
      <c r="Q287" s="243"/>
      <c r="R287" s="243"/>
      <c r="S287" s="243"/>
      <c r="T287" s="24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5" t="s">
        <v>145</v>
      </c>
      <c r="AU287" s="245" t="s">
        <v>86</v>
      </c>
      <c r="AV287" s="13" t="s">
        <v>86</v>
      </c>
      <c r="AW287" s="13" t="s">
        <v>4</v>
      </c>
      <c r="AX287" s="13" t="s">
        <v>84</v>
      </c>
      <c r="AY287" s="245" t="s">
        <v>134</v>
      </c>
    </row>
    <row r="288" s="2" customFormat="1" ht="33" customHeight="1">
      <c r="A288" s="37"/>
      <c r="B288" s="38"/>
      <c r="C288" s="217" t="s">
        <v>437</v>
      </c>
      <c r="D288" s="217" t="s">
        <v>136</v>
      </c>
      <c r="E288" s="218" t="s">
        <v>810</v>
      </c>
      <c r="F288" s="219" t="s">
        <v>811</v>
      </c>
      <c r="G288" s="220" t="s">
        <v>247</v>
      </c>
      <c r="H288" s="221">
        <v>91.938000000000002</v>
      </c>
      <c r="I288" s="222"/>
      <c r="J288" s="223">
        <f>ROUND(I288*H288,2)</f>
        <v>0</v>
      </c>
      <c r="K288" s="219" t="s">
        <v>140</v>
      </c>
      <c r="L288" s="43"/>
      <c r="M288" s="224" t="s">
        <v>1</v>
      </c>
      <c r="N288" s="225" t="s">
        <v>41</v>
      </c>
      <c r="O288" s="90"/>
      <c r="P288" s="226">
        <f>O288*H288</f>
        <v>0</v>
      </c>
      <c r="Q288" s="226">
        <v>0</v>
      </c>
      <c r="R288" s="226">
        <f>Q288*H288</f>
        <v>0</v>
      </c>
      <c r="S288" s="226">
        <v>0</v>
      </c>
      <c r="T288" s="227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8" t="s">
        <v>141</v>
      </c>
      <c r="AT288" s="228" t="s">
        <v>136</v>
      </c>
      <c r="AU288" s="228" t="s">
        <v>86</v>
      </c>
      <c r="AY288" s="16" t="s">
        <v>134</v>
      </c>
      <c r="BE288" s="229">
        <f>IF(N288="základní",J288,0)</f>
        <v>0</v>
      </c>
      <c r="BF288" s="229">
        <f>IF(N288="snížená",J288,0)</f>
        <v>0</v>
      </c>
      <c r="BG288" s="229">
        <f>IF(N288="zákl. přenesená",J288,0)</f>
        <v>0</v>
      </c>
      <c r="BH288" s="229">
        <f>IF(N288="sníž. přenesená",J288,0)</f>
        <v>0</v>
      </c>
      <c r="BI288" s="229">
        <f>IF(N288="nulová",J288,0)</f>
        <v>0</v>
      </c>
      <c r="BJ288" s="16" t="s">
        <v>84</v>
      </c>
      <c r="BK288" s="229">
        <f>ROUND(I288*H288,2)</f>
        <v>0</v>
      </c>
      <c r="BL288" s="16" t="s">
        <v>141</v>
      </c>
      <c r="BM288" s="228" t="s">
        <v>812</v>
      </c>
    </row>
    <row r="289" s="2" customFormat="1">
      <c r="A289" s="37"/>
      <c r="B289" s="38"/>
      <c r="C289" s="39"/>
      <c r="D289" s="230" t="s">
        <v>143</v>
      </c>
      <c r="E289" s="39"/>
      <c r="F289" s="231" t="s">
        <v>813</v>
      </c>
      <c r="G289" s="39"/>
      <c r="H289" s="39"/>
      <c r="I289" s="232"/>
      <c r="J289" s="39"/>
      <c r="K289" s="39"/>
      <c r="L289" s="43"/>
      <c r="M289" s="233"/>
      <c r="N289" s="234"/>
      <c r="O289" s="90"/>
      <c r="P289" s="90"/>
      <c r="Q289" s="90"/>
      <c r="R289" s="90"/>
      <c r="S289" s="90"/>
      <c r="T289" s="91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16" t="s">
        <v>143</v>
      </c>
      <c r="AU289" s="16" t="s">
        <v>86</v>
      </c>
    </row>
    <row r="290" s="12" customFormat="1" ht="22.8" customHeight="1">
      <c r="A290" s="12"/>
      <c r="B290" s="201"/>
      <c r="C290" s="202"/>
      <c r="D290" s="203" t="s">
        <v>75</v>
      </c>
      <c r="E290" s="215" t="s">
        <v>563</v>
      </c>
      <c r="F290" s="215" t="s">
        <v>564</v>
      </c>
      <c r="G290" s="202"/>
      <c r="H290" s="202"/>
      <c r="I290" s="205"/>
      <c r="J290" s="216">
        <f>BK290</f>
        <v>0</v>
      </c>
      <c r="K290" s="202"/>
      <c r="L290" s="207"/>
      <c r="M290" s="208"/>
      <c r="N290" s="209"/>
      <c r="O290" s="209"/>
      <c r="P290" s="210">
        <f>SUM(P291:P292)</f>
        <v>0</v>
      </c>
      <c r="Q290" s="209"/>
      <c r="R290" s="210">
        <f>SUM(R291:R292)</f>
        <v>0</v>
      </c>
      <c r="S290" s="209"/>
      <c r="T290" s="211">
        <f>SUM(T291:T292)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12" t="s">
        <v>84</v>
      </c>
      <c r="AT290" s="213" t="s">
        <v>75</v>
      </c>
      <c r="AU290" s="213" t="s">
        <v>84</v>
      </c>
      <c r="AY290" s="212" t="s">
        <v>134</v>
      </c>
      <c r="BK290" s="214">
        <f>SUM(BK291:BK292)</f>
        <v>0</v>
      </c>
    </row>
    <row r="291" s="2" customFormat="1" ht="24.15" customHeight="1">
      <c r="A291" s="37"/>
      <c r="B291" s="38"/>
      <c r="C291" s="217" t="s">
        <v>442</v>
      </c>
      <c r="D291" s="217" t="s">
        <v>136</v>
      </c>
      <c r="E291" s="218" t="s">
        <v>814</v>
      </c>
      <c r="F291" s="219" t="s">
        <v>815</v>
      </c>
      <c r="G291" s="220" t="s">
        <v>247</v>
      </c>
      <c r="H291" s="221">
        <v>521.11699999999996</v>
      </c>
      <c r="I291" s="222"/>
      <c r="J291" s="223">
        <f>ROUND(I291*H291,2)</f>
        <v>0</v>
      </c>
      <c r="K291" s="219" t="s">
        <v>140</v>
      </c>
      <c r="L291" s="43"/>
      <c r="M291" s="224" t="s">
        <v>1</v>
      </c>
      <c r="N291" s="225" t="s">
        <v>41</v>
      </c>
      <c r="O291" s="90"/>
      <c r="P291" s="226">
        <f>O291*H291</f>
        <v>0</v>
      </c>
      <c r="Q291" s="226">
        <v>0</v>
      </c>
      <c r="R291" s="226">
        <f>Q291*H291</f>
        <v>0</v>
      </c>
      <c r="S291" s="226">
        <v>0</v>
      </c>
      <c r="T291" s="227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28" t="s">
        <v>141</v>
      </c>
      <c r="AT291" s="228" t="s">
        <v>136</v>
      </c>
      <c r="AU291" s="228" t="s">
        <v>86</v>
      </c>
      <c r="AY291" s="16" t="s">
        <v>134</v>
      </c>
      <c r="BE291" s="229">
        <f>IF(N291="základní",J291,0)</f>
        <v>0</v>
      </c>
      <c r="BF291" s="229">
        <f>IF(N291="snížená",J291,0)</f>
        <v>0</v>
      </c>
      <c r="BG291" s="229">
        <f>IF(N291="zákl. přenesená",J291,0)</f>
        <v>0</v>
      </c>
      <c r="BH291" s="229">
        <f>IF(N291="sníž. přenesená",J291,0)</f>
        <v>0</v>
      </c>
      <c r="BI291" s="229">
        <f>IF(N291="nulová",J291,0)</f>
        <v>0</v>
      </c>
      <c r="BJ291" s="16" t="s">
        <v>84</v>
      </c>
      <c r="BK291" s="229">
        <f>ROUND(I291*H291,2)</f>
        <v>0</v>
      </c>
      <c r="BL291" s="16" t="s">
        <v>141</v>
      </c>
      <c r="BM291" s="228" t="s">
        <v>816</v>
      </c>
    </row>
    <row r="292" s="2" customFormat="1">
      <c r="A292" s="37"/>
      <c r="B292" s="38"/>
      <c r="C292" s="39"/>
      <c r="D292" s="230" t="s">
        <v>143</v>
      </c>
      <c r="E292" s="39"/>
      <c r="F292" s="231" t="s">
        <v>817</v>
      </c>
      <c r="G292" s="39"/>
      <c r="H292" s="39"/>
      <c r="I292" s="232"/>
      <c r="J292" s="39"/>
      <c r="K292" s="39"/>
      <c r="L292" s="43"/>
      <c r="M292" s="268"/>
      <c r="N292" s="269"/>
      <c r="O292" s="270"/>
      <c r="P292" s="270"/>
      <c r="Q292" s="270"/>
      <c r="R292" s="270"/>
      <c r="S292" s="270"/>
      <c r="T292" s="271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6" t="s">
        <v>143</v>
      </c>
      <c r="AU292" s="16" t="s">
        <v>86</v>
      </c>
    </row>
    <row r="293" s="2" customFormat="1" ht="6.96" customHeight="1">
      <c r="A293" s="37"/>
      <c r="B293" s="65"/>
      <c r="C293" s="66"/>
      <c r="D293" s="66"/>
      <c r="E293" s="66"/>
      <c r="F293" s="66"/>
      <c r="G293" s="66"/>
      <c r="H293" s="66"/>
      <c r="I293" s="66"/>
      <c r="J293" s="66"/>
      <c r="K293" s="66"/>
      <c r="L293" s="43"/>
      <c r="M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</row>
  </sheetData>
  <sheetProtection sheet="1" autoFilter="0" formatColumns="0" formatRows="0" objects="1" scenarios="1" spinCount="100000" saltValue="BgLFEzUS+XWcZkRNyBYmRNCj/SFiMEJm2JPLCsMJ0uBOeVsVZVWMaZsVon8R/w6PGvDXTU7OUTjHs3uBhN0yiw==" hashValue="PRbg+KWC4lpK6/cOGWQNjq5PZNZzXSqrDX1qFuaKB/flao7XDTfrYyyme7CZN0737L6RUytYVrg6CvzW2oSaqw==" algorithmName="SHA-512" password="CC35"/>
  <autoFilter ref="C122:K292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95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Splašková kanalizace 1. etapa Horní Chřibská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818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17. 3. 2025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ROUND((SUM(BE123:BE268)),  2)</f>
        <v>0</v>
      </c>
      <c r="G33" s="37"/>
      <c r="H33" s="37"/>
      <c r="I33" s="154">
        <v>0.20999999999999999</v>
      </c>
      <c r="J33" s="153">
        <f>ROUND(((SUM(BE123:BE268))*I33),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ROUND((SUM(BF123:BF268)),  2)</f>
        <v>0</v>
      </c>
      <c r="G34" s="37"/>
      <c r="H34" s="37"/>
      <c r="I34" s="154">
        <v>0.12</v>
      </c>
      <c r="J34" s="153">
        <f>ROUND(((SUM(BF123:BF268))*I34),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ROUND((SUM(BG123:BG268)),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ROUND((SUM(BH123:BH268)),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ROUND((SUM(BI123:BI268)),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Splašková kanalizace 1. etapa Horní Chřibská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04 - IO 02 příppojky dešťové kanalizace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Chřibská</v>
      </c>
      <c r="G89" s="39"/>
      <c r="H89" s="39"/>
      <c r="I89" s="31" t="s">
        <v>22</v>
      </c>
      <c r="J89" s="78" t="str">
        <f>IF(J12="","",J12)</f>
        <v>17. 3. 2025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Chřibská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J. Nešněra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113</v>
      </c>
      <c r="E97" s="181"/>
      <c r="F97" s="181"/>
      <c r="G97" s="181"/>
      <c r="H97" s="181"/>
      <c r="I97" s="181"/>
      <c r="J97" s="182">
        <f>J124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114</v>
      </c>
      <c r="E98" s="187"/>
      <c r="F98" s="187"/>
      <c r="G98" s="187"/>
      <c r="H98" s="187"/>
      <c r="I98" s="187"/>
      <c r="J98" s="188">
        <f>J125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115</v>
      </c>
      <c r="E99" s="187"/>
      <c r="F99" s="187"/>
      <c r="G99" s="187"/>
      <c r="H99" s="187"/>
      <c r="I99" s="187"/>
      <c r="J99" s="188">
        <f>J197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116</v>
      </c>
      <c r="E100" s="187"/>
      <c r="F100" s="187"/>
      <c r="G100" s="187"/>
      <c r="H100" s="187"/>
      <c r="I100" s="187"/>
      <c r="J100" s="188">
        <f>J213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117</v>
      </c>
      <c r="E101" s="187"/>
      <c r="F101" s="187"/>
      <c r="G101" s="187"/>
      <c r="H101" s="187"/>
      <c r="I101" s="187"/>
      <c r="J101" s="188">
        <f>J219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819</v>
      </c>
      <c r="E102" s="187"/>
      <c r="F102" s="187"/>
      <c r="G102" s="187"/>
      <c r="H102" s="187"/>
      <c r="I102" s="187"/>
      <c r="J102" s="188">
        <f>J257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118</v>
      </c>
      <c r="E103" s="187"/>
      <c r="F103" s="187"/>
      <c r="G103" s="187"/>
      <c r="H103" s="187"/>
      <c r="I103" s="187"/>
      <c r="J103" s="188">
        <f>J266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119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73" t="str">
        <f>E7</f>
        <v>Splašková kanalizace 1. etapa Horní Chřibská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106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04 - IO 02 příppojky dešťové kanalizace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>Chřibská</v>
      </c>
      <c r="G117" s="39"/>
      <c r="H117" s="39"/>
      <c r="I117" s="31" t="s">
        <v>22</v>
      </c>
      <c r="J117" s="78" t="str">
        <f>IF(J12="","",J12)</f>
        <v>17. 3. 2025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9"/>
      <c r="E119" s="39"/>
      <c r="F119" s="26" t="str">
        <f>E15</f>
        <v>Město Chřibská</v>
      </c>
      <c r="G119" s="39"/>
      <c r="H119" s="39"/>
      <c r="I119" s="31" t="s">
        <v>30</v>
      </c>
      <c r="J119" s="35" t="str">
        <f>E21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28</v>
      </c>
      <c r="D120" s="39"/>
      <c r="E120" s="39"/>
      <c r="F120" s="26" t="str">
        <f>IF(E18="","",E18)</f>
        <v>Vyplň údaj</v>
      </c>
      <c r="G120" s="39"/>
      <c r="H120" s="39"/>
      <c r="I120" s="31" t="s">
        <v>33</v>
      </c>
      <c r="J120" s="35" t="str">
        <f>E24</f>
        <v>J. Nešněra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90"/>
      <c r="B122" s="191"/>
      <c r="C122" s="192" t="s">
        <v>120</v>
      </c>
      <c r="D122" s="193" t="s">
        <v>61</v>
      </c>
      <c r="E122" s="193" t="s">
        <v>57</v>
      </c>
      <c r="F122" s="193" t="s">
        <v>58</v>
      </c>
      <c r="G122" s="193" t="s">
        <v>121</v>
      </c>
      <c r="H122" s="193" t="s">
        <v>122</v>
      </c>
      <c r="I122" s="193" t="s">
        <v>123</v>
      </c>
      <c r="J122" s="193" t="s">
        <v>110</v>
      </c>
      <c r="K122" s="194" t="s">
        <v>124</v>
      </c>
      <c r="L122" s="195"/>
      <c r="M122" s="99" t="s">
        <v>1</v>
      </c>
      <c r="N122" s="100" t="s">
        <v>40</v>
      </c>
      <c r="O122" s="100" t="s">
        <v>125</v>
      </c>
      <c r="P122" s="100" t="s">
        <v>126</v>
      </c>
      <c r="Q122" s="100" t="s">
        <v>127</v>
      </c>
      <c r="R122" s="100" t="s">
        <v>128</v>
      </c>
      <c r="S122" s="100" t="s">
        <v>129</v>
      </c>
      <c r="T122" s="101" t="s">
        <v>130</v>
      </c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</row>
    <row r="123" s="2" customFormat="1" ht="22.8" customHeight="1">
      <c r="A123" s="37"/>
      <c r="B123" s="38"/>
      <c r="C123" s="106" t="s">
        <v>131</v>
      </c>
      <c r="D123" s="39"/>
      <c r="E123" s="39"/>
      <c r="F123" s="39"/>
      <c r="G123" s="39"/>
      <c r="H123" s="39"/>
      <c r="I123" s="39"/>
      <c r="J123" s="196">
        <f>BK123</f>
        <v>0</v>
      </c>
      <c r="K123" s="39"/>
      <c r="L123" s="43"/>
      <c r="M123" s="102"/>
      <c r="N123" s="197"/>
      <c r="O123" s="103"/>
      <c r="P123" s="198">
        <f>P124</f>
        <v>0</v>
      </c>
      <c r="Q123" s="103"/>
      <c r="R123" s="198">
        <f>R124</f>
        <v>75.297324449999991</v>
      </c>
      <c r="S123" s="103"/>
      <c r="T123" s="199">
        <f>T124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75</v>
      </c>
      <c r="AU123" s="16" t="s">
        <v>112</v>
      </c>
      <c r="BK123" s="200">
        <f>BK124</f>
        <v>0</v>
      </c>
    </row>
    <row r="124" s="12" customFormat="1" ht="25.92" customHeight="1">
      <c r="A124" s="12"/>
      <c r="B124" s="201"/>
      <c r="C124" s="202"/>
      <c r="D124" s="203" t="s">
        <v>75</v>
      </c>
      <c r="E124" s="204" t="s">
        <v>132</v>
      </c>
      <c r="F124" s="204" t="s">
        <v>133</v>
      </c>
      <c r="G124" s="202"/>
      <c r="H124" s="202"/>
      <c r="I124" s="205"/>
      <c r="J124" s="206">
        <f>BK124</f>
        <v>0</v>
      </c>
      <c r="K124" s="202"/>
      <c r="L124" s="207"/>
      <c r="M124" s="208"/>
      <c r="N124" s="209"/>
      <c r="O124" s="209"/>
      <c r="P124" s="210">
        <f>P125+P197+P213+P219+P257+P266</f>
        <v>0</v>
      </c>
      <c r="Q124" s="209"/>
      <c r="R124" s="210">
        <f>R125+R197+R213+R219+R257+R266</f>
        <v>75.297324449999991</v>
      </c>
      <c r="S124" s="209"/>
      <c r="T124" s="211">
        <f>T125+T197+T213+T219+T257+T266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84</v>
      </c>
      <c r="AT124" s="213" t="s">
        <v>75</v>
      </c>
      <c r="AU124" s="213" t="s">
        <v>76</v>
      </c>
      <c r="AY124" s="212" t="s">
        <v>134</v>
      </c>
      <c r="BK124" s="214">
        <f>BK125+BK197+BK213+BK219+BK257+BK266</f>
        <v>0</v>
      </c>
    </row>
    <row r="125" s="12" customFormat="1" ht="22.8" customHeight="1">
      <c r="A125" s="12"/>
      <c r="B125" s="201"/>
      <c r="C125" s="202"/>
      <c r="D125" s="203" t="s">
        <v>75</v>
      </c>
      <c r="E125" s="215" t="s">
        <v>84</v>
      </c>
      <c r="F125" s="215" t="s">
        <v>135</v>
      </c>
      <c r="G125" s="202"/>
      <c r="H125" s="202"/>
      <c r="I125" s="205"/>
      <c r="J125" s="216">
        <f>BK125</f>
        <v>0</v>
      </c>
      <c r="K125" s="202"/>
      <c r="L125" s="207"/>
      <c r="M125" s="208"/>
      <c r="N125" s="209"/>
      <c r="O125" s="209"/>
      <c r="P125" s="210">
        <f>SUM(P126:P196)</f>
        <v>0</v>
      </c>
      <c r="Q125" s="209"/>
      <c r="R125" s="210">
        <f>SUM(R126:R196)</f>
        <v>58.017366000000003</v>
      </c>
      <c r="S125" s="209"/>
      <c r="T125" s="211">
        <f>SUM(T126:T196)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84</v>
      </c>
      <c r="AT125" s="213" t="s">
        <v>75</v>
      </c>
      <c r="AU125" s="213" t="s">
        <v>84</v>
      </c>
      <c r="AY125" s="212" t="s">
        <v>134</v>
      </c>
      <c r="BK125" s="214">
        <f>SUM(BK126:BK196)</f>
        <v>0</v>
      </c>
    </row>
    <row r="126" s="2" customFormat="1" ht="16.5" customHeight="1">
      <c r="A126" s="37"/>
      <c r="B126" s="38"/>
      <c r="C126" s="217" t="s">
        <v>84</v>
      </c>
      <c r="D126" s="217" t="s">
        <v>136</v>
      </c>
      <c r="E126" s="218" t="s">
        <v>158</v>
      </c>
      <c r="F126" s="219" t="s">
        <v>159</v>
      </c>
      <c r="G126" s="220" t="s">
        <v>139</v>
      </c>
      <c r="H126" s="221">
        <v>6</v>
      </c>
      <c r="I126" s="222"/>
      <c r="J126" s="223">
        <f>ROUND(I126*H126,2)</f>
        <v>0</v>
      </c>
      <c r="K126" s="219" t="s">
        <v>140</v>
      </c>
      <c r="L126" s="43"/>
      <c r="M126" s="224" t="s">
        <v>1</v>
      </c>
      <c r="N126" s="225" t="s">
        <v>41</v>
      </c>
      <c r="O126" s="90"/>
      <c r="P126" s="226">
        <f>O126*H126</f>
        <v>0</v>
      </c>
      <c r="Q126" s="226">
        <v>0.036900000000000002</v>
      </c>
      <c r="R126" s="226">
        <f>Q126*H126</f>
        <v>0.22140000000000001</v>
      </c>
      <c r="S126" s="226">
        <v>0</v>
      </c>
      <c r="T126" s="227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141</v>
      </c>
      <c r="AT126" s="228" t="s">
        <v>136</v>
      </c>
      <c r="AU126" s="228" t="s">
        <v>86</v>
      </c>
      <c r="AY126" s="16" t="s">
        <v>134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6" t="s">
        <v>84</v>
      </c>
      <c r="BK126" s="229">
        <f>ROUND(I126*H126,2)</f>
        <v>0</v>
      </c>
      <c r="BL126" s="16" t="s">
        <v>141</v>
      </c>
      <c r="BM126" s="228" t="s">
        <v>820</v>
      </c>
    </row>
    <row r="127" s="2" customFormat="1">
      <c r="A127" s="37"/>
      <c r="B127" s="38"/>
      <c r="C127" s="39"/>
      <c r="D127" s="230" t="s">
        <v>143</v>
      </c>
      <c r="E127" s="39"/>
      <c r="F127" s="231" t="s">
        <v>161</v>
      </c>
      <c r="G127" s="39"/>
      <c r="H127" s="39"/>
      <c r="I127" s="232"/>
      <c r="J127" s="39"/>
      <c r="K127" s="39"/>
      <c r="L127" s="43"/>
      <c r="M127" s="233"/>
      <c r="N127" s="234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143</v>
      </c>
      <c r="AU127" s="16" t="s">
        <v>86</v>
      </c>
    </row>
    <row r="128" s="2" customFormat="1" ht="24.15" customHeight="1">
      <c r="A128" s="37"/>
      <c r="B128" s="38"/>
      <c r="C128" s="217" t="s">
        <v>86</v>
      </c>
      <c r="D128" s="217" t="s">
        <v>136</v>
      </c>
      <c r="E128" s="218" t="s">
        <v>169</v>
      </c>
      <c r="F128" s="219" t="s">
        <v>170</v>
      </c>
      <c r="G128" s="220" t="s">
        <v>139</v>
      </c>
      <c r="H128" s="221">
        <v>13</v>
      </c>
      <c r="I128" s="222"/>
      <c r="J128" s="223">
        <f>ROUND(I128*H128,2)</f>
        <v>0</v>
      </c>
      <c r="K128" s="219" t="s">
        <v>140</v>
      </c>
      <c r="L128" s="43"/>
      <c r="M128" s="224" t="s">
        <v>1</v>
      </c>
      <c r="N128" s="225" t="s">
        <v>41</v>
      </c>
      <c r="O128" s="90"/>
      <c r="P128" s="226">
        <f>O128*H128</f>
        <v>0</v>
      </c>
      <c r="Q128" s="226">
        <v>0.036900000000000002</v>
      </c>
      <c r="R128" s="226">
        <f>Q128*H128</f>
        <v>0.47970000000000002</v>
      </c>
      <c r="S128" s="226">
        <v>0</v>
      </c>
      <c r="T128" s="22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141</v>
      </c>
      <c r="AT128" s="228" t="s">
        <v>136</v>
      </c>
      <c r="AU128" s="228" t="s">
        <v>86</v>
      </c>
      <c r="AY128" s="16" t="s">
        <v>134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84</v>
      </c>
      <c r="BK128" s="229">
        <f>ROUND(I128*H128,2)</f>
        <v>0</v>
      </c>
      <c r="BL128" s="16" t="s">
        <v>141</v>
      </c>
      <c r="BM128" s="228" t="s">
        <v>821</v>
      </c>
    </row>
    <row r="129" s="2" customFormat="1">
      <c r="A129" s="37"/>
      <c r="B129" s="38"/>
      <c r="C129" s="39"/>
      <c r="D129" s="230" t="s">
        <v>143</v>
      </c>
      <c r="E129" s="39"/>
      <c r="F129" s="231" t="s">
        <v>172</v>
      </c>
      <c r="G129" s="39"/>
      <c r="H129" s="39"/>
      <c r="I129" s="232"/>
      <c r="J129" s="39"/>
      <c r="K129" s="39"/>
      <c r="L129" s="43"/>
      <c r="M129" s="233"/>
      <c r="N129" s="234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143</v>
      </c>
      <c r="AU129" s="16" t="s">
        <v>86</v>
      </c>
    </row>
    <row r="130" s="2" customFormat="1" ht="33" customHeight="1">
      <c r="A130" s="37"/>
      <c r="B130" s="38"/>
      <c r="C130" s="217" t="s">
        <v>152</v>
      </c>
      <c r="D130" s="217" t="s">
        <v>136</v>
      </c>
      <c r="E130" s="218" t="s">
        <v>174</v>
      </c>
      <c r="F130" s="219" t="s">
        <v>175</v>
      </c>
      <c r="G130" s="220" t="s">
        <v>139</v>
      </c>
      <c r="H130" s="221">
        <v>137</v>
      </c>
      <c r="I130" s="222"/>
      <c r="J130" s="223">
        <f>ROUND(I130*H130,2)</f>
        <v>0</v>
      </c>
      <c r="K130" s="219" t="s">
        <v>140</v>
      </c>
      <c r="L130" s="43"/>
      <c r="M130" s="224" t="s">
        <v>1</v>
      </c>
      <c r="N130" s="225" t="s">
        <v>41</v>
      </c>
      <c r="O130" s="90"/>
      <c r="P130" s="226">
        <f>O130*H130</f>
        <v>0</v>
      </c>
      <c r="Q130" s="226">
        <v>0.00021000000000000001</v>
      </c>
      <c r="R130" s="226">
        <f>Q130*H130</f>
        <v>0.02877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141</v>
      </c>
      <c r="AT130" s="228" t="s">
        <v>136</v>
      </c>
      <c r="AU130" s="228" t="s">
        <v>86</v>
      </c>
      <c r="AY130" s="16" t="s">
        <v>134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84</v>
      </c>
      <c r="BK130" s="229">
        <f>ROUND(I130*H130,2)</f>
        <v>0</v>
      </c>
      <c r="BL130" s="16" t="s">
        <v>141</v>
      </c>
      <c r="BM130" s="228" t="s">
        <v>822</v>
      </c>
    </row>
    <row r="131" s="2" customFormat="1">
      <c r="A131" s="37"/>
      <c r="B131" s="38"/>
      <c r="C131" s="39"/>
      <c r="D131" s="230" t="s">
        <v>143</v>
      </c>
      <c r="E131" s="39"/>
      <c r="F131" s="231" t="s">
        <v>177</v>
      </c>
      <c r="G131" s="39"/>
      <c r="H131" s="39"/>
      <c r="I131" s="232"/>
      <c r="J131" s="39"/>
      <c r="K131" s="39"/>
      <c r="L131" s="43"/>
      <c r="M131" s="233"/>
      <c r="N131" s="234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143</v>
      </c>
      <c r="AU131" s="16" t="s">
        <v>86</v>
      </c>
    </row>
    <row r="132" s="13" customFormat="1">
      <c r="A132" s="13"/>
      <c r="B132" s="235"/>
      <c r="C132" s="236"/>
      <c r="D132" s="230" t="s">
        <v>145</v>
      </c>
      <c r="E132" s="237" t="s">
        <v>1</v>
      </c>
      <c r="F132" s="238" t="s">
        <v>823</v>
      </c>
      <c r="G132" s="236"/>
      <c r="H132" s="239">
        <v>61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145</v>
      </c>
      <c r="AU132" s="245" t="s">
        <v>86</v>
      </c>
      <c r="AV132" s="13" t="s">
        <v>86</v>
      </c>
      <c r="AW132" s="13" t="s">
        <v>32</v>
      </c>
      <c r="AX132" s="13" t="s">
        <v>76</v>
      </c>
      <c r="AY132" s="245" t="s">
        <v>134</v>
      </c>
    </row>
    <row r="133" s="13" customFormat="1">
      <c r="A133" s="13"/>
      <c r="B133" s="235"/>
      <c r="C133" s="236"/>
      <c r="D133" s="230" t="s">
        <v>145</v>
      </c>
      <c r="E133" s="237" t="s">
        <v>1</v>
      </c>
      <c r="F133" s="238" t="s">
        <v>824</v>
      </c>
      <c r="G133" s="236"/>
      <c r="H133" s="239">
        <v>76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145</v>
      </c>
      <c r="AU133" s="245" t="s">
        <v>86</v>
      </c>
      <c r="AV133" s="13" t="s">
        <v>86</v>
      </c>
      <c r="AW133" s="13" t="s">
        <v>32</v>
      </c>
      <c r="AX133" s="13" t="s">
        <v>76</v>
      </c>
      <c r="AY133" s="245" t="s">
        <v>134</v>
      </c>
    </row>
    <row r="134" s="14" customFormat="1">
      <c r="A134" s="14"/>
      <c r="B134" s="247"/>
      <c r="C134" s="248"/>
      <c r="D134" s="230" t="s">
        <v>145</v>
      </c>
      <c r="E134" s="249" t="s">
        <v>1</v>
      </c>
      <c r="F134" s="250" t="s">
        <v>211</v>
      </c>
      <c r="G134" s="248"/>
      <c r="H134" s="251">
        <v>137</v>
      </c>
      <c r="I134" s="252"/>
      <c r="J134" s="248"/>
      <c r="K134" s="248"/>
      <c r="L134" s="253"/>
      <c r="M134" s="254"/>
      <c r="N134" s="255"/>
      <c r="O134" s="255"/>
      <c r="P134" s="255"/>
      <c r="Q134" s="255"/>
      <c r="R134" s="255"/>
      <c r="S134" s="255"/>
      <c r="T134" s="25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7" t="s">
        <v>145</v>
      </c>
      <c r="AU134" s="257" t="s">
        <v>86</v>
      </c>
      <c r="AV134" s="14" t="s">
        <v>141</v>
      </c>
      <c r="AW134" s="14" t="s">
        <v>32</v>
      </c>
      <c r="AX134" s="14" t="s">
        <v>84</v>
      </c>
      <c r="AY134" s="257" t="s">
        <v>134</v>
      </c>
    </row>
    <row r="135" s="2" customFormat="1" ht="33" customHeight="1">
      <c r="A135" s="37"/>
      <c r="B135" s="38"/>
      <c r="C135" s="217" t="s">
        <v>141</v>
      </c>
      <c r="D135" s="217" t="s">
        <v>136</v>
      </c>
      <c r="E135" s="218" t="s">
        <v>180</v>
      </c>
      <c r="F135" s="219" t="s">
        <v>181</v>
      </c>
      <c r="G135" s="220" t="s">
        <v>139</v>
      </c>
      <c r="H135" s="221">
        <v>137</v>
      </c>
      <c r="I135" s="222"/>
      <c r="J135" s="223">
        <f>ROUND(I135*H135,2)</f>
        <v>0</v>
      </c>
      <c r="K135" s="219" t="s">
        <v>140</v>
      </c>
      <c r="L135" s="43"/>
      <c r="M135" s="224" t="s">
        <v>1</v>
      </c>
      <c r="N135" s="225" t="s">
        <v>41</v>
      </c>
      <c r="O135" s="90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141</v>
      </c>
      <c r="AT135" s="228" t="s">
        <v>136</v>
      </c>
      <c r="AU135" s="228" t="s">
        <v>86</v>
      </c>
      <c r="AY135" s="16" t="s">
        <v>134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84</v>
      </c>
      <c r="BK135" s="229">
        <f>ROUND(I135*H135,2)</f>
        <v>0</v>
      </c>
      <c r="BL135" s="16" t="s">
        <v>141</v>
      </c>
      <c r="BM135" s="228" t="s">
        <v>825</v>
      </c>
    </row>
    <row r="136" s="2" customFormat="1">
      <c r="A136" s="37"/>
      <c r="B136" s="38"/>
      <c r="C136" s="39"/>
      <c r="D136" s="230" t="s">
        <v>143</v>
      </c>
      <c r="E136" s="39"/>
      <c r="F136" s="231" t="s">
        <v>183</v>
      </c>
      <c r="G136" s="39"/>
      <c r="H136" s="39"/>
      <c r="I136" s="232"/>
      <c r="J136" s="39"/>
      <c r="K136" s="39"/>
      <c r="L136" s="43"/>
      <c r="M136" s="233"/>
      <c r="N136" s="234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143</v>
      </c>
      <c r="AU136" s="16" t="s">
        <v>86</v>
      </c>
    </row>
    <row r="137" s="2" customFormat="1" ht="24.15" customHeight="1">
      <c r="A137" s="37"/>
      <c r="B137" s="38"/>
      <c r="C137" s="217" t="s">
        <v>163</v>
      </c>
      <c r="D137" s="217" t="s">
        <v>136</v>
      </c>
      <c r="E137" s="218" t="s">
        <v>185</v>
      </c>
      <c r="F137" s="219" t="s">
        <v>186</v>
      </c>
      <c r="G137" s="220" t="s">
        <v>139</v>
      </c>
      <c r="H137" s="221">
        <v>20</v>
      </c>
      <c r="I137" s="222"/>
      <c r="J137" s="223">
        <f>ROUND(I137*H137,2)</f>
        <v>0</v>
      </c>
      <c r="K137" s="219" t="s">
        <v>140</v>
      </c>
      <c r="L137" s="43"/>
      <c r="M137" s="224" t="s">
        <v>1</v>
      </c>
      <c r="N137" s="225" t="s">
        <v>41</v>
      </c>
      <c r="O137" s="90"/>
      <c r="P137" s="226">
        <f>O137*H137</f>
        <v>0</v>
      </c>
      <c r="Q137" s="226">
        <v>0.00046999999999999999</v>
      </c>
      <c r="R137" s="226">
        <f>Q137*H137</f>
        <v>0.0094000000000000004</v>
      </c>
      <c r="S137" s="226">
        <v>0</v>
      </c>
      <c r="T137" s="227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8" t="s">
        <v>141</v>
      </c>
      <c r="AT137" s="228" t="s">
        <v>136</v>
      </c>
      <c r="AU137" s="228" t="s">
        <v>86</v>
      </c>
      <c r="AY137" s="16" t="s">
        <v>134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6" t="s">
        <v>84</v>
      </c>
      <c r="BK137" s="229">
        <f>ROUND(I137*H137,2)</f>
        <v>0</v>
      </c>
      <c r="BL137" s="16" t="s">
        <v>141</v>
      </c>
      <c r="BM137" s="228" t="s">
        <v>826</v>
      </c>
    </row>
    <row r="138" s="2" customFormat="1">
      <c r="A138" s="37"/>
      <c r="B138" s="38"/>
      <c r="C138" s="39"/>
      <c r="D138" s="230" t="s">
        <v>143</v>
      </c>
      <c r="E138" s="39"/>
      <c r="F138" s="231" t="s">
        <v>188</v>
      </c>
      <c r="G138" s="39"/>
      <c r="H138" s="39"/>
      <c r="I138" s="232"/>
      <c r="J138" s="39"/>
      <c r="K138" s="39"/>
      <c r="L138" s="43"/>
      <c r="M138" s="233"/>
      <c r="N138" s="234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143</v>
      </c>
      <c r="AU138" s="16" t="s">
        <v>86</v>
      </c>
    </row>
    <row r="139" s="2" customFormat="1" ht="24.15" customHeight="1">
      <c r="A139" s="37"/>
      <c r="B139" s="38"/>
      <c r="C139" s="217" t="s">
        <v>168</v>
      </c>
      <c r="D139" s="217" t="s">
        <v>136</v>
      </c>
      <c r="E139" s="218" t="s">
        <v>191</v>
      </c>
      <c r="F139" s="219" t="s">
        <v>192</v>
      </c>
      <c r="G139" s="220" t="s">
        <v>139</v>
      </c>
      <c r="H139" s="221">
        <v>20</v>
      </c>
      <c r="I139" s="222"/>
      <c r="J139" s="223">
        <f>ROUND(I139*H139,2)</f>
        <v>0</v>
      </c>
      <c r="K139" s="219" t="s">
        <v>140</v>
      </c>
      <c r="L139" s="43"/>
      <c r="M139" s="224" t="s">
        <v>1</v>
      </c>
      <c r="N139" s="225" t="s">
        <v>41</v>
      </c>
      <c r="O139" s="90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8" t="s">
        <v>141</v>
      </c>
      <c r="AT139" s="228" t="s">
        <v>136</v>
      </c>
      <c r="AU139" s="228" t="s">
        <v>86</v>
      </c>
      <c r="AY139" s="16" t="s">
        <v>134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6" t="s">
        <v>84</v>
      </c>
      <c r="BK139" s="229">
        <f>ROUND(I139*H139,2)</f>
        <v>0</v>
      </c>
      <c r="BL139" s="16" t="s">
        <v>141</v>
      </c>
      <c r="BM139" s="228" t="s">
        <v>827</v>
      </c>
    </row>
    <row r="140" s="2" customFormat="1">
      <c r="A140" s="37"/>
      <c r="B140" s="38"/>
      <c r="C140" s="39"/>
      <c r="D140" s="230" t="s">
        <v>143</v>
      </c>
      <c r="E140" s="39"/>
      <c r="F140" s="231" t="s">
        <v>194</v>
      </c>
      <c r="G140" s="39"/>
      <c r="H140" s="39"/>
      <c r="I140" s="232"/>
      <c r="J140" s="39"/>
      <c r="K140" s="39"/>
      <c r="L140" s="43"/>
      <c r="M140" s="233"/>
      <c r="N140" s="234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143</v>
      </c>
      <c r="AU140" s="16" t="s">
        <v>86</v>
      </c>
    </row>
    <row r="141" s="2" customFormat="1" ht="33" customHeight="1">
      <c r="A141" s="37"/>
      <c r="B141" s="38"/>
      <c r="C141" s="217" t="s">
        <v>173</v>
      </c>
      <c r="D141" s="217" t="s">
        <v>136</v>
      </c>
      <c r="E141" s="218" t="s">
        <v>196</v>
      </c>
      <c r="F141" s="219" t="s">
        <v>197</v>
      </c>
      <c r="G141" s="220" t="s">
        <v>198</v>
      </c>
      <c r="H141" s="221">
        <v>3</v>
      </c>
      <c r="I141" s="222"/>
      <c r="J141" s="223">
        <f>ROUND(I141*H141,2)</f>
        <v>0</v>
      </c>
      <c r="K141" s="219" t="s">
        <v>140</v>
      </c>
      <c r="L141" s="43"/>
      <c r="M141" s="224" t="s">
        <v>1</v>
      </c>
      <c r="N141" s="225" t="s">
        <v>41</v>
      </c>
      <c r="O141" s="90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7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8" t="s">
        <v>141</v>
      </c>
      <c r="AT141" s="228" t="s">
        <v>136</v>
      </c>
      <c r="AU141" s="228" t="s">
        <v>86</v>
      </c>
      <c r="AY141" s="16" t="s">
        <v>134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6" t="s">
        <v>84</v>
      </c>
      <c r="BK141" s="229">
        <f>ROUND(I141*H141,2)</f>
        <v>0</v>
      </c>
      <c r="BL141" s="16" t="s">
        <v>141</v>
      </c>
      <c r="BM141" s="228" t="s">
        <v>828</v>
      </c>
    </row>
    <row r="142" s="2" customFormat="1">
      <c r="A142" s="37"/>
      <c r="B142" s="38"/>
      <c r="C142" s="39"/>
      <c r="D142" s="230" t="s">
        <v>143</v>
      </c>
      <c r="E142" s="39"/>
      <c r="F142" s="231" t="s">
        <v>200</v>
      </c>
      <c r="G142" s="39"/>
      <c r="H142" s="39"/>
      <c r="I142" s="232"/>
      <c r="J142" s="39"/>
      <c r="K142" s="39"/>
      <c r="L142" s="43"/>
      <c r="M142" s="233"/>
      <c r="N142" s="234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143</v>
      </c>
      <c r="AU142" s="16" t="s">
        <v>86</v>
      </c>
    </row>
    <row r="143" s="2" customFormat="1">
      <c r="A143" s="37"/>
      <c r="B143" s="38"/>
      <c r="C143" s="39"/>
      <c r="D143" s="230" t="s">
        <v>201</v>
      </c>
      <c r="E143" s="39"/>
      <c r="F143" s="246" t="s">
        <v>202</v>
      </c>
      <c r="G143" s="39"/>
      <c r="H143" s="39"/>
      <c r="I143" s="232"/>
      <c r="J143" s="39"/>
      <c r="K143" s="39"/>
      <c r="L143" s="43"/>
      <c r="M143" s="233"/>
      <c r="N143" s="234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201</v>
      </c>
      <c r="AU143" s="16" t="s">
        <v>86</v>
      </c>
    </row>
    <row r="144" s="2" customFormat="1" ht="33" customHeight="1">
      <c r="A144" s="37"/>
      <c r="B144" s="38"/>
      <c r="C144" s="217" t="s">
        <v>179</v>
      </c>
      <c r="D144" s="217" t="s">
        <v>136</v>
      </c>
      <c r="E144" s="218" t="s">
        <v>203</v>
      </c>
      <c r="F144" s="219" t="s">
        <v>204</v>
      </c>
      <c r="G144" s="220" t="s">
        <v>198</v>
      </c>
      <c r="H144" s="221">
        <v>31.965</v>
      </c>
      <c r="I144" s="222"/>
      <c r="J144" s="223">
        <f>ROUND(I144*H144,2)</f>
        <v>0</v>
      </c>
      <c r="K144" s="219" t="s">
        <v>140</v>
      </c>
      <c r="L144" s="43"/>
      <c r="M144" s="224" t="s">
        <v>1</v>
      </c>
      <c r="N144" s="225" t="s">
        <v>41</v>
      </c>
      <c r="O144" s="90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8" t="s">
        <v>141</v>
      </c>
      <c r="AT144" s="228" t="s">
        <v>136</v>
      </c>
      <c r="AU144" s="228" t="s">
        <v>86</v>
      </c>
      <c r="AY144" s="16" t="s">
        <v>134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6" t="s">
        <v>84</v>
      </c>
      <c r="BK144" s="229">
        <f>ROUND(I144*H144,2)</f>
        <v>0</v>
      </c>
      <c r="BL144" s="16" t="s">
        <v>141</v>
      </c>
      <c r="BM144" s="228" t="s">
        <v>829</v>
      </c>
    </row>
    <row r="145" s="2" customFormat="1">
      <c r="A145" s="37"/>
      <c r="B145" s="38"/>
      <c r="C145" s="39"/>
      <c r="D145" s="230" t="s">
        <v>143</v>
      </c>
      <c r="E145" s="39"/>
      <c r="F145" s="231" t="s">
        <v>206</v>
      </c>
      <c r="G145" s="39"/>
      <c r="H145" s="39"/>
      <c r="I145" s="232"/>
      <c r="J145" s="39"/>
      <c r="K145" s="39"/>
      <c r="L145" s="43"/>
      <c r="M145" s="233"/>
      <c r="N145" s="234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143</v>
      </c>
      <c r="AU145" s="16" t="s">
        <v>86</v>
      </c>
    </row>
    <row r="146" s="13" customFormat="1">
      <c r="A146" s="13"/>
      <c r="B146" s="235"/>
      <c r="C146" s="236"/>
      <c r="D146" s="230" t="s">
        <v>145</v>
      </c>
      <c r="E146" s="237" t="s">
        <v>1</v>
      </c>
      <c r="F146" s="238" t="s">
        <v>830</v>
      </c>
      <c r="G146" s="236"/>
      <c r="H146" s="239">
        <v>27.449999999999999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145</v>
      </c>
      <c r="AU146" s="245" t="s">
        <v>86</v>
      </c>
      <c r="AV146" s="13" t="s">
        <v>86</v>
      </c>
      <c r="AW146" s="13" t="s">
        <v>32</v>
      </c>
      <c r="AX146" s="13" t="s">
        <v>76</v>
      </c>
      <c r="AY146" s="245" t="s">
        <v>134</v>
      </c>
    </row>
    <row r="147" s="13" customFormat="1">
      <c r="A147" s="13"/>
      <c r="B147" s="235"/>
      <c r="C147" s="236"/>
      <c r="D147" s="230" t="s">
        <v>145</v>
      </c>
      <c r="E147" s="237" t="s">
        <v>1</v>
      </c>
      <c r="F147" s="238" t="s">
        <v>831</v>
      </c>
      <c r="G147" s="236"/>
      <c r="H147" s="239">
        <v>36.479999999999997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145</v>
      </c>
      <c r="AU147" s="245" t="s">
        <v>86</v>
      </c>
      <c r="AV147" s="13" t="s">
        <v>86</v>
      </c>
      <c r="AW147" s="13" t="s">
        <v>32</v>
      </c>
      <c r="AX147" s="13" t="s">
        <v>76</v>
      </c>
      <c r="AY147" s="245" t="s">
        <v>134</v>
      </c>
    </row>
    <row r="148" s="14" customFormat="1">
      <c r="A148" s="14"/>
      <c r="B148" s="247"/>
      <c r="C148" s="248"/>
      <c r="D148" s="230" t="s">
        <v>145</v>
      </c>
      <c r="E148" s="249" t="s">
        <v>1</v>
      </c>
      <c r="F148" s="250" t="s">
        <v>211</v>
      </c>
      <c r="G148" s="248"/>
      <c r="H148" s="251">
        <v>63.929999999999993</v>
      </c>
      <c r="I148" s="252"/>
      <c r="J148" s="248"/>
      <c r="K148" s="248"/>
      <c r="L148" s="253"/>
      <c r="M148" s="254"/>
      <c r="N148" s="255"/>
      <c r="O148" s="255"/>
      <c r="P148" s="255"/>
      <c r="Q148" s="255"/>
      <c r="R148" s="255"/>
      <c r="S148" s="255"/>
      <c r="T148" s="256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7" t="s">
        <v>145</v>
      </c>
      <c r="AU148" s="257" t="s">
        <v>86</v>
      </c>
      <c r="AV148" s="14" t="s">
        <v>141</v>
      </c>
      <c r="AW148" s="14" t="s">
        <v>32</v>
      </c>
      <c r="AX148" s="14" t="s">
        <v>84</v>
      </c>
      <c r="AY148" s="257" t="s">
        <v>134</v>
      </c>
    </row>
    <row r="149" s="13" customFormat="1">
      <c r="A149" s="13"/>
      <c r="B149" s="235"/>
      <c r="C149" s="236"/>
      <c r="D149" s="230" t="s">
        <v>145</v>
      </c>
      <c r="E149" s="236"/>
      <c r="F149" s="238" t="s">
        <v>832</v>
      </c>
      <c r="G149" s="236"/>
      <c r="H149" s="239">
        <v>31.965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145</v>
      </c>
      <c r="AU149" s="245" t="s">
        <v>86</v>
      </c>
      <c r="AV149" s="13" t="s">
        <v>86</v>
      </c>
      <c r="AW149" s="13" t="s">
        <v>4</v>
      </c>
      <c r="AX149" s="13" t="s">
        <v>84</v>
      </c>
      <c r="AY149" s="245" t="s">
        <v>134</v>
      </c>
    </row>
    <row r="150" s="2" customFormat="1" ht="33" customHeight="1">
      <c r="A150" s="37"/>
      <c r="B150" s="38"/>
      <c r="C150" s="217" t="s">
        <v>184</v>
      </c>
      <c r="D150" s="217" t="s">
        <v>136</v>
      </c>
      <c r="E150" s="218" t="s">
        <v>214</v>
      </c>
      <c r="F150" s="219" t="s">
        <v>215</v>
      </c>
      <c r="G150" s="220" t="s">
        <v>198</v>
      </c>
      <c r="H150" s="221">
        <v>31.965</v>
      </c>
      <c r="I150" s="222"/>
      <c r="J150" s="223">
        <f>ROUND(I150*H150,2)</f>
        <v>0</v>
      </c>
      <c r="K150" s="219" t="s">
        <v>140</v>
      </c>
      <c r="L150" s="43"/>
      <c r="M150" s="224" t="s">
        <v>1</v>
      </c>
      <c r="N150" s="225" t="s">
        <v>41</v>
      </c>
      <c r="O150" s="90"/>
      <c r="P150" s="226">
        <f>O150*H150</f>
        <v>0</v>
      </c>
      <c r="Q150" s="226">
        <v>0</v>
      </c>
      <c r="R150" s="226">
        <f>Q150*H150</f>
        <v>0</v>
      </c>
      <c r="S150" s="226">
        <v>0</v>
      </c>
      <c r="T150" s="22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8" t="s">
        <v>141</v>
      </c>
      <c r="AT150" s="228" t="s">
        <v>136</v>
      </c>
      <c r="AU150" s="228" t="s">
        <v>86</v>
      </c>
      <c r="AY150" s="16" t="s">
        <v>134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6" t="s">
        <v>84</v>
      </c>
      <c r="BK150" s="229">
        <f>ROUND(I150*H150,2)</f>
        <v>0</v>
      </c>
      <c r="BL150" s="16" t="s">
        <v>141</v>
      </c>
      <c r="BM150" s="228" t="s">
        <v>833</v>
      </c>
    </row>
    <row r="151" s="2" customFormat="1">
      <c r="A151" s="37"/>
      <c r="B151" s="38"/>
      <c r="C151" s="39"/>
      <c r="D151" s="230" t="s">
        <v>143</v>
      </c>
      <c r="E151" s="39"/>
      <c r="F151" s="231" t="s">
        <v>217</v>
      </c>
      <c r="G151" s="39"/>
      <c r="H151" s="39"/>
      <c r="I151" s="232"/>
      <c r="J151" s="39"/>
      <c r="K151" s="39"/>
      <c r="L151" s="43"/>
      <c r="M151" s="233"/>
      <c r="N151" s="234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143</v>
      </c>
      <c r="AU151" s="16" t="s">
        <v>86</v>
      </c>
    </row>
    <row r="152" s="13" customFormat="1">
      <c r="A152" s="13"/>
      <c r="B152" s="235"/>
      <c r="C152" s="236"/>
      <c r="D152" s="230" t="s">
        <v>145</v>
      </c>
      <c r="E152" s="237" t="s">
        <v>1</v>
      </c>
      <c r="F152" s="238" t="s">
        <v>830</v>
      </c>
      <c r="G152" s="236"/>
      <c r="H152" s="239">
        <v>27.449999999999999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145</v>
      </c>
      <c r="AU152" s="245" t="s">
        <v>86</v>
      </c>
      <c r="AV152" s="13" t="s">
        <v>86</v>
      </c>
      <c r="AW152" s="13" t="s">
        <v>32</v>
      </c>
      <c r="AX152" s="13" t="s">
        <v>76</v>
      </c>
      <c r="AY152" s="245" t="s">
        <v>134</v>
      </c>
    </row>
    <row r="153" s="13" customFormat="1">
      <c r="A153" s="13"/>
      <c r="B153" s="235"/>
      <c r="C153" s="236"/>
      <c r="D153" s="230" t="s">
        <v>145</v>
      </c>
      <c r="E153" s="237" t="s">
        <v>1</v>
      </c>
      <c r="F153" s="238" t="s">
        <v>831</v>
      </c>
      <c r="G153" s="236"/>
      <c r="H153" s="239">
        <v>36.479999999999997</v>
      </c>
      <c r="I153" s="240"/>
      <c r="J153" s="236"/>
      <c r="K153" s="236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145</v>
      </c>
      <c r="AU153" s="245" t="s">
        <v>86</v>
      </c>
      <c r="AV153" s="13" t="s">
        <v>86</v>
      </c>
      <c r="AW153" s="13" t="s">
        <v>32</v>
      </c>
      <c r="AX153" s="13" t="s">
        <v>76</v>
      </c>
      <c r="AY153" s="245" t="s">
        <v>134</v>
      </c>
    </row>
    <row r="154" s="14" customFormat="1">
      <c r="A154" s="14"/>
      <c r="B154" s="247"/>
      <c r="C154" s="248"/>
      <c r="D154" s="230" t="s">
        <v>145</v>
      </c>
      <c r="E154" s="249" t="s">
        <v>1</v>
      </c>
      <c r="F154" s="250" t="s">
        <v>211</v>
      </c>
      <c r="G154" s="248"/>
      <c r="H154" s="251">
        <v>63.929999999999993</v>
      </c>
      <c r="I154" s="252"/>
      <c r="J154" s="248"/>
      <c r="K154" s="248"/>
      <c r="L154" s="253"/>
      <c r="M154" s="254"/>
      <c r="N154" s="255"/>
      <c r="O154" s="255"/>
      <c r="P154" s="255"/>
      <c r="Q154" s="255"/>
      <c r="R154" s="255"/>
      <c r="S154" s="255"/>
      <c r="T154" s="25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7" t="s">
        <v>145</v>
      </c>
      <c r="AU154" s="257" t="s">
        <v>86</v>
      </c>
      <c r="AV154" s="14" t="s">
        <v>141</v>
      </c>
      <c r="AW154" s="14" t="s">
        <v>32</v>
      </c>
      <c r="AX154" s="14" t="s">
        <v>84</v>
      </c>
      <c r="AY154" s="257" t="s">
        <v>134</v>
      </c>
    </row>
    <row r="155" s="13" customFormat="1">
      <c r="A155" s="13"/>
      <c r="B155" s="235"/>
      <c r="C155" s="236"/>
      <c r="D155" s="230" t="s">
        <v>145</v>
      </c>
      <c r="E155" s="236"/>
      <c r="F155" s="238" t="s">
        <v>832</v>
      </c>
      <c r="G155" s="236"/>
      <c r="H155" s="239">
        <v>31.965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145</v>
      </c>
      <c r="AU155" s="245" t="s">
        <v>86</v>
      </c>
      <c r="AV155" s="13" t="s">
        <v>86</v>
      </c>
      <c r="AW155" s="13" t="s">
        <v>4</v>
      </c>
      <c r="AX155" s="13" t="s">
        <v>84</v>
      </c>
      <c r="AY155" s="245" t="s">
        <v>134</v>
      </c>
    </row>
    <row r="156" s="2" customFormat="1" ht="24.15" customHeight="1">
      <c r="A156" s="37"/>
      <c r="B156" s="38"/>
      <c r="C156" s="217" t="s">
        <v>190</v>
      </c>
      <c r="D156" s="217" t="s">
        <v>136</v>
      </c>
      <c r="E156" s="218" t="s">
        <v>219</v>
      </c>
      <c r="F156" s="219" t="s">
        <v>220</v>
      </c>
      <c r="G156" s="220" t="s">
        <v>198</v>
      </c>
      <c r="H156" s="221">
        <v>19</v>
      </c>
      <c r="I156" s="222"/>
      <c r="J156" s="223">
        <f>ROUND(I156*H156,2)</f>
        <v>0</v>
      </c>
      <c r="K156" s="219" t="s">
        <v>140</v>
      </c>
      <c r="L156" s="43"/>
      <c r="M156" s="224" t="s">
        <v>1</v>
      </c>
      <c r="N156" s="225" t="s">
        <v>41</v>
      </c>
      <c r="O156" s="90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7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8" t="s">
        <v>141</v>
      </c>
      <c r="AT156" s="228" t="s">
        <v>136</v>
      </c>
      <c r="AU156" s="228" t="s">
        <v>86</v>
      </c>
      <c r="AY156" s="16" t="s">
        <v>134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6" t="s">
        <v>84</v>
      </c>
      <c r="BK156" s="229">
        <f>ROUND(I156*H156,2)</f>
        <v>0</v>
      </c>
      <c r="BL156" s="16" t="s">
        <v>141</v>
      </c>
      <c r="BM156" s="228" t="s">
        <v>834</v>
      </c>
    </row>
    <row r="157" s="2" customFormat="1">
      <c r="A157" s="37"/>
      <c r="B157" s="38"/>
      <c r="C157" s="39"/>
      <c r="D157" s="230" t="s">
        <v>143</v>
      </c>
      <c r="E157" s="39"/>
      <c r="F157" s="231" t="s">
        <v>222</v>
      </c>
      <c r="G157" s="39"/>
      <c r="H157" s="39"/>
      <c r="I157" s="232"/>
      <c r="J157" s="39"/>
      <c r="K157" s="39"/>
      <c r="L157" s="43"/>
      <c r="M157" s="233"/>
      <c r="N157" s="234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143</v>
      </c>
      <c r="AU157" s="16" t="s">
        <v>86</v>
      </c>
    </row>
    <row r="158" s="2" customFormat="1" ht="21.75" customHeight="1">
      <c r="A158" s="37"/>
      <c r="B158" s="38"/>
      <c r="C158" s="217" t="s">
        <v>195</v>
      </c>
      <c r="D158" s="217" t="s">
        <v>136</v>
      </c>
      <c r="E158" s="218" t="s">
        <v>224</v>
      </c>
      <c r="F158" s="219" t="s">
        <v>225</v>
      </c>
      <c r="G158" s="220" t="s">
        <v>226</v>
      </c>
      <c r="H158" s="221">
        <v>164.40000000000001</v>
      </c>
      <c r="I158" s="222"/>
      <c r="J158" s="223">
        <f>ROUND(I158*H158,2)</f>
        <v>0</v>
      </c>
      <c r="K158" s="219" t="s">
        <v>140</v>
      </c>
      <c r="L158" s="43"/>
      <c r="M158" s="224" t="s">
        <v>1</v>
      </c>
      <c r="N158" s="225" t="s">
        <v>41</v>
      </c>
      <c r="O158" s="90"/>
      <c r="P158" s="226">
        <f>O158*H158</f>
        <v>0</v>
      </c>
      <c r="Q158" s="226">
        <v>0.00084000000000000003</v>
      </c>
      <c r="R158" s="226">
        <f>Q158*H158</f>
        <v>0.13809600000000002</v>
      </c>
      <c r="S158" s="226">
        <v>0</v>
      </c>
      <c r="T158" s="22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8" t="s">
        <v>141</v>
      </c>
      <c r="AT158" s="228" t="s">
        <v>136</v>
      </c>
      <c r="AU158" s="228" t="s">
        <v>86</v>
      </c>
      <c r="AY158" s="16" t="s">
        <v>134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6" t="s">
        <v>84</v>
      </c>
      <c r="BK158" s="229">
        <f>ROUND(I158*H158,2)</f>
        <v>0</v>
      </c>
      <c r="BL158" s="16" t="s">
        <v>141</v>
      </c>
      <c r="BM158" s="228" t="s">
        <v>835</v>
      </c>
    </row>
    <row r="159" s="2" customFormat="1">
      <c r="A159" s="37"/>
      <c r="B159" s="38"/>
      <c r="C159" s="39"/>
      <c r="D159" s="230" t="s">
        <v>143</v>
      </c>
      <c r="E159" s="39"/>
      <c r="F159" s="231" t="s">
        <v>228</v>
      </c>
      <c r="G159" s="39"/>
      <c r="H159" s="39"/>
      <c r="I159" s="232"/>
      <c r="J159" s="39"/>
      <c r="K159" s="39"/>
      <c r="L159" s="43"/>
      <c r="M159" s="233"/>
      <c r="N159" s="234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143</v>
      </c>
      <c r="AU159" s="16" t="s">
        <v>86</v>
      </c>
    </row>
    <row r="160" s="13" customFormat="1">
      <c r="A160" s="13"/>
      <c r="B160" s="235"/>
      <c r="C160" s="236"/>
      <c r="D160" s="230" t="s">
        <v>145</v>
      </c>
      <c r="E160" s="237" t="s">
        <v>1</v>
      </c>
      <c r="F160" s="238" t="s">
        <v>836</v>
      </c>
      <c r="G160" s="236"/>
      <c r="H160" s="239">
        <v>73.200000000000003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5" t="s">
        <v>145</v>
      </c>
      <c r="AU160" s="245" t="s">
        <v>86</v>
      </c>
      <c r="AV160" s="13" t="s">
        <v>86</v>
      </c>
      <c r="AW160" s="13" t="s">
        <v>32</v>
      </c>
      <c r="AX160" s="13" t="s">
        <v>76</v>
      </c>
      <c r="AY160" s="245" t="s">
        <v>134</v>
      </c>
    </row>
    <row r="161" s="13" customFormat="1">
      <c r="A161" s="13"/>
      <c r="B161" s="235"/>
      <c r="C161" s="236"/>
      <c r="D161" s="230" t="s">
        <v>145</v>
      </c>
      <c r="E161" s="237" t="s">
        <v>1</v>
      </c>
      <c r="F161" s="238" t="s">
        <v>837</v>
      </c>
      <c r="G161" s="236"/>
      <c r="H161" s="239">
        <v>91.200000000000003</v>
      </c>
      <c r="I161" s="240"/>
      <c r="J161" s="236"/>
      <c r="K161" s="236"/>
      <c r="L161" s="241"/>
      <c r="M161" s="242"/>
      <c r="N161" s="243"/>
      <c r="O161" s="243"/>
      <c r="P161" s="243"/>
      <c r="Q161" s="243"/>
      <c r="R161" s="243"/>
      <c r="S161" s="243"/>
      <c r="T161" s="24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5" t="s">
        <v>145</v>
      </c>
      <c r="AU161" s="245" t="s">
        <v>86</v>
      </c>
      <c r="AV161" s="13" t="s">
        <v>86</v>
      </c>
      <c r="AW161" s="13" t="s">
        <v>32</v>
      </c>
      <c r="AX161" s="13" t="s">
        <v>76</v>
      </c>
      <c r="AY161" s="245" t="s">
        <v>134</v>
      </c>
    </row>
    <row r="162" s="14" customFormat="1">
      <c r="A162" s="14"/>
      <c r="B162" s="247"/>
      <c r="C162" s="248"/>
      <c r="D162" s="230" t="s">
        <v>145</v>
      </c>
      <c r="E162" s="249" t="s">
        <v>1</v>
      </c>
      <c r="F162" s="250" t="s">
        <v>211</v>
      </c>
      <c r="G162" s="248"/>
      <c r="H162" s="251">
        <v>164.40000000000001</v>
      </c>
      <c r="I162" s="252"/>
      <c r="J162" s="248"/>
      <c r="K162" s="248"/>
      <c r="L162" s="253"/>
      <c r="M162" s="254"/>
      <c r="N162" s="255"/>
      <c r="O162" s="255"/>
      <c r="P162" s="255"/>
      <c r="Q162" s="255"/>
      <c r="R162" s="255"/>
      <c r="S162" s="255"/>
      <c r="T162" s="25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7" t="s">
        <v>145</v>
      </c>
      <c r="AU162" s="257" t="s">
        <v>86</v>
      </c>
      <c r="AV162" s="14" t="s">
        <v>141</v>
      </c>
      <c r="AW162" s="14" t="s">
        <v>32</v>
      </c>
      <c r="AX162" s="14" t="s">
        <v>84</v>
      </c>
      <c r="AY162" s="257" t="s">
        <v>134</v>
      </c>
    </row>
    <row r="163" s="2" customFormat="1" ht="24.15" customHeight="1">
      <c r="A163" s="37"/>
      <c r="B163" s="38"/>
      <c r="C163" s="217" t="s">
        <v>8</v>
      </c>
      <c r="D163" s="217" t="s">
        <v>136</v>
      </c>
      <c r="E163" s="218" t="s">
        <v>233</v>
      </c>
      <c r="F163" s="219" t="s">
        <v>234</v>
      </c>
      <c r="G163" s="220" t="s">
        <v>226</v>
      </c>
      <c r="H163" s="221">
        <v>164.80000000000001</v>
      </c>
      <c r="I163" s="222"/>
      <c r="J163" s="223">
        <f>ROUND(I163*H163,2)</f>
        <v>0</v>
      </c>
      <c r="K163" s="219" t="s">
        <v>140</v>
      </c>
      <c r="L163" s="43"/>
      <c r="M163" s="224" t="s">
        <v>1</v>
      </c>
      <c r="N163" s="225" t="s">
        <v>41</v>
      </c>
      <c r="O163" s="90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8" t="s">
        <v>141</v>
      </c>
      <c r="AT163" s="228" t="s">
        <v>136</v>
      </c>
      <c r="AU163" s="228" t="s">
        <v>86</v>
      </c>
      <c r="AY163" s="16" t="s">
        <v>134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6" t="s">
        <v>84</v>
      </c>
      <c r="BK163" s="229">
        <f>ROUND(I163*H163,2)</f>
        <v>0</v>
      </c>
      <c r="BL163" s="16" t="s">
        <v>141</v>
      </c>
      <c r="BM163" s="228" t="s">
        <v>838</v>
      </c>
    </row>
    <row r="164" s="2" customFormat="1">
      <c r="A164" s="37"/>
      <c r="B164" s="38"/>
      <c r="C164" s="39"/>
      <c r="D164" s="230" t="s">
        <v>143</v>
      </c>
      <c r="E164" s="39"/>
      <c r="F164" s="231" t="s">
        <v>236</v>
      </c>
      <c r="G164" s="39"/>
      <c r="H164" s="39"/>
      <c r="I164" s="232"/>
      <c r="J164" s="39"/>
      <c r="K164" s="39"/>
      <c r="L164" s="43"/>
      <c r="M164" s="233"/>
      <c r="N164" s="234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143</v>
      </c>
      <c r="AU164" s="16" t="s">
        <v>86</v>
      </c>
    </row>
    <row r="165" s="2" customFormat="1" ht="37.8" customHeight="1">
      <c r="A165" s="37"/>
      <c r="B165" s="38"/>
      <c r="C165" s="217" t="s">
        <v>213</v>
      </c>
      <c r="D165" s="217" t="s">
        <v>136</v>
      </c>
      <c r="E165" s="218" t="s">
        <v>256</v>
      </c>
      <c r="F165" s="219" t="s">
        <v>257</v>
      </c>
      <c r="G165" s="220" t="s">
        <v>198</v>
      </c>
      <c r="H165" s="221">
        <v>28.57</v>
      </c>
      <c r="I165" s="222"/>
      <c r="J165" s="223">
        <f>ROUND(I165*H165,2)</f>
        <v>0</v>
      </c>
      <c r="K165" s="219" t="s">
        <v>140</v>
      </c>
      <c r="L165" s="43"/>
      <c r="M165" s="224" t="s">
        <v>1</v>
      </c>
      <c r="N165" s="225" t="s">
        <v>41</v>
      </c>
      <c r="O165" s="90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8" t="s">
        <v>141</v>
      </c>
      <c r="AT165" s="228" t="s">
        <v>136</v>
      </c>
      <c r="AU165" s="228" t="s">
        <v>86</v>
      </c>
      <c r="AY165" s="16" t="s">
        <v>134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6" t="s">
        <v>84</v>
      </c>
      <c r="BK165" s="229">
        <f>ROUND(I165*H165,2)</f>
        <v>0</v>
      </c>
      <c r="BL165" s="16" t="s">
        <v>141</v>
      </c>
      <c r="BM165" s="228" t="s">
        <v>839</v>
      </c>
    </row>
    <row r="166" s="2" customFormat="1">
      <c r="A166" s="37"/>
      <c r="B166" s="38"/>
      <c r="C166" s="39"/>
      <c r="D166" s="230" t="s">
        <v>143</v>
      </c>
      <c r="E166" s="39"/>
      <c r="F166" s="231" t="s">
        <v>259</v>
      </c>
      <c r="G166" s="39"/>
      <c r="H166" s="39"/>
      <c r="I166" s="232"/>
      <c r="J166" s="39"/>
      <c r="K166" s="39"/>
      <c r="L166" s="43"/>
      <c r="M166" s="233"/>
      <c r="N166" s="234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143</v>
      </c>
      <c r="AU166" s="16" t="s">
        <v>86</v>
      </c>
    </row>
    <row r="167" s="13" customFormat="1">
      <c r="A167" s="13"/>
      <c r="B167" s="235"/>
      <c r="C167" s="236"/>
      <c r="D167" s="230" t="s">
        <v>145</v>
      </c>
      <c r="E167" s="237" t="s">
        <v>1</v>
      </c>
      <c r="F167" s="238" t="s">
        <v>840</v>
      </c>
      <c r="G167" s="236"/>
      <c r="H167" s="239">
        <v>28.57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145</v>
      </c>
      <c r="AU167" s="245" t="s">
        <v>86</v>
      </c>
      <c r="AV167" s="13" t="s">
        <v>86</v>
      </c>
      <c r="AW167" s="13" t="s">
        <v>32</v>
      </c>
      <c r="AX167" s="13" t="s">
        <v>84</v>
      </c>
      <c r="AY167" s="245" t="s">
        <v>134</v>
      </c>
    </row>
    <row r="168" s="2" customFormat="1" ht="33" customHeight="1">
      <c r="A168" s="37"/>
      <c r="B168" s="38"/>
      <c r="C168" s="217" t="s">
        <v>218</v>
      </c>
      <c r="D168" s="217" t="s">
        <v>136</v>
      </c>
      <c r="E168" s="218" t="s">
        <v>261</v>
      </c>
      <c r="F168" s="219" t="s">
        <v>262</v>
      </c>
      <c r="G168" s="220" t="s">
        <v>198</v>
      </c>
      <c r="H168" s="221">
        <v>66.930000000000007</v>
      </c>
      <c r="I168" s="222"/>
      <c r="J168" s="223">
        <f>ROUND(I168*H168,2)</f>
        <v>0</v>
      </c>
      <c r="K168" s="219" t="s">
        <v>140</v>
      </c>
      <c r="L168" s="43"/>
      <c r="M168" s="224" t="s">
        <v>1</v>
      </c>
      <c r="N168" s="225" t="s">
        <v>41</v>
      </c>
      <c r="O168" s="90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8" t="s">
        <v>141</v>
      </c>
      <c r="AT168" s="228" t="s">
        <v>136</v>
      </c>
      <c r="AU168" s="228" t="s">
        <v>86</v>
      </c>
      <c r="AY168" s="16" t="s">
        <v>134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6" t="s">
        <v>84</v>
      </c>
      <c r="BK168" s="229">
        <f>ROUND(I168*H168,2)</f>
        <v>0</v>
      </c>
      <c r="BL168" s="16" t="s">
        <v>141</v>
      </c>
      <c r="BM168" s="228" t="s">
        <v>841</v>
      </c>
    </row>
    <row r="169" s="2" customFormat="1">
      <c r="A169" s="37"/>
      <c r="B169" s="38"/>
      <c r="C169" s="39"/>
      <c r="D169" s="230" t="s">
        <v>143</v>
      </c>
      <c r="E169" s="39"/>
      <c r="F169" s="231" t="s">
        <v>264</v>
      </c>
      <c r="G169" s="39"/>
      <c r="H169" s="39"/>
      <c r="I169" s="232"/>
      <c r="J169" s="39"/>
      <c r="K169" s="39"/>
      <c r="L169" s="43"/>
      <c r="M169" s="233"/>
      <c r="N169" s="234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143</v>
      </c>
      <c r="AU169" s="16" t="s">
        <v>86</v>
      </c>
    </row>
    <row r="170" s="13" customFormat="1">
      <c r="A170" s="13"/>
      <c r="B170" s="235"/>
      <c r="C170" s="236"/>
      <c r="D170" s="230" t="s">
        <v>145</v>
      </c>
      <c r="E170" s="237" t="s">
        <v>1</v>
      </c>
      <c r="F170" s="238" t="s">
        <v>842</v>
      </c>
      <c r="G170" s="236"/>
      <c r="H170" s="239">
        <v>66.930000000000007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145</v>
      </c>
      <c r="AU170" s="245" t="s">
        <v>86</v>
      </c>
      <c r="AV170" s="13" t="s">
        <v>86</v>
      </c>
      <c r="AW170" s="13" t="s">
        <v>32</v>
      </c>
      <c r="AX170" s="13" t="s">
        <v>84</v>
      </c>
      <c r="AY170" s="245" t="s">
        <v>134</v>
      </c>
    </row>
    <row r="171" s="2" customFormat="1" ht="37.8" customHeight="1">
      <c r="A171" s="37"/>
      <c r="B171" s="38"/>
      <c r="C171" s="217" t="s">
        <v>223</v>
      </c>
      <c r="D171" s="217" t="s">
        <v>136</v>
      </c>
      <c r="E171" s="218" t="s">
        <v>267</v>
      </c>
      <c r="F171" s="219" t="s">
        <v>268</v>
      </c>
      <c r="G171" s="220" t="s">
        <v>198</v>
      </c>
      <c r="H171" s="221">
        <v>870.09000000000003</v>
      </c>
      <c r="I171" s="222"/>
      <c r="J171" s="223">
        <f>ROUND(I171*H171,2)</f>
        <v>0</v>
      </c>
      <c r="K171" s="219" t="s">
        <v>140</v>
      </c>
      <c r="L171" s="43"/>
      <c r="M171" s="224" t="s">
        <v>1</v>
      </c>
      <c r="N171" s="225" t="s">
        <v>41</v>
      </c>
      <c r="O171" s="90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8" t="s">
        <v>141</v>
      </c>
      <c r="AT171" s="228" t="s">
        <v>136</v>
      </c>
      <c r="AU171" s="228" t="s">
        <v>86</v>
      </c>
      <c r="AY171" s="16" t="s">
        <v>134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6" t="s">
        <v>84</v>
      </c>
      <c r="BK171" s="229">
        <f>ROUND(I171*H171,2)</f>
        <v>0</v>
      </c>
      <c r="BL171" s="16" t="s">
        <v>141</v>
      </c>
      <c r="BM171" s="228" t="s">
        <v>843</v>
      </c>
    </row>
    <row r="172" s="2" customFormat="1">
      <c r="A172" s="37"/>
      <c r="B172" s="38"/>
      <c r="C172" s="39"/>
      <c r="D172" s="230" t="s">
        <v>143</v>
      </c>
      <c r="E172" s="39"/>
      <c r="F172" s="231" t="s">
        <v>270</v>
      </c>
      <c r="G172" s="39"/>
      <c r="H172" s="39"/>
      <c r="I172" s="232"/>
      <c r="J172" s="39"/>
      <c r="K172" s="39"/>
      <c r="L172" s="43"/>
      <c r="M172" s="233"/>
      <c r="N172" s="234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143</v>
      </c>
      <c r="AU172" s="16" t="s">
        <v>86</v>
      </c>
    </row>
    <row r="173" s="13" customFormat="1">
      <c r="A173" s="13"/>
      <c r="B173" s="235"/>
      <c r="C173" s="236"/>
      <c r="D173" s="230" t="s">
        <v>145</v>
      </c>
      <c r="E173" s="237" t="s">
        <v>1</v>
      </c>
      <c r="F173" s="238" t="s">
        <v>842</v>
      </c>
      <c r="G173" s="236"/>
      <c r="H173" s="239">
        <v>66.930000000000007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5" t="s">
        <v>145</v>
      </c>
      <c r="AU173" s="245" t="s">
        <v>86</v>
      </c>
      <c r="AV173" s="13" t="s">
        <v>86</v>
      </c>
      <c r="AW173" s="13" t="s">
        <v>32</v>
      </c>
      <c r="AX173" s="13" t="s">
        <v>84</v>
      </c>
      <c r="AY173" s="245" t="s">
        <v>134</v>
      </c>
    </row>
    <row r="174" s="13" customFormat="1">
      <c r="A174" s="13"/>
      <c r="B174" s="235"/>
      <c r="C174" s="236"/>
      <c r="D174" s="230" t="s">
        <v>145</v>
      </c>
      <c r="E174" s="236"/>
      <c r="F174" s="238" t="s">
        <v>844</v>
      </c>
      <c r="G174" s="236"/>
      <c r="H174" s="239">
        <v>870.09000000000003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145</v>
      </c>
      <c r="AU174" s="245" t="s">
        <v>86</v>
      </c>
      <c r="AV174" s="13" t="s">
        <v>86</v>
      </c>
      <c r="AW174" s="13" t="s">
        <v>4</v>
      </c>
      <c r="AX174" s="13" t="s">
        <v>84</v>
      </c>
      <c r="AY174" s="245" t="s">
        <v>134</v>
      </c>
    </row>
    <row r="175" s="2" customFormat="1" ht="24.15" customHeight="1">
      <c r="A175" s="37"/>
      <c r="B175" s="38"/>
      <c r="C175" s="217" t="s">
        <v>232</v>
      </c>
      <c r="D175" s="217" t="s">
        <v>136</v>
      </c>
      <c r="E175" s="218" t="s">
        <v>274</v>
      </c>
      <c r="F175" s="219" t="s">
        <v>275</v>
      </c>
      <c r="G175" s="220" t="s">
        <v>198</v>
      </c>
      <c r="H175" s="221">
        <v>28.57</v>
      </c>
      <c r="I175" s="222"/>
      <c r="J175" s="223">
        <f>ROUND(I175*H175,2)</f>
        <v>0</v>
      </c>
      <c r="K175" s="219" t="s">
        <v>140</v>
      </c>
      <c r="L175" s="43"/>
      <c r="M175" s="224" t="s">
        <v>1</v>
      </c>
      <c r="N175" s="225" t="s">
        <v>41</v>
      </c>
      <c r="O175" s="90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7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8" t="s">
        <v>141</v>
      </c>
      <c r="AT175" s="228" t="s">
        <v>136</v>
      </c>
      <c r="AU175" s="228" t="s">
        <v>86</v>
      </c>
      <c r="AY175" s="16" t="s">
        <v>134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6" t="s">
        <v>84</v>
      </c>
      <c r="BK175" s="229">
        <f>ROUND(I175*H175,2)</f>
        <v>0</v>
      </c>
      <c r="BL175" s="16" t="s">
        <v>141</v>
      </c>
      <c r="BM175" s="228" t="s">
        <v>845</v>
      </c>
    </row>
    <row r="176" s="2" customFormat="1">
      <c r="A176" s="37"/>
      <c r="B176" s="38"/>
      <c r="C176" s="39"/>
      <c r="D176" s="230" t="s">
        <v>143</v>
      </c>
      <c r="E176" s="39"/>
      <c r="F176" s="231" t="s">
        <v>277</v>
      </c>
      <c r="G176" s="39"/>
      <c r="H176" s="39"/>
      <c r="I176" s="232"/>
      <c r="J176" s="39"/>
      <c r="K176" s="39"/>
      <c r="L176" s="43"/>
      <c r="M176" s="233"/>
      <c r="N176" s="234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143</v>
      </c>
      <c r="AU176" s="16" t="s">
        <v>86</v>
      </c>
    </row>
    <row r="177" s="2" customFormat="1" ht="33" customHeight="1">
      <c r="A177" s="37"/>
      <c r="B177" s="38"/>
      <c r="C177" s="217" t="s">
        <v>237</v>
      </c>
      <c r="D177" s="217" t="s">
        <v>136</v>
      </c>
      <c r="E177" s="218" t="s">
        <v>279</v>
      </c>
      <c r="F177" s="219" t="s">
        <v>280</v>
      </c>
      <c r="G177" s="220" t="s">
        <v>247</v>
      </c>
      <c r="H177" s="221">
        <v>69.048000000000002</v>
      </c>
      <c r="I177" s="222"/>
      <c r="J177" s="223">
        <f>ROUND(I177*H177,2)</f>
        <v>0</v>
      </c>
      <c r="K177" s="219" t="s">
        <v>140</v>
      </c>
      <c r="L177" s="43"/>
      <c r="M177" s="224" t="s">
        <v>1</v>
      </c>
      <c r="N177" s="225" t="s">
        <v>41</v>
      </c>
      <c r="O177" s="90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141</v>
      </c>
      <c r="AT177" s="228" t="s">
        <v>136</v>
      </c>
      <c r="AU177" s="228" t="s">
        <v>86</v>
      </c>
      <c r="AY177" s="16" t="s">
        <v>134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84</v>
      </c>
      <c r="BK177" s="229">
        <f>ROUND(I177*H177,2)</f>
        <v>0</v>
      </c>
      <c r="BL177" s="16" t="s">
        <v>141</v>
      </c>
      <c r="BM177" s="228" t="s">
        <v>846</v>
      </c>
    </row>
    <row r="178" s="2" customFormat="1">
      <c r="A178" s="37"/>
      <c r="B178" s="38"/>
      <c r="C178" s="39"/>
      <c r="D178" s="230" t="s">
        <v>143</v>
      </c>
      <c r="E178" s="39"/>
      <c r="F178" s="231" t="s">
        <v>282</v>
      </c>
      <c r="G178" s="39"/>
      <c r="H178" s="39"/>
      <c r="I178" s="232"/>
      <c r="J178" s="39"/>
      <c r="K178" s="39"/>
      <c r="L178" s="43"/>
      <c r="M178" s="233"/>
      <c r="N178" s="234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143</v>
      </c>
      <c r="AU178" s="16" t="s">
        <v>86</v>
      </c>
    </row>
    <row r="179" s="13" customFormat="1">
      <c r="A179" s="13"/>
      <c r="B179" s="235"/>
      <c r="C179" s="236"/>
      <c r="D179" s="230" t="s">
        <v>145</v>
      </c>
      <c r="E179" s="237" t="s">
        <v>1</v>
      </c>
      <c r="F179" s="238" t="s">
        <v>847</v>
      </c>
      <c r="G179" s="236"/>
      <c r="H179" s="239">
        <v>38.359999999999999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145</v>
      </c>
      <c r="AU179" s="245" t="s">
        <v>86</v>
      </c>
      <c r="AV179" s="13" t="s">
        <v>86</v>
      </c>
      <c r="AW179" s="13" t="s">
        <v>32</v>
      </c>
      <c r="AX179" s="13" t="s">
        <v>84</v>
      </c>
      <c r="AY179" s="245" t="s">
        <v>134</v>
      </c>
    </row>
    <row r="180" s="13" customFormat="1">
      <c r="A180" s="13"/>
      <c r="B180" s="235"/>
      <c r="C180" s="236"/>
      <c r="D180" s="230" t="s">
        <v>145</v>
      </c>
      <c r="E180" s="236"/>
      <c r="F180" s="238" t="s">
        <v>848</v>
      </c>
      <c r="G180" s="236"/>
      <c r="H180" s="239">
        <v>69.048000000000002</v>
      </c>
      <c r="I180" s="240"/>
      <c r="J180" s="236"/>
      <c r="K180" s="236"/>
      <c r="L180" s="241"/>
      <c r="M180" s="242"/>
      <c r="N180" s="243"/>
      <c r="O180" s="243"/>
      <c r="P180" s="243"/>
      <c r="Q180" s="243"/>
      <c r="R180" s="243"/>
      <c r="S180" s="243"/>
      <c r="T180" s="24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5" t="s">
        <v>145</v>
      </c>
      <c r="AU180" s="245" t="s">
        <v>86</v>
      </c>
      <c r="AV180" s="13" t="s">
        <v>86</v>
      </c>
      <c r="AW180" s="13" t="s">
        <v>4</v>
      </c>
      <c r="AX180" s="13" t="s">
        <v>84</v>
      </c>
      <c r="AY180" s="245" t="s">
        <v>134</v>
      </c>
    </row>
    <row r="181" s="2" customFormat="1" ht="24.15" customHeight="1">
      <c r="A181" s="37"/>
      <c r="B181" s="38"/>
      <c r="C181" s="217" t="s">
        <v>243</v>
      </c>
      <c r="D181" s="217" t="s">
        <v>136</v>
      </c>
      <c r="E181" s="218" t="s">
        <v>285</v>
      </c>
      <c r="F181" s="219" t="s">
        <v>286</v>
      </c>
      <c r="G181" s="220" t="s">
        <v>198</v>
      </c>
      <c r="H181" s="221">
        <v>28.57</v>
      </c>
      <c r="I181" s="222"/>
      <c r="J181" s="223">
        <f>ROUND(I181*H181,2)</f>
        <v>0</v>
      </c>
      <c r="K181" s="219" t="s">
        <v>140</v>
      </c>
      <c r="L181" s="43"/>
      <c r="M181" s="224" t="s">
        <v>1</v>
      </c>
      <c r="N181" s="225" t="s">
        <v>41</v>
      </c>
      <c r="O181" s="90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8" t="s">
        <v>141</v>
      </c>
      <c r="AT181" s="228" t="s">
        <v>136</v>
      </c>
      <c r="AU181" s="228" t="s">
        <v>86</v>
      </c>
      <c r="AY181" s="16" t="s">
        <v>134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6" t="s">
        <v>84</v>
      </c>
      <c r="BK181" s="229">
        <f>ROUND(I181*H181,2)</f>
        <v>0</v>
      </c>
      <c r="BL181" s="16" t="s">
        <v>141</v>
      </c>
      <c r="BM181" s="228" t="s">
        <v>849</v>
      </c>
    </row>
    <row r="182" s="2" customFormat="1">
      <c r="A182" s="37"/>
      <c r="B182" s="38"/>
      <c r="C182" s="39"/>
      <c r="D182" s="230" t="s">
        <v>143</v>
      </c>
      <c r="E182" s="39"/>
      <c r="F182" s="231" t="s">
        <v>288</v>
      </c>
      <c r="G182" s="39"/>
      <c r="H182" s="39"/>
      <c r="I182" s="232"/>
      <c r="J182" s="39"/>
      <c r="K182" s="39"/>
      <c r="L182" s="43"/>
      <c r="M182" s="233"/>
      <c r="N182" s="234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143</v>
      </c>
      <c r="AU182" s="16" t="s">
        <v>86</v>
      </c>
    </row>
    <row r="183" s="13" customFormat="1">
      <c r="A183" s="13"/>
      <c r="B183" s="235"/>
      <c r="C183" s="236"/>
      <c r="D183" s="230" t="s">
        <v>145</v>
      </c>
      <c r="E183" s="237" t="s">
        <v>1</v>
      </c>
      <c r="F183" s="238" t="s">
        <v>850</v>
      </c>
      <c r="G183" s="236"/>
      <c r="H183" s="239">
        <v>66.930000000000007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145</v>
      </c>
      <c r="AU183" s="245" t="s">
        <v>86</v>
      </c>
      <c r="AV183" s="13" t="s">
        <v>86</v>
      </c>
      <c r="AW183" s="13" t="s">
        <v>32</v>
      </c>
      <c r="AX183" s="13" t="s">
        <v>76</v>
      </c>
      <c r="AY183" s="245" t="s">
        <v>134</v>
      </c>
    </row>
    <row r="184" s="13" customFormat="1">
      <c r="A184" s="13"/>
      <c r="B184" s="235"/>
      <c r="C184" s="236"/>
      <c r="D184" s="230" t="s">
        <v>145</v>
      </c>
      <c r="E184" s="237" t="s">
        <v>1</v>
      </c>
      <c r="F184" s="238" t="s">
        <v>851</v>
      </c>
      <c r="G184" s="236"/>
      <c r="H184" s="239">
        <v>-38.359999999999999</v>
      </c>
      <c r="I184" s="240"/>
      <c r="J184" s="236"/>
      <c r="K184" s="236"/>
      <c r="L184" s="241"/>
      <c r="M184" s="242"/>
      <c r="N184" s="243"/>
      <c r="O184" s="243"/>
      <c r="P184" s="243"/>
      <c r="Q184" s="243"/>
      <c r="R184" s="243"/>
      <c r="S184" s="243"/>
      <c r="T184" s="24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5" t="s">
        <v>145</v>
      </c>
      <c r="AU184" s="245" t="s">
        <v>86</v>
      </c>
      <c r="AV184" s="13" t="s">
        <v>86</v>
      </c>
      <c r="AW184" s="13" t="s">
        <v>32</v>
      </c>
      <c r="AX184" s="13" t="s">
        <v>76</v>
      </c>
      <c r="AY184" s="245" t="s">
        <v>134</v>
      </c>
    </row>
    <row r="185" s="14" customFormat="1">
      <c r="A185" s="14"/>
      <c r="B185" s="247"/>
      <c r="C185" s="248"/>
      <c r="D185" s="230" t="s">
        <v>145</v>
      </c>
      <c r="E185" s="249" t="s">
        <v>1</v>
      </c>
      <c r="F185" s="250" t="s">
        <v>211</v>
      </c>
      <c r="G185" s="248"/>
      <c r="H185" s="251">
        <v>28.570000000000007</v>
      </c>
      <c r="I185" s="252"/>
      <c r="J185" s="248"/>
      <c r="K185" s="248"/>
      <c r="L185" s="253"/>
      <c r="M185" s="254"/>
      <c r="N185" s="255"/>
      <c r="O185" s="255"/>
      <c r="P185" s="255"/>
      <c r="Q185" s="255"/>
      <c r="R185" s="255"/>
      <c r="S185" s="255"/>
      <c r="T185" s="25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7" t="s">
        <v>145</v>
      </c>
      <c r="AU185" s="257" t="s">
        <v>86</v>
      </c>
      <c r="AV185" s="14" t="s">
        <v>141</v>
      </c>
      <c r="AW185" s="14" t="s">
        <v>32</v>
      </c>
      <c r="AX185" s="14" t="s">
        <v>84</v>
      </c>
      <c r="AY185" s="257" t="s">
        <v>134</v>
      </c>
    </row>
    <row r="186" s="2" customFormat="1" ht="16.5" customHeight="1">
      <c r="A186" s="37"/>
      <c r="B186" s="38"/>
      <c r="C186" s="258" t="s">
        <v>250</v>
      </c>
      <c r="D186" s="258" t="s">
        <v>244</v>
      </c>
      <c r="E186" s="259" t="s">
        <v>295</v>
      </c>
      <c r="F186" s="260" t="s">
        <v>296</v>
      </c>
      <c r="G186" s="261" t="s">
        <v>247</v>
      </c>
      <c r="H186" s="262">
        <v>57.140000000000001</v>
      </c>
      <c r="I186" s="263"/>
      <c r="J186" s="264">
        <f>ROUND(I186*H186,2)</f>
        <v>0</v>
      </c>
      <c r="K186" s="260" t="s">
        <v>140</v>
      </c>
      <c r="L186" s="265"/>
      <c r="M186" s="266" t="s">
        <v>1</v>
      </c>
      <c r="N186" s="267" t="s">
        <v>41</v>
      </c>
      <c r="O186" s="90"/>
      <c r="P186" s="226">
        <f>O186*H186</f>
        <v>0</v>
      </c>
      <c r="Q186" s="226">
        <v>1</v>
      </c>
      <c r="R186" s="226">
        <f>Q186*H186</f>
        <v>57.140000000000001</v>
      </c>
      <c r="S186" s="226">
        <v>0</v>
      </c>
      <c r="T186" s="22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8" t="s">
        <v>179</v>
      </c>
      <c r="AT186" s="228" t="s">
        <v>244</v>
      </c>
      <c r="AU186" s="228" t="s">
        <v>86</v>
      </c>
      <c r="AY186" s="16" t="s">
        <v>134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6" t="s">
        <v>84</v>
      </c>
      <c r="BK186" s="229">
        <f>ROUND(I186*H186,2)</f>
        <v>0</v>
      </c>
      <c r="BL186" s="16" t="s">
        <v>141</v>
      </c>
      <c r="BM186" s="228" t="s">
        <v>852</v>
      </c>
    </row>
    <row r="187" s="2" customFormat="1">
      <c r="A187" s="37"/>
      <c r="B187" s="38"/>
      <c r="C187" s="39"/>
      <c r="D187" s="230" t="s">
        <v>143</v>
      </c>
      <c r="E187" s="39"/>
      <c r="F187" s="231" t="s">
        <v>296</v>
      </c>
      <c r="G187" s="39"/>
      <c r="H187" s="39"/>
      <c r="I187" s="232"/>
      <c r="J187" s="39"/>
      <c r="K187" s="39"/>
      <c r="L187" s="43"/>
      <c r="M187" s="233"/>
      <c r="N187" s="234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143</v>
      </c>
      <c r="AU187" s="16" t="s">
        <v>86</v>
      </c>
    </row>
    <row r="188" s="13" customFormat="1">
      <c r="A188" s="13"/>
      <c r="B188" s="235"/>
      <c r="C188" s="236"/>
      <c r="D188" s="230" t="s">
        <v>145</v>
      </c>
      <c r="E188" s="236"/>
      <c r="F188" s="238" t="s">
        <v>853</v>
      </c>
      <c r="G188" s="236"/>
      <c r="H188" s="239">
        <v>57.140000000000001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145</v>
      </c>
      <c r="AU188" s="245" t="s">
        <v>86</v>
      </c>
      <c r="AV188" s="13" t="s">
        <v>86</v>
      </c>
      <c r="AW188" s="13" t="s">
        <v>4</v>
      </c>
      <c r="AX188" s="13" t="s">
        <v>84</v>
      </c>
      <c r="AY188" s="245" t="s">
        <v>134</v>
      </c>
    </row>
    <row r="189" s="2" customFormat="1" ht="24.15" customHeight="1">
      <c r="A189" s="37"/>
      <c r="B189" s="38"/>
      <c r="C189" s="217" t="s">
        <v>255</v>
      </c>
      <c r="D189" s="217" t="s">
        <v>136</v>
      </c>
      <c r="E189" s="218" t="s">
        <v>301</v>
      </c>
      <c r="F189" s="219" t="s">
        <v>302</v>
      </c>
      <c r="G189" s="220" t="s">
        <v>198</v>
      </c>
      <c r="H189" s="221">
        <v>31.510000000000002</v>
      </c>
      <c r="I189" s="222"/>
      <c r="J189" s="223">
        <f>ROUND(I189*H189,2)</f>
        <v>0</v>
      </c>
      <c r="K189" s="219" t="s">
        <v>140</v>
      </c>
      <c r="L189" s="43"/>
      <c r="M189" s="224" t="s">
        <v>1</v>
      </c>
      <c r="N189" s="225" t="s">
        <v>41</v>
      </c>
      <c r="O189" s="90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8" t="s">
        <v>141</v>
      </c>
      <c r="AT189" s="228" t="s">
        <v>136</v>
      </c>
      <c r="AU189" s="228" t="s">
        <v>86</v>
      </c>
      <c r="AY189" s="16" t="s">
        <v>134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6" t="s">
        <v>84</v>
      </c>
      <c r="BK189" s="229">
        <f>ROUND(I189*H189,2)</f>
        <v>0</v>
      </c>
      <c r="BL189" s="16" t="s">
        <v>141</v>
      </c>
      <c r="BM189" s="228" t="s">
        <v>854</v>
      </c>
    </row>
    <row r="190" s="2" customFormat="1">
      <c r="A190" s="37"/>
      <c r="B190" s="38"/>
      <c r="C190" s="39"/>
      <c r="D190" s="230" t="s">
        <v>143</v>
      </c>
      <c r="E190" s="39"/>
      <c r="F190" s="231" t="s">
        <v>304</v>
      </c>
      <c r="G190" s="39"/>
      <c r="H190" s="39"/>
      <c r="I190" s="232"/>
      <c r="J190" s="39"/>
      <c r="K190" s="39"/>
      <c r="L190" s="43"/>
      <c r="M190" s="233"/>
      <c r="N190" s="234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143</v>
      </c>
      <c r="AU190" s="16" t="s">
        <v>86</v>
      </c>
    </row>
    <row r="191" s="13" customFormat="1">
      <c r="A191" s="13"/>
      <c r="B191" s="235"/>
      <c r="C191" s="236"/>
      <c r="D191" s="230" t="s">
        <v>145</v>
      </c>
      <c r="E191" s="237" t="s">
        <v>1</v>
      </c>
      <c r="F191" s="238" t="s">
        <v>855</v>
      </c>
      <c r="G191" s="236"/>
      <c r="H191" s="239">
        <v>14.029999999999999</v>
      </c>
      <c r="I191" s="240"/>
      <c r="J191" s="236"/>
      <c r="K191" s="236"/>
      <c r="L191" s="241"/>
      <c r="M191" s="242"/>
      <c r="N191" s="243"/>
      <c r="O191" s="243"/>
      <c r="P191" s="243"/>
      <c r="Q191" s="243"/>
      <c r="R191" s="243"/>
      <c r="S191" s="243"/>
      <c r="T191" s="24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5" t="s">
        <v>145</v>
      </c>
      <c r="AU191" s="245" t="s">
        <v>86</v>
      </c>
      <c r="AV191" s="13" t="s">
        <v>86</v>
      </c>
      <c r="AW191" s="13" t="s">
        <v>32</v>
      </c>
      <c r="AX191" s="13" t="s">
        <v>76</v>
      </c>
      <c r="AY191" s="245" t="s">
        <v>134</v>
      </c>
    </row>
    <row r="192" s="13" customFormat="1">
      <c r="A192" s="13"/>
      <c r="B192" s="235"/>
      <c r="C192" s="236"/>
      <c r="D192" s="230" t="s">
        <v>145</v>
      </c>
      <c r="E192" s="237" t="s">
        <v>1</v>
      </c>
      <c r="F192" s="238" t="s">
        <v>856</v>
      </c>
      <c r="G192" s="236"/>
      <c r="H192" s="239">
        <v>17.48</v>
      </c>
      <c r="I192" s="240"/>
      <c r="J192" s="236"/>
      <c r="K192" s="236"/>
      <c r="L192" s="241"/>
      <c r="M192" s="242"/>
      <c r="N192" s="243"/>
      <c r="O192" s="243"/>
      <c r="P192" s="243"/>
      <c r="Q192" s="243"/>
      <c r="R192" s="243"/>
      <c r="S192" s="243"/>
      <c r="T192" s="24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5" t="s">
        <v>145</v>
      </c>
      <c r="AU192" s="245" t="s">
        <v>86</v>
      </c>
      <c r="AV192" s="13" t="s">
        <v>86</v>
      </c>
      <c r="AW192" s="13" t="s">
        <v>32</v>
      </c>
      <c r="AX192" s="13" t="s">
        <v>76</v>
      </c>
      <c r="AY192" s="245" t="s">
        <v>134</v>
      </c>
    </row>
    <row r="193" s="14" customFormat="1">
      <c r="A193" s="14"/>
      <c r="B193" s="247"/>
      <c r="C193" s="248"/>
      <c r="D193" s="230" t="s">
        <v>145</v>
      </c>
      <c r="E193" s="249" t="s">
        <v>1</v>
      </c>
      <c r="F193" s="250" t="s">
        <v>211</v>
      </c>
      <c r="G193" s="248"/>
      <c r="H193" s="251">
        <v>31.509999999999998</v>
      </c>
      <c r="I193" s="252"/>
      <c r="J193" s="248"/>
      <c r="K193" s="248"/>
      <c r="L193" s="253"/>
      <c r="M193" s="254"/>
      <c r="N193" s="255"/>
      <c r="O193" s="255"/>
      <c r="P193" s="255"/>
      <c r="Q193" s="255"/>
      <c r="R193" s="255"/>
      <c r="S193" s="255"/>
      <c r="T193" s="25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7" t="s">
        <v>145</v>
      </c>
      <c r="AU193" s="257" t="s">
        <v>86</v>
      </c>
      <c r="AV193" s="14" t="s">
        <v>141</v>
      </c>
      <c r="AW193" s="14" t="s">
        <v>32</v>
      </c>
      <c r="AX193" s="14" t="s">
        <v>84</v>
      </c>
      <c r="AY193" s="257" t="s">
        <v>134</v>
      </c>
    </row>
    <row r="194" s="2" customFormat="1" ht="16.5" customHeight="1">
      <c r="A194" s="37"/>
      <c r="B194" s="38"/>
      <c r="C194" s="258" t="s">
        <v>7</v>
      </c>
      <c r="D194" s="258" t="s">
        <v>244</v>
      </c>
      <c r="E194" s="259" t="s">
        <v>312</v>
      </c>
      <c r="F194" s="260" t="s">
        <v>313</v>
      </c>
      <c r="G194" s="261" t="s">
        <v>247</v>
      </c>
      <c r="H194" s="262">
        <v>63.020000000000003</v>
      </c>
      <c r="I194" s="263"/>
      <c r="J194" s="264">
        <f>ROUND(I194*H194,2)</f>
        <v>0</v>
      </c>
      <c r="K194" s="260" t="s">
        <v>140</v>
      </c>
      <c r="L194" s="265"/>
      <c r="M194" s="266" t="s">
        <v>1</v>
      </c>
      <c r="N194" s="267" t="s">
        <v>41</v>
      </c>
      <c r="O194" s="90"/>
      <c r="P194" s="226">
        <f>O194*H194</f>
        <v>0</v>
      </c>
      <c r="Q194" s="226">
        <v>0</v>
      </c>
      <c r="R194" s="226">
        <f>Q194*H194</f>
        <v>0</v>
      </c>
      <c r="S194" s="226">
        <v>0</v>
      </c>
      <c r="T194" s="227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8" t="s">
        <v>179</v>
      </c>
      <c r="AT194" s="228" t="s">
        <v>244</v>
      </c>
      <c r="AU194" s="228" t="s">
        <v>86</v>
      </c>
      <c r="AY194" s="16" t="s">
        <v>134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6" t="s">
        <v>84</v>
      </c>
      <c r="BK194" s="229">
        <f>ROUND(I194*H194,2)</f>
        <v>0</v>
      </c>
      <c r="BL194" s="16" t="s">
        <v>141</v>
      </c>
      <c r="BM194" s="228" t="s">
        <v>857</v>
      </c>
    </row>
    <row r="195" s="2" customFormat="1">
      <c r="A195" s="37"/>
      <c r="B195" s="38"/>
      <c r="C195" s="39"/>
      <c r="D195" s="230" t="s">
        <v>143</v>
      </c>
      <c r="E195" s="39"/>
      <c r="F195" s="231" t="s">
        <v>313</v>
      </c>
      <c r="G195" s="39"/>
      <c r="H195" s="39"/>
      <c r="I195" s="232"/>
      <c r="J195" s="39"/>
      <c r="K195" s="39"/>
      <c r="L195" s="43"/>
      <c r="M195" s="233"/>
      <c r="N195" s="234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143</v>
      </c>
      <c r="AU195" s="16" t="s">
        <v>86</v>
      </c>
    </row>
    <row r="196" s="13" customFormat="1">
      <c r="A196" s="13"/>
      <c r="B196" s="235"/>
      <c r="C196" s="236"/>
      <c r="D196" s="230" t="s">
        <v>145</v>
      </c>
      <c r="E196" s="236"/>
      <c r="F196" s="238" t="s">
        <v>858</v>
      </c>
      <c r="G196" s="236"/>
      <c r="H196" s="239">
        <v>63.020000000000003</v>
      </c>
      <c r="I196" s="240"/>
      <c r="J196" s="236"/>
      <c r="K196" s="236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145</v>
      </c>
      <c r="AU196" s="245" t="s">
        <v>86</v>
      </c>
      <c r="AV196" s="13" t="s">
        <v>86</v>
      </c>
      <c r="AW196" s="13" t="s">
        <v>4</v>
      </c>
      <c r="AX196" s="13" t="s">
        <v>84</v>
      </c>
      <c r="AY196" s="245" t="s">
        <v>134</v>
      </c>
    </row>
    <row r="197" s="12" customFormat="1" ht="22.8" customHeight="1">
      <c r="A197" s="12"/>
      <c r="B197" s="201"/>
      <c r="C197" s="202"/>
      <c r="D197" s="203" t="s">
        <v>75</v>
      </c>
      <c r="E197" s="215" t="s">
        <v>152</v>
      </c>
      <c r="F197" s="215" t="s">
        <v>316</v>
      </c>
      <c r="G197" s="202"/>
      <c r="H197" s="202"/>
      <c r="I197" s="205"/>
      <c r="J197" s="216">
        <f>BK197</f>
        <v>0</v>
      </c>
      <c r="K197" s="202"/>
      <c r="L197" s="207"/>
      <c r="M197" s="208"/>
      <c r="N197" s="209"/>
      <c r="O197" s="209"/>
      <c r="P197" s="210">
        <f>SUM(P198:P212)</f>
        <v>0</v>
      </c>
      <c r="Q197" s="209"/>
      <c r="R197" s="210">
        <f>SUM(R198:R212)</f>
        <v>2.7609461999999998</v>
      </c>
      <c r="S197" s="209"/>
      <c r="T197" s="211">
        <f>SUM(T198:T212)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2" t="s">
        <v>84</v>
      </c>
      <c r="AT197" s="213" t="s">
        <v>75</v>
      </c>
      <c r="AU197" s="213" t="s">
        <v>84</v>
      </c>
      <c r="AY197" s="212" t="s">
        <v>134</v>
      </c>
      <c r="BK197" s="214">
        <f>SUM(BK198:BK212)</f>
        <v>0</v>
      </c>
    </row>
    <row r="198" s="2" customFormat="1" ht="24.15" customHeight="1">
      <c r="A198" s="37"/>
      <c r="B198" s="38"/>
      <c r="C198" s="217" t="s">
        <v>266</v>
      </c>
      <c r="D198" s="217" t="s">
        <v>136</v>
      </c>
      <c r="E198" s="218" t="s">
        <v>859</v>
      </c>
      <c r="F198" s="219" t="s">
        <v>860</v>
      </c>
      <c r="G198" s="220" t="s">
        <v>198</v>
      </c>
      <c r="H198" s="221">
        <v>1.02</v>
      </c>
      <c r="I198" s="222"/>
      <c r="J198" s="223">
        <f>ROUND(I198*H198,2)</f>
        <v>0</v>
      </c>
      <c r="K198" s="219" t="s">
        <v>140</v>
      </c>
      <c r="L198" s="43"/>
      <c r="M198" s="224" t="s">
        <v>1</v>
      </c>
      <c r="N198" s="225" t="s">
        <v>41</v>
      </c>
      <c r="O198" s="90"/>
      <c r="P198" s="226">
        <f>O198*H198</f>
        <v>0</v>
      </c>
      <c r="Q198" s="226">
        <v>2.7068099999999999</v>
      </c>
      <c r="R198" s="226">
        <f>Q198*H198</f>
        <v>2.7609461999999998</v>
      </c>
      <c r="S198" s="226">
        <v>0</v>
      </c>
      <c r="T198" s="227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8" t="s">
        <v>141</v>
      </c>
      <c r="AT198" s="228" t="s">
        <v>136</v>
      </c>
      <c r="AU198" s="228" t="s">
        <v>86</v>
      </c>
      <c r="AY198" s="16" t="s">
        <v>134</v>
      </c>
      <c r="BE198" s="229">
        <f>IF(N198="základní",J198,0)</f>
        <v>0</v>
      </c>
      <c r="BF198" s="229">
        <f>IF(N198="snížená",J198,0)</f>
        <v>0</v>
      </c>
      <c r="BG198" s="229">
        <f>IF(N198="zákl. přenesená",J198,0)</f>
        <v>0</v>
      </c>
      <c r="BH198" s="229">
        <f>IF(N198="sníž. přenesená",J198,0)</f>
        <v>0</v>
      </c>
      <c r="BI198" s="229">
        <f>IF(N198="nulová",J198,0)</f>
        <v>0</v>
      </c>
      <c r="BJ198" s="16" t="s">
        <v>84</v>
      </c>
      <c r="BK198" s="229">
        <f>ROUND(I198*H198,2)</f>
        <v>0</v>
      </c>
      <c r="BL198" s="16" t="s">
        <v>141</v>
      </c>
      <c r="BM198" s="228" t="s">
        <v>861</v>
      </c>
    </row>
    <row r="199" s="2" customFormat="1">
      <c r="A199" s="37"/>
      <c r="B199" s="38"/>
      <c r="C199" s="39"/>
      <c r="D199" s="230" t="s">
        <v>143</v>
      </c>
      <c r="E199" s="39"/>
      <c r="F199" s="231" t="s">
        <v>862</v>
      </c>
      <c r="G199" s="39"/>
      <c r="H199" s="39"/>
      <c r="I199" s="232"/>
      <c r="J199" s="39"/>
      <c r="K199" s="39"/>
      <c r="L199" s="43"/>
      <c r="M199" s="233"/>
      <c r="N199" s="234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143</v>
      </c>
      <c r="AU199" s="16" t="s">
        <v>86</v>
      </c>
    </row>
    <row r="200" s="13" customFormat="1">
      <c r="A200" s="13"/>
      <c r="B200" s="235"/>
      <c r="C200" s="236"/>
      <c r="D200" s="230" t="s">
        <v>145</v>
      </c>
      <c r="E200" s="237" t="s">
        <v>1</v>
      </c>
      <c r="F200" s="238" t="s">
        <v>863</v>
      </c>
      <c r="G200" s="236"/>
      <c r="H200" s="239">
        <v>0.29999999999999999</v>
      </c>
      <c r="I200" s="240"/>
      <c r="J200" s="236"/>
      <c r="K200" s="236"/>
      <c r="L200" s="241"/>
      <c r="M200" s="242"/>
      <c r="N200" s="243"/>
      <c r="O200" s="243"/>
      <c r="P200" s="243"/>
      <c r="Q200" s="243"/>
      <c r="R200" s="243"/>
      <c r="S200" s="243"/>
      <c r="T200" s="24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5" t="s">
        <v>145</v>
      </c>
      <c r="AU200" s="245" t="s">
        <v>86</v>
      </c>
      <c r="AV200" s="13" t="s">
        <v>86</v>
      </c>
      <c r="AW200" s="13" t="s">
        <v>32</v>
      </c>
      <c r="AX200" s="13" t="s">
        <v>76</v>
      </c>
      <c r="AY200" s="245" t="s">
        <v>134</v>
      </c>
    </row>
    <row r="201" s="13" customFormat="1">
      <c r="A201" s="13"/>
      <c r="B201" s="235"/>
      <c r="C201" s="236"/>
      <c r="D201" s="230" t="s">
        <v>145</v>
      </c>
      <c r="E201" s="237" t="s">
        <v>1</v>
      </c>
      <c r="F201" s="238" t="s">
        <v>864</v>
      </c>
      <c r="G201" s="236"/>
      <c r="H201" s="239">
        <v>0.71999999999999997</v>
      </c>
      <c r="I201" s="240"/>
      <c r="J201" s="236"/>
      <c r="K201" s="236"/>
      <c r="L201" s="241"/>
      <c r="M201" s="242"/>
      <c r="N201" s="243"/>
      <c r="O201" s="243"/>
      <c r="P201" s="243"/>
      <c r="Q201" s="243"/>
      <c r="R201" s="243"/>
      <c r="S201" s="243"/>
      <c r="T201" s="24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145</v>
      </c>
      <c r="AU201" s="245" t="s">
        <v>86</v>
      </c>
      <c r="AV201" s="13" t="s">
        <v>86</v>
      </c>
      <c r="AW201" s="13" t="s">
        <v>32</v>
      </c>
      <c r="AX201" s="13" t="s">
        <v>76</v>
      </c>
      <c r="AY201" s="245" t="s">
        <v>134</v>
      </c>
    </row>
    <row r="202" s="14" customFormat="1">
      <c r="A202" s="14"/>
      <c r="B202" s="247"/>
      <c r="C202" s="248"/>
      <c r="D202" s="230" t="s">
        <v>145</v>
      </c>
      <c r="E202" s="249" t="s">
        <v>1</v>
      </c>
      <c r="F202" s="250" t="s">
        <v>211</v>
      </c>
      <c r="G202" s="248"/>
      <c r="H202" s="251">
        <v>1.02</v>
      </c>
      <c r="I202" s="252"/>
      <c r="J202" s="248"/>
      <c r="K202" s="248"/>
      <c r="L202" s="253"/>
      <c r="M202" s="254"/>
      <c r="N202" s="255"/>
      <c r="O202" s="255"/>
      <c r="P202" s="255"/>
      <c r="Q202" s="255"/>
      <c r="R202" s="255"/>
      <c r="S202" s="255"/>
      <c r="T202" s="256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7" t="s">
        <v>145</v>
      </c>
      <c r="AU202" s="257" t="s">
        <v>86</v>
      </c>
      <c r="AV202" s="14" t="s">
        <v>141</v>
      </c>
      <c r="AW202" s="14" t="s">
        <v>32</v>
      </c>
      <c r="AX202" s="14" t="s">
        <v>84</v>
      </c>
      <c r="AY202" s="257" t="s">
        <v>134</v>
      </c>
    </row>
    <row r="203" s="2" customFormat="1" ht="24.15" customHeight="1">
      <c r="A203" s="37"/>
      <c r="B203" s="38"/>
      <c r="C203" s="217" t="s">
        <v>273</v>
      </c>
      <c r="D203" s="217" t="s">
        <v>136</v>
      </c>
      <c r="E203" s="218" t="s">
        <v>865</v>
      </c>
      <c r="F203" s="219" t="s">
        <v>866</v>
      </c>
      <c r="G203" s="220" t="s">
        <v>198</v>
      </c>
      <c r="H203" s="221">
        <v>0.432</v>
      </c>
      <c r="I203" s="222"/>
      <c r="J203" s="223">
        <f>ROUND(I203*H203,2)</f>
        <v>0</v>
      </c>
      <c r="K203" s="219" t="s">
        <v>140</v>
      </c>
      <c r="L203" s="43"/>
      <c r="M203" s="224" t="s">
        <v>1</v>
      </c>
      <c r="N203" s="225" t="s">
        <v>41</v>
      </c>
      <c r="O203" s="90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7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8" t="s">
        <v>141</v>
      </c>
      <c r="AT203" s="228" t="s">
        <v>136</v>
      </c>
      <c r="AU203" s="228" t="s">
        <v>86</v>
      </c>
      <c r="AY203" s="16" t="s">
        <v>134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6" t="s">
        <v>84</v>
      </c>
      <c r="BK203" s="229">
        <f>ROUND(I203*H203,2)</f>
        <v>0</v>
      </c>
      <c r="BL203" s="16" t="s">
        <v>141</v>
      </c>
      <c r="BM203" s="228" t="s">
        <v>867</v>
      </c>
    </row>
    <row r="204" s="2" customFormat="1">
      <c r="A204" s="37"/>
      <c r="B204" s="38"/>
      <c r="C204" s="39"/>
      <c r="D204" s="230" t="s">
        <v>143</v>
      </c>
      <c r="E204" s="39"/>
      <c r="F204" s="231" t="s">
        <v>868</v>
      </c>
      <c r="G204" s="39"/>
      <c r="H204" s="39"/>
      <c r="I204" s="232"/>
      <c r="J204" s="39"/>
      <c r="K204" s="39"/>
      <c r="L204" s="43"/>
      <c r="M204" s="233"/>
      <c r="N204" s="234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143</v>
      </c>
      <c r="AU204" s="16" t="s">
        <v>86</v>
      </c>
    </row>
    <row r="205" s="13" customFormat="1">
      <c r="A205" s="13"/>
      <c r="B205" s="235"/>
      <c r="C205" s="236"/>
      <c r="D205" s="230" t="s">
        <v>145</v>
      </c>
      <c r="E205" s="237" t="s">
        <v>1</v>
      </c>
      <c r="F205" s="238" t="s">
        <v>869</v>
      </c>
      <c r="G205" s="236"/>
      <c r="H205" s="239">
        <v>0.35999999999999999</v>
      </c>
      <c r="I205" s="240"/>
      <c r="J205" s="236"/>
      <c r="K205" s="236"/>
      <c r="L205" s="241"/>
      <c r="M205" s="242"/>
      <c r="N205" s="243"/>
      <c r="O205" s="243"/>
      <c r="P205" s="243"/>
      <c r="Q205" s="243"/>
      <c r="R205" s="243"/>
      <c r="S205" s="243"/>
      <c r="T205" s="24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5" t="s">
        <v>145</v>
      </c>
      <c r="AU205" s="245" t="s">
        <v>86</v>
      </c>
      <c r="AV205" s="13" t="s">
        <v>86</v>
      </c>
      <c r="AW205" s="13" t="s">
        <v>32</v>
      </c>
      <c r="AX205" s="13" t="s">
        <v>76</v>
      </c>
      <c r="AY205" s="245" t="s">
        <v>134</v>
      </c>
    </row>
    <row r="206" s="13" customFormat="1">
      <c r="A206" s="13"/>
      <c r="B206" s="235"/>
      <c r="C206" s="236"/>
      <c r="D206" s="230" t="s">
        <v>145</v>
      </c>
      <c r="E206" s="237" t="s">
        <v>1</v>
      </c>
      <c r="F206" s="238" t="s">
        <v>870</v>
      </c>
      <c r="G206" s="236"/>
      <c r="H206" s="239">
        <v>0.071999999999999995</v>
      </c>
      <c r="I206" s="240"/>
      <c r="J206" s="236"/>
      <c r="K206" s="236"/>
      <c r="L206" s="241"/>
      <c r="M206" s="242"/>
      <c r="N206" s="243"/>
      <c r="O206" s="243"/>
      <c r="P206" s="243"/>
      <c r="Q206" s="243"/>
      <c r="R206" s="243"/>
      <c r="S206" s="243"/>
      <c r="T206" s="24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5" t="s">
        <v>145</v>
      </c>
      <c r="AU206" s="245" t="s">
        <v>86</v>
      </c>
      <c r="AV206" s="13" t="s">
        <v>86</v>
      </c>
      <c r="AW206" s="13" t="s">
        <v>32</v>
      </c>
      <c r="AX206" s="13" t="s">
        <v>76</v>
      </c>
      <c r="AY206" s="245" t="s">
        <v>134</v>
      </c>
    </row>
    <row r="207" s="14" customFormat="1">
      <c r="A207" s="14"/>
      <c r="B207" s="247"/>
      <c r="C207" s="248"/>
      <c r="D207" s="230" t="s">
        <v>145</v>
      </c>
      <c r="E207" s="249" t="s">
        <v>1</v>
      </c>
      <c r="F207" s="250" t="s">
        <v>211</v>
      </c>
      <c r="G207" s="248"/>
      <c r="H207" s="251">
        <v>0.432</v>
      </c>
      <c r="I207" s="252"/>
      <c r="J207" s="248"/>
      <c r="K207" s="248"/>
      <c r="L207" s="253"/>
      <c r="M207" s="254"/>
      <c r="N207" s="255"/>
      <c r="O207" s="255"/>
      <c r="P207" s="255"/>
      <c r="Q207" s="255"/>
      <c r="R207" s="255"/>
      <c r="S207" s="255"/>
      <c r="T207" s="25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7" t="s">
        <v>145</v>
      </c>
      <c r="AU207" s="257" t="s">
        <v>86</v>
      </c>
      <c r="AV207" s="14" t="s">
        <v>141</v>
      </c>
      <c r="AW207" s="14" t="s">
        <v>32</v>
      </c>
      <c r="AX207" s="14" t="s">
        <v>84</v>
      </c>
      <c r="AY207" s="257" t="s">
        <v>134</v>
      </c>
    </row>
    <row r="208" s="2" customFormat="1" ht="21.75" customHeight="1">
      <c r="A208" s="37"/>
      <c r="B208" s="38"/>
      <c r="C208" s="217" t="s">
        <v>278</v>
      </c>
      <c r="D208" s="217" t="s">
        <v>136</v>
      </c>
      <c r="E208" s="218" t="s">
        <v>318</v>
      </c>
      <c r="F208" s="219" t="s">
        <v>319</v>
      </c>
      <c r="G208" s="220" t="s">
        <v>139</v>
      </c>
      <c r="H208" s="221">
        <v>68.5</v>
      </c>
      <c r="I208" s="222"/>
      <c r="J208" s="223">
        <f>ROUND(I208*H208,2)</f>
        <v>0</v>
      </c>
      <c r="K208" s="219" t="s">
        <v>140</v>
      </c>
      <c r="L208" s="43"/>
      <c r="M208" s="224" t="s">
        <v>1</v>
      </c>
      <c r="N208" s="225" t="s">
        <v>41</v>
      </c>
      <c r="O208" s="90"/>
      <c r="P208" s="226">
        <f>O208*H208</f>
        <v>0</v>
      </c>
      <c r="Q208" s="226">
        <v>0</v>
      </c>
      <c r="R208" s="226">
        <f>Q208*H208</f>
        <v>0</v>
      </c>
      <c r="S208" s="226">
        <v>0</v>
      </c>
      <c r="T208" s="227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8" t="s">
        <v>141</v>
      </c>
      <c r="AT208" s="228" t="s">
        <v>136</v>
      </c>
      <c r="AU208" s="228" t="s">
        <v>86</v>
      </c>
      <c r="AY208" s="16" t="s">
        <v>134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6" t="s">
        <v>84</v>
      </c>
      <c r="BK208" s="229">
        <f>ROUND(I208*H208,2)</f>
        <v>0</v>
      </c>
      <c r="BL208" s="16" t="s">
        <v>141</v>
      </c>
      <c r="BM208" s="228" t="s">
        <v>871</v>
      </c>
    </row>
    <row r="209" s="2" customFormat="1">
      <c r="A209" s="37"/>
      <c r="B209" s="38"/>
      <c r="C209" s="39"/>
      <c r="D209" s="230" t="s">
        <v>143</v>
      </c>
      <c r="E209" s="39"/>
      <c r="F209" s="231" t="s">
        <v>321</v>
      </c>
      <c r="G209" s="39"/>
      <c r="H209" s="39"/>
      <c r="I209" s="232"/>
      <c r="J209" s="39"/>
      <c r="K209" s="39"/>
      <c r="L209" s="43"/>
      <c r="M209" s="233"/>
      <c r="N209" s="234"/>
      <c r="O209" s="90"/>
      <c r="P209" s="90"/>
      <c r="Q209" s="90"/>
      <c r="R209" s="90"/>
      <c r="S209" s="90"/>
      <c r="T209" s="91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143</v>
      </c>
      <c r="AU209" s="16" t="s">
        <v>86</v>
      </c>
    </row>
    <row r="210" s="13" customFormat="1">
      <c r="A210" s="13"/>
      <c r="B210" s="235"/>
      <c r="C210" s="236"/>
      <c r="D210" s="230" t="s">
        <v>145</v>
      </c>
      <c r="E210" s="237" t="s">
        <v>1</v>
      </c>
      <c r="F210" s="238" t="s">
        <v>872</v>
      </c>
      <c r="G210" s="236"/>
      <c r="H210" s="239">
        <v>30.5</v>
      </c>
      <c r="I210" s="240"/>
      <c r="J210" s="236"/>
      <c r="K210" s="236"/>
      <c r="L210" s="241"/>
      <c r="M210" s="242"/>
      <c r="N210" s="243"/>
      <c r="O210" s="243"/>
      <c r="P210" s="243"/>
      <c r="Q210" s="243"/>
      <c r="R210" s="243"/>
      <c r="S210" s="243"/>
      <c r="T210" s="24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5" t="s">
        <v>145</v>
      </c>
      <c r="AU210" s="245" t="s">
        <v>86</v>
      </c>
      <c r="AV210" s="13" t="s">
        <v>86</v>
      </c>
      <c r="AW210" s="13" t="s">
        <v>32</v>
      </c>
      <c r="AX210" s="13" t="s">
        <v>76</v>
      </c>
      <c r="AY210" s="245" t="s">
        <v>134</v>
      </c>
    </row>
    <row r="211" s="13" customFormat="1">
      <c r="A211" s="13"/>
      <c r="B211" s="235"/>
      <c r="C211" s="236"/>
      <c r="D211" s="230" t="s">
        <v>145</v>
      </c>
      <c r="E211" s="237" t="s">
        <v>1</v>
      </c>
      <c r="F211" s="238" t="s">
        <v>873</v>
      </c>
      <c r="G211" s="236"/>
      <c r="H211" s="239">
        <v>38</v>
      </c>
      <c r="I211" s="240"/>
      <c r="J211" s="236"/>
      <c r="K211" s="236"/>
      <c r="L211" s="241"/>
      <c r="M211" s="242"/>
      <c r="N211" s="243"/>
      <c r="O211" s="243"/>
      <c r="P211" s="243"/>
      <c r="Q211" s="243"/>
      <c r="R211" s="243"/>
      <c r="S211" s="243"/>
      <c r="T211" s="24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5" t="s">
        <v>145</v>
      </c>
      <c r="AU211" s="245" t="s">
        <v>86</v>
      </c>
      <c r="AV211" s="13" t="s">
        <v>86</v>
      </c>
      <c r="AW211" s="13" t="s">
        <v>32</v>
      </c>
      <c r="AX211" s="13" t="s">
        <v>76</v>
      </c>
      <c r="AY211" s="245" t="s">
        <v>134</v>
      </c>
    </row>
    <row r="212" s="14" customFormat="1">
      <c r="A212" s="14"/>
      <c r="B212" s="247"/>
      <c r="C212" s="248"/>
      <c r="D212" s="230" t="s">
        <v>145</v>
      </c>
      <c r="E212" s="249" t="s">
        <v>1</v>
      </c>
      <c r="F212" s="250" t="s">
        <v>211</v>
      </c>
      <c r="G212" s="248"/>
      <c r="H212" s="251">
        <v>68.5</v>
      </c>
      <c r="I212" s="252"/>
      <c r="J212" s="248"/>
      <c r="K212" s="248"/>
      <c r="L212" s="253"/>
      <c r="M212" s="254"/>
      <c r="N212" s="255"/>
      <c r="O212" s="255"/>
      <c r="P212" s="255"/>
      <c r="Q212" s="255"/>
      <c r="R212" s="255"/>
      <c r="S212" s="255"/>
      <c r="T212" s="25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7" t="s">
        <v>145</v>
      </c>
      <c r="AU212" s="257" t="s">
        <v>86</v>
      </c>
      <c r="AV212" s="14" t="s">
        <v>141</v>
      </c>
      <c r="AW212" s="14" t="s">
        <v>32</v>
      </c>
      <c r="AX212" s="14" t="s">
        <v>84</v>
      </c>
      <c r="AY212" s="257" t="s">
        <v>134</v>
      </c>
    </row>
    <row r="213" s="12" customFormat="1" ht="22.8" customHeight="1">
      <c r="A213" s="12"/>
      <c r="B213" s="201"/>
      <c r="C213" s="202"/>
      <c r="D213" s="203" t="s">
        <v>75</v>
      </c>
      <c r="E213" s="215" t="s">
        <v>141</v>
      </c>
      <c r="F213" s="215" t="s">
        <v>323</v>
      </c>
      <c r="G213" s="202"/>
      <c r="H213" s="202"/>
      <c r="I213" s="205"/>
      <c r="J213" s="216">
        <f>BK213</f>
        <v>0</v>
      </c>
      <c r="K213" s="202"/>
      <c r="L213" s="207"/>
      <c r="M213" s="208"/>
      <c r="N213" s="209"/>
      <c r="O213" s="209"/>
      <c r="P213" s="210">
        <f>SUM(P214:P218)</f>
        <v>0</v>
      </c>
      <c r="Q213" s="209"/>
      <c r="R213" s="210">
        <f>SUM(R214:R218)</f>
        <v>0</v>
      </c>
      <c r="S213" s="209"/>
      <c r="T213" s="211">
        <f>SUM(T214:T218)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2" t="s">
        <v>84</v>
      </c>
      <c r="AT213" s="213" t="s">
        <v>75</v>
      </c>
      <c r="AU213" s="213" t="s">
        <v>84</v>
      </c>
      <c r="AY213" s="212" t="s">
        <v>134</v>
      </c>
      <c r="BK213" s="214">
        <f>SUM(BK214:BK218)</f>
        <v>0</v>
      </c>
    </row>
    <row r="214" s="2" customFormat="1" ht="24.15" customHeight="1">
      <c r="A214" s="37"/>
      <c r="B214" s="38"/>
      <c r="C214" s="217" t="s">
        <v>284</v>
      </c>
      <c r="D214" s="217" t="s">
        <v>136</v>
      </c>
      <c r="E214" s="218" t="s">
        <v>325</v>
      </c>
      <c r="F214" s="219" t="s">
        <v>326</v>
      </c>
      <c r="G214" s="220" t="s">
        <v>198</v>
      </c>
      <c r="H214" s="221">
        <v>6.8499999999999996</v>
      </c>
      <c r="I214" s="222"/>
      <c r="J214" s="223">
        <f>ROUND(I214*H214,2)</f>
        <v>0</v>
      </c>
      <c r="K214" s="219" t="s">
        <v>140</v>
      </c>
      <c r="L214" s="43"/>
      <c r="M214" s="224" t="s">
        <v>1</v>
      </c>
      <c r="N214" s="225" t="s">
        <v>41</v>
      </c>
      <c r="O214" s="90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8" t="s">
        <v>141</v>
      </c>
      <c r="AT214" s="228" t="s">
        <v>136</v>
      </c>
      <c r="AU214" s="228" t="s">
        <v>86</v>
      </c>
      <c r="AY214" s="16" t="s">
        <v>134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6" t="s">
        <v>84</v>
      </c>
      <c r="BK214" s="229">
        <f>ROUND(I214*H214,2)</f>
        <v>0</v>
      </c>
      <c r="BL214" s="16" t="s">
        <v>141</v>
      </c>
      <c r="BM214" s="228" t="s">
        <v>874</v>
      </c>
    </row>
    <row r="215" s="2" customFormat="1">
      <c r="A215" s="37"/>
      <c r="B215" s="38"/>
      <c r="C215" s="39"/>
      <c r="D215" s="230" t="s">
        <v>143</v>
      </c>
      <c r="E215" s="39"/>
      <c r="F215" s="231" t="s">
        <v>328</v>
      </c>
      <c r="G215" s="39"/>
      <c r="H215" s="39"/>
      <c r="I215" s="232"/>
      <c r="J215" s="39"/>
      <c r="K215" s="39"/>
      <c r="L215" s="43"/>
      <c r="M215" s="233"/>
      <c r="N215" s="234"/>
      <c r="O215" s="90"/>
      <c r="P215" s="90"/>
      <c r="Q215" s="90"/>
      <c r="R215" s="90"/>
      <c r="S215" s="90"/>
      <c r="T215" s="9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143</v>
      </c>
      <c r="AU215" s="16" t="s">
        <v>86</v>
      </c>
    </row>
    <row r="216" s="13" customFormat="1">
      <c r="A216" s="13"/>
      <c r="B216" s="235"/>
      <c r="C216" s="236"/>
      <c r="D216" s="230" t="s">
        <v>145</v>
      </c>
      <c r="E216" s="237" t="s">
        <v>1</v>
      </c>
      <c r="F216" s="238" t="s">
        <v>875</v>
      </c>
      <c r="G216" s="236"/>
      <c r="H216" s="239">
        <v>3.0499999999999998</v>
      </c>
      <c r="I216" s="240"/>
      <c r="J216" s="236"/>
      <c r="K216" s="236"/>
      <c r="L216" s="241"/>
      <c r="M216" s="242"/>
      <c r="N216" s="243"/>
      <c r="O216" s="243"/>
      <c r="P216" s="243"/>
      <c r="Q216" s="243"/>
      <c r="R216" s="243"/>
      <c r="S216" s="243"/>
      <c r="T216" s="24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5" t="s">
        <v>145</v>
      </c>
      <c r="AU216" s="245" t="s">
        <v>86</v>
      </c>
      <c r="AV216" s="13" t="s">
        <v>86</v>
      </c>
      <c r="AW216" s="13" t="s">
        <v>32</v>
      </c>
      <c r="AX216" s="13" t="s">
        <v>76</v>
      </c>
      <c r="AY216" s="245" t="s">
        <v>134</v>
      </c>
    </row>
    <row r="217" s="13" customFormat="1">
      <c r="A217" s="13"/>
      <c r="B217" s="235"/>
      <c r="C217" s="236"/>
      <c r="D217" s="230" t="s">
        <v>145</v>
      </c>
      <c r="E217" s="237" t="s">
        <v>1</v>
      </c>
      <c r="F217" s="238" t="s">
        <v>876</v>
      </c>
      <c r="G217" s="236"/>
      <c r="H217" s="239">
        <v>3.7999999999999998</v>
      </c>
      <c r="I217" s="240"/>
      <c r="J217" s="236"/>
      <c r="K217" s="236"/>
      <c r="L217" s="241"/>
      <c r="M217" s="242"/>
      <c r="N217" s="243"/>
      <c r="O217" s="243"/>
      <c r="P217" s="243"/>
      <c r="Q217" s="243"/>
      <c r="R217" s="243"/>
      <c r="S217" s="243"/>
      <c r="T217" s="24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5" t="s">
        <v>145</v>
      </c>
      <c r="AU217" s="245" t="s">
        <v>86</v>
      </c>
      <c r="AV217" s="13" t="s">
        <v>86</v>
      </c>
      <c r="AW217" s="13" t="s">
        <v>32</v>
      </c>
      <c r="AX217" s="13" t="s">
        <v>76</v>
      </c>
      <c r="AY217" s="245" t="s">
        <v>134</v>
      </c>
    </row>
    <row r="218" s="14" customFormat="1">
      <c r="A218" s="14"/>
      <c r="B218" s="247"/>
      <c r="C218" s="248"/>
      <c r="D218" s="230" t="s">
        <v>145</v>
      </c>
      <c r="E218" s="249" t="s">
        <v>1</v>
      </c>
      <c r="F218" s="250" t="s">
        <v>211</v>
      </c>
      <c r="G218" s="248"/>
      <c r="H218" s="251">
        <v>6.8499999999999996</v>
      </c>
      <c r="I218" s="252"/>
      <c r="J218" s="248"/>
      <c r="K218" s="248"/>
      <c r="L218" s="253"/>
      <c r="M218" s="254"/>
      <c r="N218" s="255"/>
      <c r="O218" s="255"/>
      <c r="P218" s="255"/>
      <c r="Q218" s="255"/>
      <c r="R218" s="255"/>
      <c r="S218" s="255"/>
      <c r="T218" s="25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7" t="s">
        <v>145</v>
      </c>
      <c r="AU218" s="257" t="s">
        <v>86</v>
      </c>
      <c r="AV218" s="14" t="s">
        <v>141</v>
      </c>
      <c r="AW218" s="14" t="s">
        <v>32</v>
      </c>
      <c r="AX218" s="14" t="s">
        <v>84</v>
      </c>
      <c r="AY218" s="257" t="s">
        <v>134</v>
      </c>
    </row>
    <row r="219" s="12" customFormat="1" ht="22.8" customHeight="1">
      <c r="A219" s="12"/>
      <c r="B219" s="201"/>
      <c r="C219" s="202"/>
      <c r="D219" s="203" t="s">
        <v>75</v>
      </c>
      <c r="E219" s="215" t="s">
        <v>179</v>
      </c>
      <c r="F219" s="215" t="s">
        <v>358</v>
      </c>
      <c r="G219" s="202"/>
      <c r="H219" s="202"/>
      <c r="I219" s="205"/>
      <c r="J219" s="216">
        <f>BK219</f>
        <v>0</v>
      </c>
      <c r="K219" s="202"/>
      <c r="L219" s="207"/>
      <c r="M219" s="208"/>
      <c r="N219" s="209"/>
      <c r="O219" s="209"/>
      <c r="P219" s="210">
        <f>SUM(P220:P256)</f>
        <v>0</v>
      </c>
      <c r="Q219" s="209"/>
      <c r="R219" s="210">
        <f>SUM(R220:R256)</f>
        <v>11.54092225</v>
      </c>
      <c r="S219" s="209"/>
      <c r="T219" s="211">
        <f>SUM(T220:T256)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2" t="s">
        <v>84</v>
      </c>
      <c r="AT219" s="213" t="s">
        <v>75</v>
      </c>
      <c r="AU219" s="213" t="s">
        <v>84</v>
      </c>
      <c r="AY219" s="212" t="s">
        <v>134</v>
      </c>
      <c r="BK219" s="214">
        <f>SUM(BK220:BK256)</f>
        <v>0</v>
      </c>
    </row>
    <row r="220" s="2" customFormat="1" ht="24.15" customHeight="1">
      <c r="A220" s="37"/>
      <c r="B220" s="38"/>
      <c r="C220" s="217" t="s">
        <v>294</v>
      </c>
      <c r="D220" s="217" t="s">
        <v>136</v>
      </c>
      <c r="E220" s="218" t="s">
        <v>877</v>
      </c>
      <c r="F220" s="219" t="s">
        <v>878</v>
      </c>
      <c r="G220" s="220" t="s">
        <v>139</v>
      </c>
      <c r="H220" s="221">
        <v>61.5</v>
      </c>
      <c r="I220" s="222"/>
      <c r="J220" s="223">
        <f>ROUND(I220*H220,2)</f>
        <v>0</v>
      </c>
      <c r="K220" s="219" t="s">
        <v>140</v>
      </c>
      <c r="L220" s="43"/>
      <c r="M220" s="224" t="s">
        <v>1</v>
      </c>
      <c r="N220" s="225" t="s">
        <v>41</v>
      </c>
      <c r="O220" s="90"/>
      <c r="P220" s="226">
        <f>O220*H220</f>
        <v>0</v>
      </c>
      <c r="Q220" s="226">
        <v>1.0000000000000001E-05</v>
      </c>
      <c r="R220" s="226">
        <f>Q220*H220</f>
        <v>0.0006150000000000001</v>
      </c>
      <c r="S220" s="226">
        <v>0</v>
      </c>
      <c r="T220" s="227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8" t="s">
        <v>141</v>
      </c>
      <c r="AT220" s="228" t="s">
        <v>136</v>
      </c>
      <c r="AU220" s="228" t="s">
        <v>86</v>
      </c>
      <c r="AY220" s="16" t="s">
        <v>134</v>
      </c>
      <c r="BE220" s="229">
        <f>IF(N220="základní",J220,0)</f>
        <v>0</v>
      </c>
      <c r="BF220" s="229">
        <f>IF(N220="snížená",J220,0)</f>
        <v>0</v>
      </c>
      <c r="BG220" s="229">
        <f>IF(N220="zákl. přenesená",J220,0)</f>
        <v>0</v>
      </c>
      <c r="BH220" s="229">
        <f>IF(N220="sníž. přenesená",J220,0)</f>
        <v>0</v>
      </c>
      <c r="BI220" s="229">
        <f>IF(N220="nulová",J220,0)</f>
        <v>0</v>
      </c>
      <c r="BJ220" s="16" t="s">
        <v>84</v>
      </c>
      <c r="BK220" s="229">
        <f>ROUND(I220*H220,2)</f>
        <v>0</v>
      </c>
      <c r="BL220" s="16" t="s">
        <v>141</v>
      </c>
      <c r="BM220" s="228" t="s">
        <v>879</v>
      </c>
    </row>
    <row r="221" s="2" customFormat="1">
      <c r="A221" s="37"/>
      <c r="B221" s="38"/>
      <c r="C221" s="39"/>
      <c r="D221" s="230" t="s">
        <v>143</v>
      </c>
      <c r="E221" s="39"/>
      <c r="F221" s="231" t="s">
        <v>880</v>
      </c>
      <c r="G221" s="39"/>
      <c r="H221" s="39"/>
      <c r="I221" s="232"/>
      <c r="J221" s="39"/>
      <c r="K221" s="39"/>
      <c r="L221" s="43"/>
      <c r="M221" s="233"/>
      <c r="N221" s="234"/>
      <c r="O221" s="90"/>
      <c r="P221" s="90"/>
      <c r="Q221" s="90"/>
      <c r="R221" s="90"/>
      <c r="S221" s="90"/>
      <c r="T221" s="91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143</v>
      </c>
      <c r="AU221" s="16" t="s">
        <v>86</v>
      </c>
    </row>
    <row r="222" s="13" customFormat="1">
      <c r="A222" s="13"/>
      <c r="B222" s="235"/>
      <c r="C222" s="236"/>
      <c r="D222" s="230" t="s">
        <v>145</v>
      </c>
      <c r="E222" s="237" t="s">
        <v>1</v>
      </c>
      <c r="F222" s="238" t="s">
        <v>881</v>
      </c>
      <c r="G222" s="236"/>
      <c r="H222" s="239">
        <v>23.5</v>
      </c>
      <c r="I222" s="240"/>
      <c r="J222" s="236"/>
      <c r="K222" s="236"/>
      <c r="L222" s="241"/>
      <c r="M222" s="242"/>
      <c r="N222" s="243"/>
      <c r="O222" s="243"/>
      <c r="P222" s="243"/>
      <c r="Q222" s="243"/>
      <c r="R222" s="243"/>
      <c r="S222" s="243"/>
      <c r="T222" s="24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5" t="s">
        <v>145</v>
      </c>
      <c r="AU222" s="245" t="s">
        <v>86</v>
      </c>
      <c r="AV222" s="13" t="s">
        <v>86</v>
      </c>
      <c r="AW222" s="13" t="s">
        <v>32</v>
      </c>
      <c r="AX222" s="13" t="s">
        <v>76</v>
      </c>
      <c r="AY222" s="245" t="s">
        <v>134</v>
      </c>
    </row>
    <row r="223" s="13" customFormat="1">
      <c r="A223" s="13"/>
      <c r="B223" s="235"/>
      <c r="C223" s="236"/>
      <c r="D223" s="230" t="s">
        <v>145</v>
      </c>
      <c r="E223" s="237" t="s">
        <v>1</v>
      </c>
      <c r="F223" s="238" t="s">
        <v>873</v>
      </c>
      <c r="G223" s="236"/>
      <c r="H223" s="239">
        <v>38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5" t="s">
        <v>145</v>
      </c>
      <c r="AU223" s="245" t="s">
        <v>86</v>
      </c>
      <c r="AV223" s="13" t="s">
        <v>86</v>
      </c>
      <c r="AW223" s="13" t="s">
        <v>32</v>
      </c>
      <c r="AX223" s="13" t="s">
        <v>76</v>
      </c>
      <c r="AY223" s="245" t="s">
        <v>134</v>
      </c>
    </row>
    <row r="224" s="14" customFormat="1">
      <c r="A224" s="14"/>
      <c r="B224" s="247"/>
      <c r="C224" s="248"/>
      <c r="D224" s="230" t="s">
        <v>145</v>
      </c>
      <c r="E224" s="249" t="s">
        <v>1</v>
      </c>
      <c r="F224" s="250" t="s">
        <v>211</v>
      </c>
      <c r="G224" s="248"/>
      <c r="H224" s="251">
        <v>61.5</v>
      </c>
      <c r="I224" s="252"/>
      <c r="J224" s="248"/>
      <c r="K224" s="248"/>
      <c r="L224" s="253"/>
      <c r="M224" s="254"/>
      <c r="N224" s="255"/>
      <c r="O224" s="255"/>
      <c r="P224" s="255"/>
      <c r="Q224" s="255"/>
      <c r="R224" s="255"/>
      <c r="S224" s="255"/>
      <c r="T224" s="256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7" t="s">
        <v>145</v>
      </c>
      <c r="AU224" s="257" t="s">
        <v>86</v>
      </c>
      <c r="AV224" s="14" t="s">
        <v>141</v>
      </c>
      <c r="AW224" s="14" t="s">
        <v>32</v>
      </c>
      <c r="AX224" s="14" t="s">
        <v>84</v>
      </c>
      <c r="AY224" s="257" t="s">
        <v>134</v>
      </c>
    </row>
    <row r="225" s="2" customFormat="1" ht="24.15" customHeight="1">
      <c r="A225" s="37"/>
      <c r="B225" s="38"/>
      <c r="C225" s="258" t="s">
        <v>300</v>
      </c>
      <c r="D225" s="258" t="s">
        <v>244</v>
      </c>
      <c r="E225" s="259" t="s">
        <v>882</v>
      </c>
      <c r="F225" s="260" t="s">
        <v>883</v>
      </c>
      <c r="G225" s="261" t="s">
        <v>139</v>
      </c>
      <c r="H225" s="262">
        <v>62.423000000000002</v>
      </c>
      <c r="I225" s="263"/>
      <c r="J225" s="264">
        <f>ROUND(I225*H225,2)</f>
        <v>0</v>
      </c>
      <c r="K225" s="260" t="s">
        <v>140</v>
      </c>
      <c r="L225" s="265"/>
      <c r="M225" s="266" t="s">
        <v>1</v>
      </c>
      <c r="N225" s="267" t="s">
        <v>41</v>
      </c>
      <c r="O225" s="90"/>
      <c r="P225" s="226">
        <f>O225*H225</f>
        <v>0</v>
      </c>
      <c r="Q225" s="226">
        <v>0.0035999999999999999</v>
      </c>
      <c r="R225" s="226">
        <f>Q225*H225</f>
        <v>0.2247228</v>
      </c>
      <c r="S225" s="226">
        <v>0</v>
      </c>
      <c r="T225" s="227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8" t="s">
        <v>179</v>
      </c>
      <c r="AT225" s="228" t="s">
        <v>244</v>
      </c>
      <c r="AU225" s="228" t="s">
        <v>86</v>
      </c>
      <c r="AY225" s="16" t="s">
        <v>134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6" t="s">
        <v>84</v>
      </c>
      <c r="BK225" s="229">
        <f>ROUND(I225*H225,2)</f>
        <v>0</v>
      </c>
      <c r="BL225" s="16" t="s">
        <v>141</v>
      </c>
      <c r="BM225" s="228" t="s">
        <v>884</v>
      </c>
    </row>
    <row r="226" s="2" customFormat="1">
      <c r="A226" s="37"/>
      <c r="B226" s="38"/>
      <c r="C226" s="39"/>
      <c r="D226" s="230" t="s">
        <v>143</v>
      </c>
      <c r="E226" s="39"/>
      <c r="F226" s="231" t="s">
        <v>883</v>
      </c>
      <c r="G226" s="39"/>
      <c r="H226" s="39"/>
      <c r="I226" s="232"/>
      <c r="J226" s="39"/>
      <c r="K226" s="39"/>
      <c r="L226" s="43"/>
      <c r="M226" s="233"/>
      <c r="N226" s="234"/>
      <c r="O226" s="90"/>
      <c r="P226" s="90"/>
      <c r="Q226" s="90"/>
      <c r="R226" s="90"/>
      <c r="S226" s="90"/>
      <c r="T226" s="91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143</v>
      </c>
      <c r="AU226" s="16" t="s">
        <v>86</v>
      </c>
    </row>
    <row r="227" s="13" customFormat="1">
      <c r="A227" s="13"/>
      <c r="B227" s="235"/>
      <c r="C227" s="236"/>
      <c r="D227" s="230" t="s">
        <v>145</v>
      </c>
      <c r="E227" s="236"/>
      <c r="F227" s="238" t="s">
        <v>885</v>
      </c>
      <c r="G227" s="236"/>
      <c r="H227" s="239">
        <v>62.423000000000002</v>
      </c>
      <c r="I227" s="240"/>
      <c r="J227" s="236"/>
      <c r="K227" s="236"/>
      <c r="L227" s="241"/>
      <c r="M227" s="242"/>
      <c r="N227" s="243"/>
      <c r="O227" s="243"/>
      <c r="P227" s="243"/>
      <c r="Q227" s="243"/>
      <c r="R227" s="243"/>
      <c r="S227" s="243"/>
      <c r="T227" s="24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5" t="s">
        <v>145</v>
      </c>
      <c r="AU227" s="245" t="s">
        <v>86</v>
      </c>
      <c r="AV227" s="13" t="s">
        <v>86</v>
      </c>
      <c r="AW227" s="13" t="s">
        <v>4</v>
      </c>
      <c r="AX227" s="13" t="s">
        <v>84</v>
      </c>
      <c r="AY227" s="245" t="s">
        <v>134</v>
      </c>
    </row>
    <row r="228" s="2" customFormat="1" ht="24.15" customHeight="1">
      <c r="A228" s="37"/>
      <c r="B228" s="38"/>
      <c r="C228" s="217" t="s">
        <v>311</v>
      </c>
      <c r="D228" s="217" t="s">
        <v>136</v>
      </c>
      <c r="E228" s="218" t="s">
        <v>886</v>
      </c>
      <c r="F228" s="219" t="s">
        <v>887</v>
      </c>
      <c r="G228" s="220" t="s">
        <v>139</v>
      </c>
      <c r="H228" s="221">
        <v>7</v>
      </c>
      <c r="I228" s="222"/>
      <c r="J228" s="223">
        <f>ROUND(I228*H228,2)</f>
        <v>0</v>
      </c>
      <c r="K228" s="219" t="s">
        <v>140</v>
      </c>
      <c r="L228" s="43"/>
      <c r="M228" s="224" t="s">
        <v>1</v>
      </c>
      <c r="N228" s="225" t="s">
        <v>41</v>
      </c>
      <c r="O228" s="90"/>
      <c r="P228" s="226">
        <f>O228*H228</f>
        <v>0</v>
      </c>
      <c r="Q228" s="226">
        <v>1.0000000000000001E-05</v>
      </c>
      <c r="R228" s="226">
        <f>Q228*H228</f>
        <v>7.0000000000000007E-05</v>
      </c>
      <c r="S228" s="226">
        <v>0</v>
      </c>
      <c r="T228" s="227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8" t="s">
        <v>141</v>
      </c>
      <c r="AT228" s="228" t="s">
        <v>136</v>
      </c>
      <c r="AU228" s="228" t="s">
        <v>86</v>
      </c>
      <c r="AY228" s="16" t="s">
        <v>134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6" t="s">
        <v>84</v>
      </c>
      <c r="BK228" s="229">
        <f>ROUND(I228*H228,2)</f>
        <v>0</v>
      </c>
      <c r="BL228" s="16" t="s">
        <v>141</v>
      </c>
      <c r="BM228" s="228" t="s">
        <v>888</v>
      </c>
    </row>
    <row r="229" s="2" customFormat="1">
      <c r="A229" s="37"/>
      <c r="B229" s="38"/>
      <c r="C229" s="39"/>
      <c r="D229" s="230" t="s">
        <v>143</v>
      </c>
      <c r="E229" s="39"/>
      <c r="F229" s="231" t="s">
        <v>889</v>
      </c>
      <c r="G229" s="39"/>
      <c r="H229" s="39"/>
      <c r="I229" s="232"/>
      <c r="J229" s="39"/>
      <c r="K229" s="39"/>
      <c r="L229" s="43"/>
      <c r="M229" s="233"/>
      <c r="N229" s="234"/>
      <c r="O229" s="90"/>
      <c r="P229" s="90"/>
      <c r="Q229" s="90"/>
      <c r="R229" s="90"/>
      <c r="S229" s="90"/>
      <c r="T229" s="91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143</v>
      </c>
      <c r="AU229" s="16" t="s">
        <v>86</v>
      </c>
    </row>
    <row r="230" s="2" customFormat="1" ht="24.15" customHeight="1">
      <c r="A230" s="37"/>
      <c r="B230" s="38"/>
      <c r="C230" s="258" t="s">
        <v>317</v>
      </c>
      <c r="D230" s="258" t="s">
        <v>244</v>
      </c>
      <c r="E230" s="259" t="s">
        <v>890</v>
      </c>
      <c r="F230" s="260" t="s">
        <v>891</v>
      </c>
      <c r="G230" s="261" t="s">
        <v>139</v>
      </c>
      <c r="H230" s="262">
        <v>7.1050000000000004</v>
      </c>
      <c r="I230" s="263"/>
      <c r="J230" s="264">
        <f>ROUND(I230*H230,2)</f>
        <v>0</v>
      </c>
      <c r="K230" s="260" t="s">
        <v>140</v>
      </c>
      <c r="L230" s="265"/>
      <c r="M230" s="266" t="s">
        <v>1</v>
      </c>
      <c r="N230" s="267" t="s">
        <v>41</v>
      </c>
      <c r="O230" s="90"/>
      <c r="P230" s="226">
        <f>O230*H230</f>
        <v>0</v>
      </c>
      <c r="Q230" s="226">
        <v>0.0050899999999999999</v>
      </c>
      <c r="R230" s="226">
        <f>Q230*H230</f>
        <v>0.036164450000000001</v>
      </c>
      <c r="S230" s="226">
        <v>0</v>
      </c>
      <c r="T230" s="227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8" t="s">
        <v>179</v>
      </c>
      <c r="AT230" s="228" t="s">
        <v>244</v>
      </c>
      <c r="AU230" s="228" t="s">
        <v>86</v>
      </c>
      <c r="AY230" s="16" t="s">
        <v>134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6" t="s">
        <v>84</v>
      </c>
      <c r="BK230" s="229">
        <f>ROUND(I230*H230,2)</f>
        <v>0</v>
      </c>
      <c r="BL230" s="16" t="s">
        <v>141</v>
      </c>
      <c r="BM230" s="228" t="s">
        <v>892</v>
      </c>
    </row>
    <row r="231" s="2" customFormat="1">
      <c r="A231" s="37"/>
      <c r="B231" s="38"/>
      <c r="C231" s="39"/>
      <c r="D231" s="230" t="s">
        <v>143</v>
      </c>
      <c r="E231" s="39"/>
      <c r="F231" s="231" t="s">
        <v>891</v>
      </c>
      <c r="G231" s="39"/>
      <c r="H231" s="39"/>
      <c r="I231" s="232"/>
      <c r="J231" s="39"/>
      <c r="K231" s="39"/>
      <c r="L231" s="43"/>
      <c r="M231" s="233"/>
      <c r="N231" s="234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143</v>
      </c>
      <c r="AU231" s="16" t="s">
        <v>86</v>
      </c>
    </row>
    <row r="232" s="13" customFormat="1">
      <c r="A232" s="13"/>
      <c r="B232" s="235"/>
      <c r="C232" s="236"/>
      <c r="D232" s="230" t="s">
        <v>145</v>
      </c>
      <c r="E232" s="236"/>
      <c r="F232" s="238" t="s">
        <v>893</v>
      </c>
      <c r="G232" s="236"/>
      <c r="H232" s="239">
        <v>7.1050000000000004</v>
      </c>
      <c r="I232" s="240"/>
      <c r="J232" s="236"/>
      <c r="K232" s="236"/>
      <c r="L232" s="241"/>
      <c r="M232" s="242"/>
      <c r="N232" s="243"/>
      <c r="O232" s="243"/>
      <c r="P232" s="243"/>
      <c r="Q232" s="243"/>
      <c r="R232" s="243"/>
      <c r="S232" s="243"/>
      <c r="T232" s="24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5" t="s">
        <v>145</v>
      </c>
      <c r="AU232" s="245" t="s">
        <v>86</v>
      </c>
      <c r="AV232" s="13" t="s">
        <v>86</v>
      </c>
      <c r="AW232" s="13" t="s">
        <v>4</v>
      </c>
      <c r="AX232" s="13" t="s">
        <v>84</v>
      </c>
      <c r="AY232" s="245" t="s">
        <v>134</v>
      </c>
    </row>
    <row r="233" s="2" customFormat="1" ht="16.5" customHeight="1">
      <c r="A233" s="37"/>
      <c r="B233" s="38"/>
      <c r="C233" s="217" t="s">
        <v>324</v>
      </c>
      <c r="D233" s="217" t="s">
        <v>136</v>
      </c>
      <c r="E233" s="218" t="s">
        <v>894</v>
      </c>
      <c r="F233" s="219" t="s">
        <v>895</v>
      </c>
      <c r="G233" s="220" t="s">
        <v>333</v>
      </c>
      <c r="H233" s="221">
        <v>3</v>
      </c>
      <c r="I233" s="222"/>
      <c r="J233" s="223">
        <f>ROUND(I233*H233,2)</f>
        <v>0</v>
      </c>
      <c r="K233" s="219" t="s">
        <v>140</v>
      </c>
      <c r="L233" s="43"/>
      <c r="M233" s="224" t="s">
        <v>1</v>
      </c>
      <c r="N233" s="225" t="s">
        <v>41</v>
      </c>
      <c r="O233" s="90"/>
      <c r="P233" s="226">
        <f>O233*H233</f>
        <v>0</v>
      </c>
      <c r="Q233" s="226">
        <v>0.00063000000000000003</v>
      </c>
      <c r="R233" s="226">
        <f>Q233*H233</f>
        <v>0.0018900000000000002</v>
      </c>
      <c r="S233" s="226">
        <v>0</v>
      </c>
      <c r="T233" s="227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8" t="s">
        <v>141</v>
      </c>
      <c r="AT233" s="228" t="s">
        <v>136</v>
      </c>
      <c r="AU233" s="228" t="s">
        <v>86</v>
      </c>
      <c r="AY233" s="16" t="s">
        <v>134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6" t="s">
        <v>84</v>
      </c>
      <c r="BK233" s="229">
        <f>ROUND(I233*H233,2)</f>
        <v>0</v>
      </c>
      <c r="BL233" s="16" t="s">
        <v>141</v>
      </c>
      <c r="BM233" s="228" t="s">
        <v>896</v>
      </c>
    </row>
    <row r="234" s="2" customFormat="1">
      <c r="A234" s="37"/>
      <c r="B234" s="38"/>
      <c r="C234" s="39"/>
      <c r="D234" s="230" t="s">
        <v>143</v>
      </c>
      <c r="E234" s="39"/>
      <c r="F234" s="231" t="s">
        <v>897</v>
      </c>
      <c r="G234" s="39"/>
      <c r="H234" s="39"/>
      <c r="I234" s="232"/>
      <c r="J234" s="39"/>
      <c r="K234" s="39"/>
      <c r="L234" s="43"/>
      <c r="M234" s="233"/>
      <c r="N234" s="234"/>
      <c r="O234" s="90"/>
      <c r="P234" s="90"/>
      <c r="Q234" s="90"/>
      <c r="R234" s="90"/>
      <c r="S234" s="90"/>
      <c r="T234" s="91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143</v>
      </c>
      <c r="AU234" s="16" t="s">
        <v>86</v>
      </c>
    </row>
    <row r="235" s="2" customFormat="1" ht="16.5" customHeight="1">
      <c r="A235" s="37"/>
      <c r="B235" s="38"/>
      <c r="C235" s="258" t="s">
        <v>330</v>
      </c>
      <c r="D235" s="258" t="s">
        <v>244</v>
      </c>
      <c r="E235" s="259" t="s">
        <v>898</v>
      </c>
      <c r="F235" s="260" t="s">
        <v>899</v>
      </c>
      <c r="G235" s="261" t="s">
        <v>333</v>
      </c>
      <c r="H235" s="262">
        <v>3</v>
      </c>
      <c r="I235" s="263"/>
      <c r="J235" s="264">
        <f>ROUND(I235*H235,2)</f>
        <v>0</v>
      </c>
      <c r="K235" s="260" t="s">
        <v>140</v>
      </c>
      <c r="L235" s="265"/>
      <c r="M235" s="266" t="s">
        <v>1</v>
      </c>
      <c r="N235" s="267" t="s">
        <v>41</v>
      </c>
      <c r="O235" s="90"/>
      <c r="P235" s="226">
        <f>O235*H235</f>
        <v>0</v>
      </c>
      <c r="Q235" s="226">
        <v>0.017500000000000002</v>
      </c>
      <c r="R235" s="226">
        <f>Q235*H235</f>
        <v>0.052500000000000005</v>
      </c>
      <c r="S235" s="226">
        <v>0</v>
      </c>
      <c r="T235" s="227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8" t="s">
        <v>179</v>
      </c>
      <c r="AT235" s="228" t="s">
        <v>244</v>
      </c>
      <c r="AU235" s="228" t="s">
        <v>86</v>
      </c>
      <c r="AY235" s="16" t="s">
        <v>134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16" t="s">
        <v>84</v>
      </c>
      <c r="BK235" s="229">
        <f>ROUND(I235*H235,2)</f>
        <v>0</v>
      </c>
      <c r="BL235" s="16" t="s">
        <v>141</v>
      </c>
      <c r="BM235" s="228" t="s">
        <v>900</v>
      </c>
    </row>
    <row r="236" s="2" customFormat="1">
      <c r="A236" s="37"/>
      <c r="B236" s="38"/>
      <c r="C236" s="39"/>
      <c r="D236" s="230" t="s">
        <v>143</v>
      </c>
      <c r="E236" s="39"/>
      <c r="F236" s="231" t="s">
        <v>899</v>
      </c>
      <c r="G236" s="39"/>
      <c r="H236" s="39"/>
      <c r="I236" s="232"/>
      <c r="J236" s="39"/>
      <c r="K236" s="39"/>
      <c r="L236" s="43"/>
      <c r="M236" s="233"/>
      <c r="N236" s="234"/>
      <c r="O236" s="90"/>
      <c r="P236" s="90"/>
      <c r="Q236" s="90"/>
      <c r="R236" s="90"/>
      <c r="S236" s="90"/>
      <c r="T236" s="91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143</v>
      </c>
      <c r="AU236" s="16" t="s">
        <v>86</v>
      </c>
    </row>
    <row r="237" s="2" customFormat="1" ht="16.5" customHeight="1">
      <c r="A237" s="37"/>
      <c r="B237" s="38"/>
      <c r="C237" s="217" t="s">
        <v>336</v>
      </c>
      <c r="D237" s="217" t="s">
        <v>136</v>
      </c>
      <c r="E237" s="218" t="s">
        <v>901</v>
      </c>
      <c r="F237" s="219" t="s">
        <v>902</v>
      </c>
      <c r="G237" s="220" t="s">
        <v>333</v>
      </c>
      <c r="H237" s="221">
        <v>2</v>
      </c>
      <c r="I237" s="222"/>
      <c r="J237" s="223">
        <f>ROUND(I237*H237,2)</f>
        <v>0</v>
      </c>
      <c r="K237" s="219" t="s">
        <v>140</v>
      </c>
      <c r="L237" s="43"/>
      <c r="M237" s="224" t="s">
        <v>1</v>
      </c>
      <c r="N237" s="225" t="s">
        <v>41</v>
      </c>
      <c r="O237" s="90"/>
      <c r="P237" s="226">
        <f>O237*H237</f>
        <v>0</v>
      </c>
      <c r="Q237" s="226">
        <v>0.0015100000000000001</v>
      </c>
      <c r="R237" s="226">
        <f>Q237*H237</f>
        <v>0.0030200000000000001</v>
      </c>
      <c r="S237" s="226">
        <v>0</v>
      </c>
      <c r="T237" s="227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8" t="s">
        <v>141</v>
      </c>
      <c r="AT237" s="228" t="s">
        <v>136</v>
      </c>
      <c r="AU237" s="228" t="s">
        <v>86</v>
      </c>
      <c r="AY237" s="16" t="s">
        <v>134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6" t="s">
        <v>84</v>
      </c>
      <c r="BK237" s="229">
        <f>ROUND(I237*H237,2)</f>
        <v>0</v>
      </c>
      <c r="BL237" s="16" t="s">
        <v>141</v>
      </c>
      <c r="BM237" s="228" t="s">
        <v>903</v>
      </c>
    </row>
    <row r="238" s="2" customFormat="1">
      <c r="A238" s="37"/>
      <c r="B238" s="38"/>
      <c r="C238" s="39"/>
      <c r="D238" s="230" t="s">
        <v>143</v>
      </c>
      <c r="E238" s="39"/>
      <c r="F238" s="231" t="s">
        <v>904</v>
      </c>
      <c r="G238" s="39"/>
      <c r="H238" s="39"/>
      <c r="I238" s="232"/>
      <c r="J238" s="39"/>
      <c r="K238" s="39"/>
      <c r="L238" s="43"/>
      <c r="M238" s="233"/>
      <c r="N238" s="234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143</v>
      </c>
      <c r="AU238" s="16" t="s">
        <v>86</v>
      </c>
    </row>
    <row r="239" s="2" customFormat="1" ht="16.5" customHeight="1">
      <c r="A239" s="37"/>
      <c r="B239" s="38"/>
      <c r="C239" s="258" t="s">
        <v>340</v>
      </c>
      <c r="D239" s="258" t="s">
        <v>244</v>
      </c>
      <c r="E239" s="259" t="s">
        <v>905</v>
      </c>
      <c r="F239" s="260" t="s">
        <v>906</v>
      </c>
      <c r="G239" s="261" t="s">
        <v>333</v>
      </c>
      <c r="H239" s="262">
        <v>2</v>
      </c>
      <c r="I239" s="263"/>
      <c r="J239" s="264">
        <f>ROUND(I239*H239,2)</f>
        <v>0</v>
      </c>
      <c r="K239" s="260" t="s">
        <v>140</v>
      </c>
      <c r="L239" s="265"/>
      <c r="M239" s="266" t="s">
        <v>1</v>
      </c>
      <c r="N239" s="267" t="s">
        <v>41</v>
      </c>
      <c r="O239" s="90"/>
      <c r="P239" s="226">
        <f>O239*H239</f>
        <v>0</v>
      </c>
      <c r="Q239" s="226">
        <v>0.034000000000000002</v>
      </c>
      <c r="R239" s="226">
        <f>Q239*H239</f>
        <v>0.068000000000000005</v>
      </c>
      <c r="S239" s="226">
        <v>0</v>
      </c>
      <c r="T239" s="227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8" t="s">
        <v>179</v>
      </c>
      <c r="AT239" s="228" t="s">
        <v>244</v>
      </c>
      <c r="AU239" s="228" t="s">
        <v>86</v>
      </c>
      <c r="AY239" s="16" t="s">
        <v>134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6" t="s">
        <v>84</v>
      </c>
      <c r="BK239" s="229">
        <f>ROUND(I239*H239,2)</f>
        <v>0</v>
      </c>
      <c r="BL239" s="16" t="s">
        <v>141</v>
      </c>
      <c r="BM239" s="228" t="s">
        <v>907</v>
      </c>
    </row>
    <row r="240" s="2" customFormat="1">
      <c r="A240" s="37"/>
      <c r="B240" s="38"/>
      <c r="C240" s="39"/>
      <c r="D240" s="230" t="s">
        <v>143</v>
      </c>
      <c r="E240" s="39"/>
      <c r="F240" s="231" t="s">
        <v>906</v>
      </c>
      <c r="G240" s="39"/>
      <c r="H240" s="39"/>
      <c r="I240" s="232"/>
      <c r="J240" s="39"/>
      <c r="K240" s="39"/>
      <c r="L240" s="43"/>
      <c r="M240" s="233"/>
      <c r="N240" s="234"/>
      <c r="O240" s="90"/>
      <c r="P240" s="90"/>
      <c r="Q240" s="90"/>
      <c r="R240" s="90"/>
      <c r="S240" s="90"/>
      <c r="T240" s="91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143</v>
      </c>
      <c r="AU240" s="16" t="s">
        <v>86</v>
      </c>
    </row>
    <row r="241" s="2" customFormat="1" ht="24.15" customHeight="1">
      <c r="A241" s="37"/>
      <c r="B241" s="38"/>
      <c r="C241" s="217" t="s">
        <v>346</v>
      </c>
      <c r="D241" s="217" t="s">
        <v>136</v>
      </c>
      <c r="E241" s="218" t="s">
        <v>908</v>
      </c>
      <c r="F241" s="219" t="s">
        <v>909</v>
      </c>
      <c r="G241" s="220" t="s">
        <v>333</v>
      </c>
      <c r="H241" s="221">
        <v>23</v>
      </c>
      <c r="I241" s="222"/>
      <c r="J241" s="223">
        <f>ROUND(I241*H241,2)</f>
        <v>0</v>
      </c>
      <c r="K241" s="219" t="s">
        <v>140</v>
      </c>
      <c r="L241" s="43"/>
      <c r="M241" s="224" t="s">
        <v>1</v>
      </c>
      <c r="N241" s="225" t="s">
        <v>41</v>
      </c>
      <c r="O241" s="90"/>
      <c r="P241" s="226">
        <f>O241*H241</f>
        <v>0</v>
      </c>
      <c r="Q241" s="226">
        <v>0.12526000000000001</v>
      </c>
      <c r="R241" s="226">
        <f>Q241*H241</f>
        <v>2.8809800000000001</v>
      </c>
      <c r="S241" s="226">
        <v>0</v>
      </c>
      <c r="T241" s="227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28" t="s">
        <v>141</v>
      </c>
      <c r="AT241" s="228" t="s">
        <v>136</v>
      </c>
      <c r="AU241" s="228" t="s">
        <v>86</v>
      </c>
      <c r="AY241" s="16" t="s">
        <v>134</v>
      </c>
      <c r="BE241" s="229">
        <f>IF(N241="základní",J241,0)</f>
        <v>0</v>
      </c>
      <c r="BF241" s="229">
        <f>IF(N241="snížená",J241,0)</f>
        <v>0</v>
      </c>
      <c r="BG241" s="229">
        <f>IF(N241="zákl. přenesená",J241,0)</f>
        <v>0</v>
      </c>
      <c r="BH241" s="229">
        <f>IF(N241="sníž. přenesená",J241,0)</f>
        <v>0</v>
      </c>
      <c r="BI241" s="229">
        <f>IF(N241="nulová",J241,0)</f>
        <v>0</v>
      </c>
      <c r="BJ241" s="16" t="s">
        <v>84</v>
      </c>
      <c r="BK241" s="229">
        <f>ROUND(I241*H241,2)</f>
        <v>0</v>
      </c>
      <c r="BL241" s="16" t="s">
        <v>141</v>
      </c>
      <c r="BM241" s="228" t="s">
        <v>910</v>
      </c>
    </row>
    <row r="242" s="2" customFormat="1">
      <c r="A242" s="37"/>
      <c r="B242" s="38"/>
      <c r="C242" s="39"/>
      <c r="D242" s="230" t="s">
        <v>143</v>
      </c>
      <c r="E242" s="39"/>
      <c r="F242" s="231" t="s">
        <v>911</v>
      </c>
      <c r="G242" s="39"/>
      <c r="H242" s="39"/>
      <c r="I242" s="232"/>
      <c r="J242" s="39"/>
      <c r="K242" s="39"/>
      <c r="L242" s="43"/>
      <c r="M242" s="233"/>
      <c r="N242" s="234"/>
      <c r="O242" s="90"/>
      <c r="P242" s="90"/>
      <c r="Q242" s="90"/>
      <c r="R242" s="90"/>
      <c r="S242" s="90"/>
      <c r="T242" s="91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6" t="s">
        <v>143</v>
      </c>
      <c r="AU242" s="16" t="s">
        <v>86</v>
      </c>
    </row>
    <row r="243" s="2" customFormat="1" ht="24.15" customHeight="1">
      <c r="A243" s="37"/>
      <c r="B243" s="38"/>
      <c r="C243" s="258" t="s">
        <v>353</v>
      </c>
      <c r="D243" s="258" t="s">
        <v>244</v>
      </c>
      <c r="E243" s="259" t="s">
        <v>912</v>
      </c>
      <c r="F243" s="260" t="s">
        <v>913</v>
      </c>
      <c r="G243" s="261" t="s">
        <v>333</v>
      </c>
      <c r="H243" s="262">
        <v>23</v>
      </c>
      <c r="I243" s="263"/>
      <c r="J243" s="264">
        <f>ROUND(I243*H243,2)</f>
        <v>0</v>
      </c>
      <c r="K243" s="260" t="s">
        <v>140</v>
      </c>
      <c r="L243" s="265"/>
      <c r="M243" s="266" t="s">
        <v>1</v>
      </c>
      <c r="N243" s="267" t="s">
        <v>41</v>
      </c>
      <c r="O243" s="90"/>
      <c r="P243" s="226">
        <f>O243*H243</f>
        <v>0</v>
      </c>
      <c r="Q243" s="226">
        <v>0.13500000000000001</v>
      </c>
      <c r="R243" s="226">
        <f>Q243*H243</f>
        <v>3.1050000000000004</v>
      </c>
      <c r="S243" s="226">
        <v>0</v>
      </c>
      <c r="T243" s="227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8" t="s">
        <v>179</v>
      </c>
      <c r="AT243" s="228" t="s">
        <v>244</v>
      </c>
      <c r="AU243" s="228" t="s">
        <v>86</v>
      </c>
      <c r="AY243" s="16" t="s">
        <v>134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6" t="s">
        <v>84</v>
      </c>
      <c r="BK243" s="229">
        <f>ROUND(I243*H243,2)</f>
        <v>0</v>
      </c>
      <c r="BL243" s="16" t="s">
        <v>141</v>
      </c>
      <c r="BM243" s="228" t="s">
        <v>914</v>
      </c>
    </row>
    <row r="244" s="2" customFormat="1">
      <c r="A244" s="37"/>
      <c r="B244" s="38"/>
      <c r="C244" s="39"/>
      <c r="D244" s="230" t="s">
        <v>143</v>
      </c>
      <c r="E244" s="39"/>
      <c r="F244" s="231" t="s">
        <v>913</v>
      </c>
      <c r="G244" s="39"/>
      <c r="H244" s="39"/>
      <c r="I244" s="232"/>
      <c r="J244" s="39"/>
      <c r="K244" s="39"/>
      <c r="L244" s="43"/>
      <c r="M244" s="233"/>
      <c r="N244" s="234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143</v>
      </c>
      <c r="AU244" s="16" t="s">
        <v>86</v>
      </c>
    </row>
    <row r="245" s="2" customFormat="1" ht="24.15" customHeight="1">
      <c r="A245" s="37"/>
      <c r="B245" s="38"/>
      <c r="C245" s="217" t="s">
        <v>359</v>
      </c>
      <c r="D245" s="217" t="s">
        <v>136</v>
      </c>
      <c r="E245" s="218" t="s">
        <v>915</v>
      </c>
      <c r="F245" s="219" t="s">
        <v>916</v>
      </c>
      <c r="G245" s="220" t="s">
        <v>333</v>
      </c>
      <c r="H245" s="221">
        <v>23</v>
      </c>
      <c r="I245" s="222"/>
      <c r="J245" s="223">
        <f>ROUND(I245*H245,2)</f>
        <v>0</v>
      </c>
      <c r="K245" s="219" t="s">
        <v>140</v>
      </c>
      <c r="L245" s="43"/>
      <c r="M245" s="224" t="s">
        <v>1</v>
      </c>
      <c r="N245" s="225" t="s">
        <v>41</v>
      </c>
      <c r="O245" s="90"/>
      <c r="P245" s="226">
        <f>O245*H245</f>
        <v>0</v>
      </c>
      <c r="Q245" s="226">
        <v>0.030759999999999999</v>
      </c>
      <c r="R245" s="226">
        <f>Q245*H245</f>
        <v>0.70748</v>
      </c>
      <c r="S245" s="226">
        <v>0</v>
      </c>
      <c r="T245" s="227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8" t="s">
        <v>141</v>
      </c>
      <c r="AT245" s="228" t="s">
        <v>136</v>
      </c>
      <c r="AU245" s="228" t="s">
        <v>86</v>
      </c>
      <c r="AY245" s="16" t="s">
        <v>134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6" t="s">
        <v>84</v>
      </c>
      <c r="BK245" s="229">
        <f>ROUND(I245*H245,2)</f>
        <v>0</v>
      </c>
      <c r="BL245" s="16" t="s">
        <v>141</v>
      </c>
      <c r="BM245" s="228" t="s">
        <v>917</v>
      </c>
    </row>
    <row r="246" s="2" customFormat="1">
      <c r="A246" s="37"/>
      <c r="B246" s="38"/>
      <c r="C246" s="39"/>
      <c r="D246" s="230" t="s">
        <v>143</v>
      </c>
      <c r="E246" s="39"/>
      <c r="F246" s="231" t="s">
        <v>918</v>
      </c>
      <c r="G246" s="39"/>
      <c r="H246" s="39"/>
      <c r="I246" s="232"/>
      <c r="J246" s="39"/>
      <c r="K246" s="39"/>
      <c r="L246" s="43"/>
      <c r="M246" s="233"/>
      <c r="N246" s="234"/>
      <c r="O246" s="90"/>
      <c r="P246" s="90"/>
      <c r="Q246" s="90"/>
      <c r="R246" s="90"/>
      <c r="S246" s="90"/>
      <c r="T246" s="91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143</v>
      </c>
      <c r="AU246" s="16" t="s">
        <v>86</v>
      </c>
    </row>
    <row r="247" s="2" customFormat="1" ht="24.15" customHeight="1">
      <c r="A247" s="37"/>
      <c r="B247" s="38"/>
      <c r="C247" s="258" t="s">
        <v>364</v>
      </c>
      <c r="D247" s="258" t="s">
        <v>244</v>
      </c>
      <c r="E247" s="259" t="s">
        <v>919</v>
      </c>
      <c r="F247" s="260" t="s">
        <v>920</v>
      </c>
      <c r="G247" s="261" t="s">
        <v>333</v>
      </c>
      <c r="H247" s="262">
        <v>23</v>
      </c>
      <c r="I247" s="263"/>
      <c r="J247" s="264">
        <f>ROUND(I247*H247,2)</f>
        <v>0</v>
      </c>
      <c r="K247" s="260" t="s">
        <v>140</v>
      </c>
      <c r="L247" s="265"/>
      <c r="M247" s="266" t="s">
        <v>1</v>
      </c>
      <c r="N247" s="267" t="s">
        <v>41</v>
      </c>
      <c r="O247" s="90"/>
      <c r="P247" s="226">
        <f>O247*H247</f>
        <v>0</v>
      </c>
      <c r="Q247" s="226">
        <v>0.070000000000000007</v>
      </c>
      <c r="R247" s="226">
        <f>Q247*H247</f>
        <v>1.6100000000000001</v>
      </c>
      <c r="S247" s="226">
        <v>0</v>
      </c>
      <c r="T247" s="227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8" t="s">
        <v>179</v>
      </c>
      <c r="AT247" s="228" t="s">
        <v>244</v>
      </c>
      <c r="AU247" s="228" t="s">
        <v>86</v>
      </c>
      <c r="AY247" s="16" t="s">
        <v>134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16" t="s">
        <v>84</v>
      </c>
      <c r="BK247" s="229">
        <f>ROUND(I247*H247,2)</f>
        <v>0</v>
      </c>
      <c r="BL247" s="16" t="s">
        <v>141</v>
      </c>
      <c r="BM247" s="228" t="s">
        <v>921</v>
      </c>
    </row>
    <row r="248" s="2" customFormat="1">
      <c r="A248" s="37"/>
      <c r="B248" s="38"/>
      <c r="C248" s="39"/>
      <c r="D248" s="230" t="s">
        <v>143</v>
      </c>
      <c r="E248" s="39"/>
      <c r="F248" s="231" t="s">
        <v>920</v>
      </c>
      <c r="G248" s="39"/>
      <c r="H248" s="39"/>
      <c r="I248" s="232"/>
      <c r="J248" s="39"/>
      <c r="K248" s="39"/>
      <c r="L248" s="43"/>
      <c r="M248" s="233"/>
      <c r="N248" s="234"/>
      <c r="O248" s="90"/>
      <c r="P248" s="90"/>
      <c r="Q248" s="90"/>
      <c r="R248" s="90"/>
      <c r="S248" s="90"/>
      <c r="T248" s="91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143</v>
      </c>
      <c r="AU248" s="16" t="s">
        <v>86</v>
      </c>
    </row>
    <row r="249" s="2" customFormat="1" ht="24.15" customHeight="1">
      <c r="A249" s="37"/>
      <c r="B249" s="38"/>
      <c r="C249" s="217" t="s">
        <v>369</v>
      </c>
      <c r="D249" s="217" t="s">
        <v>136</v>
      </c>
      <c r="E249" s="218" t="s">
        <v>922</v>
      </c>
      <c r="F249" s="219" t="s">
        <v>923</v>
      </c>
      <c r="G249" s="220" t="s">
        <v>333</v>
      </c>
      <c r="H249" s="221">
        <v>18</v>
      </c>
      <c r="I249" s="222"/>
      <c r="J249" s="223">
        <f>ROUND(I249*H249,2)</f>
        <v>0</v>
      </c>
      <c r="K249" s="219" t="s">
        <v>140</v>
      </c>
      <c r="L249" s="43"/>
      <c r="M249" s="224" t="s">
        <v>1</v>
      </c>
      <c r="N249" s="225" t="s">
        <v>41</v>
      </c>
      <c r="O249" s="90"/>
      <c r="P249" s="226">
        <f>O249*H249</f>
        <v>0</v>
      </c>
      <c r="Q249" s="226">
        <v>0.030759999999999999</v>
      </c>
      <c r="R249" s="226">
        <f>Q249*H249</f>
        <v>0.55367999999999995</v>
      </c>
      <c r="S249" s="226">
        <v>0</v>
      </c>
      <c r="T249" s="227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8" t="s">
        <v>141</v>
      </c>
      <c r="AT249" s="228" t="s">
        <v>136</v>
      </c>
      <c r="AU249" s="228" t="s">
        <v>86</v>
      </c>
      <c r="AY249" s="16" t="s">
        <v>134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16" t="s">
        <v>84</v>
      </c>
      <c r="BK249" s="229">
        <f>ROUND(I249*H249,2)</f>
        <v>0</v>
      </c>
      <c r="BL249" s="16" t="s">
        <v>141</v>
      </c>
      <c r="BM249" s="228" t="s">
        <v>924</v>
      </c>
    </row>
    <row r="250" s="2" customFormat="1">
      <c r="A250" s="37"/>
      <c r="B250" s="38"/>
      <c r="C250" s="39"/>
      <c r="D250" s="230" t="s">
        <v>143</v>
      </c>
      <c r="E250" s="39"/>
      <c r="F250" s="231" t="s">
        <v>925</v>
      </c>
      <c r="G250" s="39"/>
      <c r="H250" s="39"/>
      <c r="I250" s="232"/>
      <c r="J250" s="39"/>
      <c r="K250" s="39"/>
      <c r="L250" s="43"/>
      <c r="M250" s="233"/>
      <c r="N250" s="234"/>
      <c r="O250" s="90"/>
      <c r="P250" s="90"/>
      <c r="Q250" s="90"/>
      <c r="R250" s="90"/>
      <c r="S250" s="90"/>
      <c r="T250" s="91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143</v>
      </c>
      <c r="AU250" s="16" t="s">
        <v>86</v>
      </c>
    </row>
    <row r="251" s="2" customFormat="1" ht="24.15" customHeight="1">
      <c r="A251" s="37"/>
      <c r="B251" s="38"/>
      <c r="C251" s="258" t="s">
        <v>375</v>
      </c>
      <c r="D251" s="258" t="s">
        <v>244</v>
      </c>
      <c r="E251" s="259" t="s">
        <v>926</v>
      </c>
      <c r="F251" s="260" t="s">
        <v>927</v>
      </c>
      <c r="G251" s="261" t="s">
        <v>333</v>
      </c>
      <c r="H251" s="262">
        <v>18</v>
      </c>
      <c r="I251" s="263"/>
      <c r="J251" s="264">
        <f>ROUND(I251*H251,2)</f>
        <v>0</v>
      </c>
      <c r="K251" s="260" t="s">
        <v>140</v>
      </c>
      <c r="L251" s="265"/>
      <c r="M251" s="266" t="s">
        <v>1</v>
      </c>
      <c r="N251" s="267" t="s">
        <v>41</v>
      </c>
      <c r="O251" s="90"/>
      <c r="P251" s="226">
        <f>O251*H251</f>
        <v>0</v>
      </c>
      <c r="Q251" s="226">
        <v>0.075999999999999998</v>
      </c>
      <c r="R251" s="226">
        <f>Q251*H251</f>
        <v>1.3679999999999999</v>
      </c>
      <c r="S251" s="226">
        <v>0</v>
      </c>
      <c r="T251" s="227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28" t="s">
        <v>179</v>
      </c>
      <c r="AT251" s="228" t="s">
        <v>244</v>
      </c>
      <c r="AU251" s="228" t="s">
        <v>86</v>
      </c>
      <c r="AY251" s="16" t="s">
        <v>134</v>
      </c>
      <c r="BE251" s="229">
        <f>IF(N251="základní",J251,0)</f>
        <v>0</v>
      </c>
      <c r="BF251" s="229">
        <f>IF(N251="snížená",J251,0)</f>
        <v>0</v>
      </c>
      <c r="BG251" s="229">
        <f>IF(N251="zákl. přenesená",J251,0)</f>
        <v>0</v>
      </c>
      <c r="BH251" s="229">
        <f>IF(N251="sníž. přenesená",J251,0)</f>
        <v>0</v>
      </c>
      <c r="BI251" s="229">
        <f>IF(N251="nulová",J251,0)</f>
        <v>0</v>
      </c>
      <c r="BJ251" s="16" t="s">
        <v>84</v>
      </c>
      <c r="BK251" s="229">
        <f>ROUND(I251*H251,2)</f>
        <v>0</v>
      </c>
      <c r="BL251" s="16" t="s">
        <v>141</v>
      </c>
      <c r="BM251" s="228" t="s">
        <v>928</v>
      </c>
    </row>
    <row r="252" s="2" customFormat="1">
      <c r="A252" s="37"/>
      <c r="B252" s="38"/>
      <c r="C252" s="39"/>
      <c r="D252" s="230" t="s">
        <v>143</v>
      </c>
      <c r="E252" s="39"/>
      <c r="F252" s="231" t="s">
        <v>927</v>
      </c>
      <c r="G252" s="39"/>
      <c r="H252" s="39"/>
      <c r="I252" s="232"/>
      <c r="J252" s="39"/>
      <c r="K252" s="39"/>
      <c r="L252" s="43"/>
      <c r="M252" s="233"/>
      <c r="N252" s="234"/>
      <c r="O252" s="90"/>
      <c r="P252" s="90"/>
      <c r="Q252" s="90"/>
      <c r="R252" s="90"/>
      <c r="S252" s="90"/>
      <c r="T252" s="91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143</v>
      </c>
      <c r="AU252" s="16" t="s">
        <v>86</v>
      </c>
    </row>
    <row r="253" s="2" customFormat="1" ht="24.15" customHeight="1">
      <c r="A253" s="37"/>
      <c r="B253" s="38"/>
      <c r="C253" s="217" t="s">
        <v>380</v>
      </c>
      <c r="D253" s="217" t="s">
        <v>136</v>
      </c>
      <c r="E253" s="218" t="s">
        <v>929</v>
      </c>
      <c r="F253" s="219" t="s">
        <v>930</v>
      </c>
      <c r="G253" s="220" t="s">
        <v>333</v>
      </c>
      <c r="H253" s="221">
        <v>5</v>
      </c>
      <c r="I253" s="222"/>
      <c r="J253" s="223">
        <f>ROUND(I253*H253,2)</f>
        <v>0</v>
      </c>
      <c r="K253" s="219" t="s">
        <v>140</v>
      </c>
      <c r="L253" s="43"/>
      <c r="M253" s="224" t="s">
        <v>1</v>
      </c>
      <c r="N253" s="225" t="s">
        <v>41</v>
      </c>
      <c r="O253" s="90"/>
      <c r="P253" s="226">
        <f>O253*H253</f>
        <v>0</v>
      </c>
      <c r="Q253" s="226">
        <v>0.030759999999999999</v>
      </c>
      <c r="R253" s="226">
        <f>Q253*H253</f>
        <v>0.15379999999999999</v>
      </c>
      <c r="S253" s="226">
        <v>0</v>
      </c>
      <c r="T253" s="227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8" t="s">
        <v>141</v>
      </c>
      <c r="AT253" s="228" t="s">
        <v>136</v>
      </c>
      <c r="AU253" s="228" t="s">
        <v>86</v>
      </c>
      <c r="AY253" s="16" t="s">
        <v>134</v>
      </c>
      <c r="BE253" s="229">
        <f>IF(N253="základní",J253,0)</f>
        <v>0</v>
      </c>
      <c r="BF253" s="229">
        <f>IF(N253="snížená",J253,0)</f>
        <v>0</v>
      </c>
      <c r="BG253" s="229">
        <f>IF(N253="zákl. přenesená",J253,0)</f>
        <v>0</v>
      </c>
      <c r="BH253" s="229">
        <f>IF(N253="sníž. přenesená",J253,0)</f>
        <v>0</v>
      </c>
      <c r="BI253" s="229">
        <f>IF(N253="nulová",J253,0)</f>
        <v>0</v>
      </c>
      <c r="BJ253" s="16" t="s">
        <v>84</v>
      </c>
      <c r="BK253" s="229">
        <f>ROUND(I253*H253,2)</f>
        <v>0</v>
      </c>
      <c r="BL253" s="16" t="s">
        <v>141</v>
      </c>
      <c r="BM253" s="228" t="s">
        <v>931</v>
      </c>
    </row>
    <row r="254" s="2" customFormat="1">
      <c r="A254" s="37"/>
      <c r="B254" s="38"/>
      <c r="C254" s="39"/>
      <c r="D254" s="230" t="s">
        <v>143</v>
      </c>
      <c r="E254" s="39"/>
      <c r="F254" s="231" t="s">
        <v>932</v>
      </c>
      <c r="G254" s="39"/>
      <c r="H254" s="39"/>
      <c r="I254" s="232"/>
      <c r="J254" s="39"/>
      <c r="K254" s="39"/>
      <c r="L254" s="43"/>
      <c r="M254" s="233"/>
      <c r="N254" s="234"/>
      <c r="O254" s="90"/>
      <c r="P254" s="90"/>
      <c r="Q254" s="90"/>
      <c r="R254" s="90"/>
      <c r="S254" s="90"/>
      <c r="T254" s="91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6" t="s">
        <v>143</v>
      </c>
      <c r="AU254" s="16" t="s">
        <v>86</v>
      </c>
    </row>
    <row r="255" s="2" customFormat="1" ht="24.15" customHeight="1">
      <c r="A255" s="37"/>
      <c r="B255" s="38"/>
      <c r="C255" s="258" t="s">
        <v>385</v>
      </c>
      <c r="D255" s="258" t="s">
        <v>244</v>
      </c>
      <c r="E255" s="259" t="s">
        <v>933</v>
      </c>
      <c r="F255" s="260" t="s">
        <v>934</v>
      </c>
      <c r="G255" s="261" t="s">
        <v>333</v>
      </c>
      <c r="H255" s="262">
        <v>5</v>
      </c>
      <c r="I255" s="263"/>
      <c r="J255" s="264">
        <f>ROUND(I255*H255,2)</f>
        <v>0</v>
      </c>
      <c r="K255" s="260" t="s">
        <v>140</v>
      </c>
      <c r="L255" s="265"/>
      <c r="M255" s="266" t="s">
        <v>1</v>
      </c>
      <c r="N255" s="267" t="s">
        <v>41</v>
      </c>
      <c r="O255" s="90"/>
      <c r="P255" s="226">
        <f>O255*H255</f>
        <v>0</v>
      </c>
      <c r="Q255" s="226">
        <v>0.155</v>
      </c>
      <c r="R255" s="226">
        <f>Q255*H255</f>
        <v>0.77500000000000002</v>
      </c>
      <c r="S255" s="226">
        <v>0</v>
      </c>
      <c r="T255" s="227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28" t="s">
        <v>179</v>
      </c>
      <c r="AT255" s="228" t="s">
        <v>244</v>
      </c>
      <c r="AU255" s="228" t="s">
        <v>86</v>
      </c>
      <c r="AY255" s="16" t="s">
        <v>134</v>
      </c>
      <c r="BE255" s="229">
        <f>IF(N255="základní",J255,0)</f>
        <v>0</v>
      </c>
      <c r="BF255" s="229">
        <f>IF(N255="snížená",J255,0)</f>
        <v>0</v>
      </c>
      <c r="BG255" s="229">
        <f>IF(N255="zákl. přenesená",J255,0)</f>
        <v>0</v>
      </c>
      <c r="BH255" s="229">
        <f>IF(N255="sníž. přenesená",J255,0)</f>
        <v>0</v>
      </c>
      <c r="BI255" s="229">
        <f>IF(N255="nulová",J255,0)</f>
        <v>0</v>
      </c>
      <c r="BJ255" s="16" t="s">
        <v>84</v>
      </c>
      <c r="BK255" s="229">
        <f>ROUND(I255*H255,2)</f>
        <v>0</v>
      </c>
      <c r="BL255" s="16" t="s">
        <v>141</v>
      </c>
      <c r="BM255" s="228" t="s">
        <v>935</v>
      </c>
    </row>
    <row r="256" s="2" customFormat="1">
      <c r="A256" s="37"/>
      <c r="B256" s="38"/>
      <c r="C256" s="39"/>
      <c r="D256" s="230" t="s">
        <v>143</v>
      </c>
      <c r="E256" s="39"/>
      <c r="F256" s="231" t="s">
        <v>934</v>
      </c>
      <c r="G256" s="39"/>
      <c r="H256" s="39"/>
      <c r="I256" s="232"/>
      <c r="J256" s="39"/>
      <c r="K256" s="39"/>
      <c r="L256" s="43"/>
      <c r="M256" s="233"/>
      <c r="N256" s="234"/>
      <c r="O256" s="90"/>
      <c r="P256" s="90"/>
      <c r="Q256" s="90"/>
      <c r="R256" s="90"/>
      <c r="S256" s="90"/>
      <c r="T256" s="91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143</v>
      </c>
      <c r="AU256" s="16" t="s">
        <v>86</v>
      </c>
    </row>
    <row r="257" s="12" customFormat="1" ht="22.8" customHeight="1">
      <c r="A257" s="12"/>
      <c r="B257" s="201"/>
      <c r="C257" s="202"/>
      <c r="D257" s="203" t="s">
        <v>75</v>
      </c>
      <c r="E257" s="215" t="s">
        <v>184</v>
      </c>
      <c r="F257" s="215" t="s">
        <v>936</v>
      </c>
      <c r="G257" s="202"/>
      <c r="H257" s="202"/>
      <c r="I257" s="205"/>
      <c r="J257" s="216">
        <f>BK257</f>
        <v>0</v>
      </c>
      <c r="K257" s="202"/>
      <c r="L257" s="207"/>
      <c r="M257" s="208"/>
      <c r="N257" s="209"/>
      <c r="O257" s="209"/>
      <c r="P257" s="210">
        <f>SUM(P258:P265)</f>
        <v>0</v>
      </c>
      <c r="Q257" s="209"/>
      <c r="R257" s="210">
        <f>SUM(R258:R265)</f>
        <v>2.9780900000000003</v>
      </c>
      <c r="S257" s="209"/>
      <c r="T257" s="211">
        <f>SUM(T258:T265)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2" t="s">
        <v>84</v>
      </c>
      <c r="AT257" s="213" t="s">
        <v>75</v>
      </c>
      <c r="AU257" s="213" t="s">
        <v>84</v>
      </c>
      <c r="AY257" s="212" t="s">
        <v>134</v>
      </c>
      <c r="BK257" s="214">
        <f>SUM(BK258:BK265)</f>
        <v>0</v>
      </c>
    </row>
    <row r="258" s="2" customFormat="1" ht="24.15" customHeight="1">
      <c r="A258" s="37"/>
      <c r="B258" s="38"/>
      <c r="C258" s="217" t="s">
        <v>390</v>
      </c>
      <c r="D258" s="217" t="s">
        <v>136</v>
      </c>
      <c r="E258" s="218" t="s">
        <v>937</v>
      </c>
      <c r="F258" s="219" t="s">
        <v>938</v>
      </c>
      <c r="G258" s="220" t="s">
        <v>139</v>
      </c>
      <c r="H258" s="221">
        <v>5</v>
      </c>
      <c r="I258" s="222"/>
      <c r="J258" s="223">
        <f>ROUND(I258*H258,2)</f>
        <v>0</v>
      </c>
      <c r="K258" s="219" t="s">
        <v>140</v>
      </c>
      <c r="L258" s="43"/>
      <c r="M258" s="224" t="s">
        <v>1</v>
      </c>
      <c r="N258" s="225" t="s">
        <v>41</v>
      </c>
      <c r="O258" s="90"/>
      <c r="P258" s="226">
        <f>O258*H258</f>
        <v>0</v>
      </c>
      <c r="Q258" s="226">
        <v>0.43819000000000002</v>
      </c>
      <c r="R258" s="226">
        <f>Q258*H258</f>
        <v>2.19095</v>
      </c>
      <c r="S258" s="226">
        <v>0</v>
      </c>
      <c r="T258" s="227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8" t="s">
        <v>141</v>
      </c>
      <c r="AT258" s="228" t="s">
        <v>136</v>
      </c>
      <c r="AU258" s="228" t="s">
        <v>86</v>
      </c>
      <c r="AY258" s="16" t="s">
        <v>134</v>
      </c>
      <c r="BE258" s="229">
        <f>IF(N258="základní",J258,0)</f>
        <v>0</v>
      </c>
      <c r="BF258" s="229">
        <f>IF(N258="snížená",J258,0)</f>
        <v>0</v>
      </c>
      <c r="BG258" s="229">
        <f>IF(N258="zákl. přenesená",J258,0)</f>
        <v>0</v>
      </c>
      <c r="BH258" s="229">
        <f>IF(N258="sníž. přenesená",J258,0)</f>
        <v>0</v>
      </c>
      <c r="BI258" s="229">
        <f>IF(N258="nulová",J258,0)</f>
        <v>0</v>
      </c>
      <c r="BJ258" s="16" t="s">
        <v>84</v>
      </c>
      <c r="BK258" s="229">
        <f>ROUND(I258*H258,2)</f>
        <v>0</v>
      </c>
      <c r="BL258" s="16" t="s">
        <v>141</v>
      </c>
      <c r="BM258" s="228" t="s">
        <v>939</v>
      </c>
    </row>
    <row r="259" s="2" customFormat="1">
      <c r="A259" s="37"/>
      <c r="B259" s="38"/>
      <c r="C259" s="39"/>
      <c r="D259" s="230" t="s">
        <v>143</v>
      </c>
      <c r="E259" s="39"/>
      <c r="F259" s="231" t="s">
        <v>940</v>
      </c>
      <c r="G259" s="39"/>
      <c r="H259" s="39"/>
      <c r="I259" s="232"/>
      <c r="J259" s="39"/>
      <c r="K259" s="39"/>
      <c r="L259" s="43"/>
      <c r="M259" s="233"/>
      <c r="N259" s="234"/>
      <c r="O259" s="90"/>
      <c r="P259" s="90"/>
      <c r="Q259" s="90"/>
      <c r="R259" s="90"/>
      <c r="S259" s="90"/>
      <c r="T259" s="91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143</v>
      </c>
      <c r="AU259" s="16" t="s">
        <v>86</v>
      </c>
    </row>
    <row r="260" s="2" customFormat="1" ht="24.15" customHeight="1">
      <c r="A260" s="37"/>
      <c r="B260" s="38"/>
      <c r="C260" s="258" t="s">
        <v>395</v>
      </c>
      <c r="D260" s="258" t="s">
        <v>244</v>
      </c>
      <c r="E260" s="259" t="s">
        <v>941</v>
      </c>
      <c r="F260" s="260" t="s">
        <v>942</v>
      </c>
      <c r="G260" s="261" t="s">
        <v>139</v>
      </c>
      <c r="H260" s="262">
        <v>5</v>
      </c>
      <c r="I260" s="263"/>
      <c r="J260" s="264">
        <f>ROUND(I260*H260,2)</f>
        <v>0</v>
      </c>
      <c r="K260" s="260" t="s">
        <v>140</v>
      </c>
      <c r="L260" s="265"/>
      <c r="M260" s="266" t="s">
        <v>1</v>
      </c>
      <c r="N260" s="267" t="s">
        <v>41</v>
      </c>
      <c r="O260" s="90"/>
      <c r="P260" s="226">
        <f>O260*H260</f>
        <v>0</v>
      </c>
      <c r="Q260" s="226">
        <v>0.069500000000000006</v>
      </c>
      <c r="R260" s="226">
        <f>Q260*H260</f>
        <v>0.34750000000000003</v>
      </c>
      <c r="S260" s="226">
        <v>0</v>
      </c>
      <c r="T260" s="227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8" t="s">
        <v>179</v>
      </c>
      <c r="AT260" s="228" t="s">
        <v>244</v>
      </c>
      <c r="AU260" s="228" t="s">
        <v>86</v>
      </c>
      <c r="AY260" s="16" t="s">
        <v>134</v>
      </c>
      <c r="BE260" s="229">
        <f>IF(N260="základní",J260,0)</f>
        <v>0</v>
      </c>
      <c r="BF260" s="229">
        <f>IF(N260="snížená",J260,0)</f>
        <v>0</v>
      </c>
      <c r="BG260" s="229">
        <f>IF(N260="zákl. přenesená",J260,0)</f>
        <v>0</v>
      </c>
      <c r="BH260" s="229">
        <f>IF(N260="sníž. přenesená",J260,0)</f>
        <v>0</v>
      </c>
      <c r="BI260" s="229">
        <f>IF(N260="nulová",J260,0)</f>
        <v>0</v>
      </c>
      <c r="BJ260" s="16" t="s">
        <v>84</v>
      </c>
      <c r="BK260" s="229">
        <f>ROUND(I260*H260,2)</f>
        <v>0</v>
      </c>
      <c r="BL260" s="16" t="s">
        <v>141</v>
      </c>
      <c r="BM260" s="228" t="s">
        <v>943</v>
      </c>
    </row>
    <row r="261" s="2" customFormat="1">
      <c r="A261" s="37"/>
      <c r="B261" s="38"/>
      <c r="C261" s="39"/>
      <c r="D261" s="230" t="s">
        <v>143</v>
      </c>
      <c r="E261" s="39"/>
      <c r="F261" s="231" t="s">
        <v>942</v>
      </c>
      <c r="G261" s="39"/>
      <c r="H261" s="39"/>
      <c r="I261" s="232"/>
      <c r="J261" s="39"/>
      <c r="K261" s="39"/>
      <c r="L261" s="43"/>
      <c r="M261" s="233"/>
      <c r="N261" s="234"/>
      <c r="O261" s="90"/>
      <c r="P261" s="90"/>
      <c r="Q261" s="90"/>
      <c r="R261" s="90"/>
      <c r="S261" s="90"/>
      <c r="T261" s="91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143</v>
      </c>
      <c r="AU261" s="16" t="s">
        <v>86</v>
      </c>
    </row>
    <row r="262" s="2" customFormat="1" ht="33" customHeight="1">
      <c r="A262" s="37"/>
      <c r="B262" s="38"/>
      <c r="C262" s="217" t="s">
        <v>399</v>
      </c>
      <c r="D262" s="217" t="s">
        <v>136</v>
      </c>
      <c r="E262" s="218" t="s">
        <v>944</v>
      </c>
      <c r="F262" s="219" t="s">
        <v>945</v>
      </c>
      <c r="G262" s="220" t="s">
        <v>333</v>
      </c>
      <c r="H262" s="221">
        <v>1</v>
      </c>
      <c r="I262" s="222"/>
      <c r="J262" s="223">
        <f>ROUND(I262*H262,2)</f>
        <v>0</v>
      </c>
      <c r="K262" s="219" t="s">
        <v>140</v>
      </c>
      <c r="L262" s="43"/>
      <c r="M262" s="224" t="s">
        <v>1</v>
      </c>
      <c r="N262" s="225" t="s">
        <v>41</v>
      </c>
      <c r="O262" s="90"/>
      <c r="P262" s="226">
        <f>O262*H262</f>
        <v>0</v>
      </c>
      <c r="Q262" s="226">
        <v>0.37164000000000003</v>
      </c>
      <c r="R262" s="226">
        <f>Q262*H262</f>
        <v>0.37164000000000003</v>
      </c>
      <c r="S262" s="226">
        <v>0</v>
      </c>
      <c r="T262" s="227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8" t="s">
        <v>141</v>
      </c>
      <c r="AT262" s="228" t="s">
        <v>136</v>
      </c>
      <c r="AU262" s="228" t="s">
        <v>86</v>
      </c>
      <c r="AY262" s="16" t="s">
        <v>134</v>
      </c>
      <c r="BE262" s="229">
        <f>IF(N262="základní",J262,0)</f>
        <v>0</v>
      </c>
      <c r="BF262" s="229">
        <f>IF(N262="snížená",J262,0)</f>
        <v>0</v>
      </c>
      <c r="BG262" s="229">
        <f>IF(N262="zákl. přenesená",J262,0)</f>
        <v>0</v>
      </c>
      <c r="BH262" s="229">
        <f>IF(N262="sníž. přenesená",J262,0)</f>
        <v>0</v>
      </c>
      <c r="BI262" s="229">
        <f>IF(N262="nulová",J262,0)</f>
        <v>0</v>
      </c>
      <c r="BJ262" s="16" t="s">
        <v>84</v>
      </c>
      <c r="BK262" s="229">
        <f>ROUND(I262*H262,2)</f>
        <v>0</v>
      </c>
      <c r="BL262" s="16" t="s">
        <v>141</v>
      </c>
      <c r="BM262" s="228" t="s">
        <v>946</v>
      </c>
    </row>
    <row r="263" s="2" customFormat="1">
      <c r="A263" s="37"/>
      <c r="B263" s="38"/>
      <c r="C263" s="39"/>
      <c r="D263" s="230" t="s">
        <v>143</v>
      </c>
      <c r="E263" s="39"/>
      <c r="F263" s="231" t="s">
        <v>947</v>
      </c>
      <c r="G263" s="39"/>
      <c r="H263" s="39"/>
      <c r="I263" s="232"/>
      <c r="J263" s="39"/>
      <c r="K263" s="39"/>
      <c r="L263" s="43"/>
      <c r="M263" s="233"/>
      <c r="N263" s="234"/>
      <c r="O263" s="90"/>
      <c r="P263" s="90"/>
      <c r="Q263" s="90"/>
      <c r="R263" s="90"/>
      <c r="S263" s="90"/>
      <c r="T263" s="91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16" t="s">
        <v>143</v>
      </c>
      <c r="AU263" s="16" t="s">
        <v>86</v>
      </c>
    </row>
    <row r="264" s="2" customFormat="1" ht="24.15" customHeight="1">
      <c r="A264" s="37"/>
      <c r="B264" s="38"/>
      <c r="C264" s="258" t="s">
        <v>403</v>
      </c>
      <c r="D264" s="258" t="s">
        <v>244</v>
      </c>
      <c r="E264" s="259" t="s">
        <v>948</v>
      </c>
      <c r="F264" s="260" t="s">
        <v>949</v>
      </c>
      <c r="G264" s="261" t="s">
        <v>333</v>
      </c>
      <c r="H264" s="262">
        <v>1</v>
      </c>
      <c r="I264" s="263"/>
      <c r="J264" s="264">
        <f>ROUND(I264*H264,2)</f>
        <v>0</v>
      </c>
      <c r="K264" s="260" t="s">
        <v>140</v>
      </c>
      <c r="L264" s="265"/>
      <c r="M264" s="266" t="s">
        <v>1</v>
      </c>
      <c r="N264" s="267" t="s">
        <v>41</v>
      </c>
      <c r="O264" s="90"/>
      <c r="P264" s="226">
        <f>O264*H264</f>
        <v>0</v>
      </c>
      <c r="Q264" s="226">
        <v>0.068000000000000005</v>
      </c>
      <c r="R264" s="226">
        <f>Q264*H264</f>
        <v>0.068000000000000005</v>
      </c>
      <c r="S264" s="226">
        <v>0</v>
      </c>
      <c r="T264" s="227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8" t="s">
        <v>179</v>
      </c>
      <c r="AT264" s="228" t="s">
        <v>244</v>
      </c>
      <c r="AU264" s="228" t="s">
        <v>86</v>
      </c>
      <c r="AY264" s="16" t="s">
        <v>134</v>
      </c>
      <c r="BE264" s="229">
        <f>IF(N264="základní",J264,0)</f>
        <v>0</v>
      </c>
      <c r="BF264" s="229">
        <f>IF(N264="snížená",J264,0)</f>
        <v>0</v>
      </c>
      <c r="BG264" s="229">
        <f>IF(N264="zákl. přenesená",J264,0)</f>
        <v>0</v>
      </c>
      <c r="BH264" s="229">
        <f>IF(N264="sníž. přenesená",J264,0)</f>
        <v>0</v>
      </c>
      <c r="BI264" s="229">
        <f>IF(N264="nulová",J264,0)</f>
        <v>0</v>
      </c>
      <c r="BJ264" s="16" t="s">
        <v>84</v>
      </c>
      <c r="BK264" s="229">
        <f>ROUND(I264*H264,2)</f>
        <v>0</v>
      </c>
      <c r="BL264" s="16" t="s">
        <v>141</v>
      </c>
      <c r="BM264" s="228" t="s">
        <v>950</v>
      </c>
    </row>
    <row r="265" s="2" customFormat="1">
      <c r="A265" s="37"/>
      <c r="B265" s="38"/>
      <c r="C265" s="39"/>
      <c r="D265" s="230" t="s">
        <v>143</v>
      </c>
      <c r="E265" s="39"/>
      <c r="F265" s="231" t="s">
        <v>949</v>
      </c>
      <c r="G265" s="39"/>
      <c r="H265" s="39"/>
      <c r="I265" s="232"/>
      <c r="J265" s="39"/>
      <c r="K265" s="39"/>
      <c r="L265" s="43"/>
      <c r="M265" s="233"/>
      <c r="N265" s="234"/>
      <c r="O265" s="90"/>
      <c r="P265" s="90"/>
      <c r="Q265" s="90"/>
      <c r="R265" s="90"/>
      <c r="S265" s="90"/>
      <c r="T265" s="91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143</v>
      </c>
      <c r="AU265" s="16" t="s">
        <v>86</v>
      </c>
    </row>
    <row r="266" s="12" customFormat="1" ht="22.8" customHeight="1">
      <c r="A266" s="12"/>
      <c r="B266" s="201"/>
      <c r="C266" s="202"/>
      <c r="D266" s="203" t="s">
        <v>75</v>
      </c>
      <c r="E266" s="215" t="s">
        <v>563</v>
      </c>
      <c r="F266" s="215" t="s">
        <v>564</v>
      </c>
      <c r="G266" s="202"/>
      <c r="H266" s="202"/>
      <c r="I266" s="205"/>
      <c r="J266" s="216">
        <f>BK266</f>
        <v>0</v>
      </c>
      <c r="K266" s="202"/>
      <c r="L266" s="207"/>
      <c r="M266" s="208"/>
      <c r="N266" s="209"/>
      <c r="O266" s="209"/>
      <c r="P266" s="210">
        <f>SUM(P267:P268)</f>
        <v>0</v>
      </c>
      <c r="Q266" s="209"/>
      <c r="R266" s="210">
        <f>SUM(R267:R268)</f>
        <v>0</v>
      </c>
      <c r="S266" s="209"/>
      <c r="T266" s="211">
        <f>SUM(T267:T268)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2" t="s">
        <v>84</v>
      </c>
      <c r="AT266" s="213" t="s">
        <v>75</v>
      </c>
      <c r="AU266" s="213" t="s">
        <v>84</v>
      </c>
      <c r="AY266" s="212" t="s">
        <v>134</v>
      </c>
      <c r="BK266" s="214">
        <f>SUM(BK267:BK268)</f>
        <v>0</v>
      </c>
    </row>
    <row r="267" s="2" customFormat="1" ht="24.15" customHeight="1">
      <c r="A267" s="37"/>
      <c r="B267" s="38"/>
      <c r="C267" s="217" t="s">
        <v>408</v>
      </c>
      <c r="D267" s="217" t="s">
        <v>136</v>
      </c>
      <c r="E267" s="218" t="s">
        <v>814</v>
      </c>
      <c r="F267" s="219" t="s">
        <v>815</v>
      </c>
      <c r="G267" s="220" t="s">
        <v>247</v>
      </c>
      <c r="H267" s="221">
        <v>75.296999999999997</v>
      </c>
      <c r="I267" s="222"/>
      <c r="J267" s="223">
        <f>ROUND(I267*H267,2)</f>
        <v>0</v>
      </c>
      <c r="K267" s="219" t="s">
        <v>140</v>
      </c>
      <c r="L267" s="43"/>
      <c r="M267" s="224" t="s">
        <v>1</v>
      </c>
      <c r="N267" s="225" t="s">
        <v>41</v>
      </c>
      <c r="O267" s="90"/>
      <c r="P267" s="226">
        <f>O267*H267</f>
        <v>0</v>
      </c>
      <c r="Q267" s="226">
        <v>0</v>
      </c>
      <c r="R267" s="226">
        <f>Q267*H267</f>
        <v>0</v>
      </c>
      <c r="S267" s="226">
        <v>0</v>
      </c>
      <c r="T267" s="227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28" t="s">
        <v>141</v>
      </c>
      <c r="AT267" s="228" t="s">
        <v>136</v>
      </c>
      <c r="AU267" s="228" t="s">
        <v>86</v>
      </c>
      <c r="AY267" s="16" t="s">
        <v>134</v>
      </c>
      <c r="BE267" s="229">
        <f>IF(N267="základní",J267,0)</f>
        <v>0</v>
      </c>
      <c r="BF267" s="229">
        <f>IF(N267="snížená",J267,0)</f>
        <v>0</v>
      </c>
      <c r="BG267" s="229">
        <f>IF(N267="zákl. přenesená",J267,0)</f>
        <v>0</v>
      </c>
      <c r="BH267" s="229">
        <f>IF(N267="sníž. přenesená",J267,0)</f>
        <v>0</v>
      </c>
      <c r="BI267" s="229">
        <f>IF(N267="nulová",J267,0)</f>
        <v>0</v>
      </c>
      <c r="BJ267" s="16" t="s">
        <v>84</v>
      </c>
      <c r="BK267" s="229">
        <f>ROUND(I267*H267,2)</f>
        <v>0</v>
      </c>
      <c r="BL267" s="16" t="s">
        <v>141</v>
      </c>
      <c r="BM267" s="228" t="s">
        <v>951</v>
      </c>
    </row>
    <row r="268" s="2" customFormat="1">
      <c r="A268" s="37"/>
      <c r="B268" s="38"/>
      <c r="C268" s="39"/>
      <c r="D268" s="230" t="s">
        <v>143</v>
      </c>
      <c r="E268" s="39"/>
      <c r="F268" s="231" t="s">
        <v>817</v>
      </c>
      <c r="G268" s="39"/>
      <c r="H268" s="39"/>
      <c r="I268" s="232"/>
      <c r="J268" s="39"/>
      <c r="K268" s="39"/>
      <c r="L268" s="43"/>
      <c r="M268" s="268"/>
      <c r="N268" s="269"/>
      <c r="O268" s="270"/>
      <c r="P268" s="270"/>
      <c r="Q268" s="270"/>
      <c r="R268" s="270"/>
      <c r="S268" s="270"/>
      <c r="T268" s="271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6" t="s">
        <v>143</v>
      </c>
      <c r="AU268" s="16" t="s">
        <v>86</v>
      </c>
    </row>
    <row r="269" s="2" customFormat="1" ht="6.96" customHeight="1">
      <c r="A269" s="37"/>
      <c r="B269" s="65"/>
      <c r="C269" s="66"/>
      <c r="D269" s="66"/>
      <c r="E269" s="66"/>
      <c r="F269" s="66"/>
      <c r="G269" s="66"/>
      <c r="H269" s="66"/>
      <c r="I269" s="66"/>
      <c r="J269" s="66"/>
      <c r="K269" s="66"/>
      <c r="L269" s="43"/>
      <c r="M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</row>
  </sheetData>
  <sheetProtection sheet="1" autoFilter="0" formatColumns="0" formatRows="0" objects="1" scenarios="1" spinCount="100000" saltValue="DUxKtzjkLy04yD+K5svdLMltaOwmMfqdO+T4YriX4LfP/LEiQjnYMyKW7K3gZ6L2k2+B1f1n37wdzl2RvJVbUg==" hashValue="71VI1peSRBgc+LziEC5cYgdBuAS6RlSCew4nxwOFP2D4kCl6oYHOg4T7DhaIHmde5ejiPwwTjrt6bdyveLQGxg==" algorithmName="SHA-512" password="CC35"/>
  <autoFilter ref="C122:K268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98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Splašková kanalizace 1. etapa Horní Chřibská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952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17. 3. 2025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ROUND((SUM(BE123:BE215)),  2)</f>
        <v>0</v>
      </c>
      <c r="G33" s="37"/>
      <c r="H33" s="37"/>
      <c r="I33" s="154">
        <v>0.20999999999999999</v>
      </c>
      <c r="J33" s="153">
        <f>ROUND(((SUM(BE123:BE215))*I33),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ROUND((SUM(BF123:BF215)),  2)</f>
        <v>0</v>
      </c>
      <c r="G34" s="37"/>
      <c r="H34" s="37"/>
      <c r="I34" s="154">
        <v>0.12</v>
      </c>
      <c r="J34" s="153">
        <f>ROUND(((SUM(BF123:BF215))*I34),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ROUND((SUM(BG123:BG215)),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ROUND((SUM(BH123:BH215)),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ROUND((SUM(BI123:BI215)),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Splašková kanalizace 1. etapa Horní Chřibská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05 - IO 01 Úprava povrchů splašková kanalizace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Chřibská</v>
      </c>
      <c r="G89" s="39"/>
      <c r="H89" s="39"/>
      <c r="I89" s="31" t="s">
        <v>22</v>
      </c>
      <c r="J89" s="78" t="str">
        <f>IF(J12="","",J12)</f>
        <v>17. 3. 2025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Chřibská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J. Nešněra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113</v>
      </c>
      <c r="E97" s="181"/>
      <c r="F97" s="181"/>
      <c r="G97" s="181"/>
      <c r="H97" s="181"/>
      <c r="I97" s="181"/>
      <c r="J97" s="182">
        <f>J124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114</v>
      </c>
      <c r="E98" s="187"/>
      <c r="F98" s="187"/>
      <c r="G98" s="187"/>
      <c r="H98" s="187"/>
      <c r="I98" s="187"/>
      <c r="J98" s="188">
        <f>J125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115</v>
      </c>
      <c r="E99" s="187"/>
      <c r="F99" s="187"/>
      <c r="G99" s="187"/>
      <c r="H99" s="187"/>
      <c r="I99" s="187"/>
      <c r="J99" s="188">
        <f>J152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953</v>
      </c>
      <c r="E100" s="187"/>
      <c r="F100" s="187"/>
      <c r="G100" s="187"/>
      <c r="H100" s="187"/>
      <c r="I100" s="187"/>
      <c r="J100" s="188">
        <f>J156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819</v>
      </c>
      <c r="E101" s="187"/>
      <c r="F101" s="187"/>
      <c r="G101" s="187"/>
      <c r="H101" s="187"/>
      <c r="I101" s="187"/>
      <c r="J101" s="188">
        <f>J176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645</v>
      </c>
      <c r="E102" s="187"/>
      <c r="F102" s="187"/>
      <c r="G102" s="187"/>
      <c r="H102" s="187"/>
      <c r="I102" s="187"/>
      <c r="J102" s="188">
        <f>J198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118</v>
      </c>
      <c r="E103" s="187"/>
      <c r="F103" s="187"/>
      <c r="G103" s="187"/>
      <c r="H103" s="187"/>
      <c r="I103" s="187"/>
      <c r="J103" s="188">
        <f>J213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119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73" t="str">
        <f>E7</f>
        <v>Splašková kanalizace 1. etapa Horní Chřibská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106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05 - IO 01 Úprava povrchů splašková kanalizace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>Chřibská</v>
      </c>
      <c r="G117" s="39"/>
      <c r="H117" s="39"/>
      <c r="I117" s="31" t="s">
        <v>22</v>
      </c>
      <c r="J117" s="78" t="str">
        <f>IF(J12="","",J12)</f>
        <v>17. 3. 2025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9"/>
      <c r="E119" s="39"/>
      <c r="F119" s="26" t="str">
        <f>E15</f>
        <v>Město Chřibská</v>
      </c>
      <c r="G119" s="39"/>
      <c r="H119" s="39"/>
      <c r="I119" s="31" t="s">
        <v>30</v>
      </c>
      <c r="J119" s="35" t="str">
        <f>E21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28</v>
      </c>
      <c r="D120" s="39"/>
      <c r="E120" s="39"/>
      <c r="F120" s="26" t="str">
        <f>IF(E18="","",E18)</f>
        <v>Vyplň údaj</v>
      </c>
      <c r="G120" s="39"/>
      <c r="H120" s="39"/>
      <c r="I120" s="31" t="s">
        <v>33</v>
      </c>
      <c r="J120" s="35" t="str">
        <f>E24</f>
        <v>J. Nešněra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90"/>
      <c r="B122" s="191"/>
      <c r="C122" s="192" t="s">
        <v>120</v>
      </c>
      <c r="D122" s="193" t="s">
        <v>61</v>
      </c>
      <c r="E122" s="193" t="s">
        <v>57</v>
      </c>
      <c r="F122" s="193" t="s">
        <v>58</v>
      </c>
      <c r="G122" s="193" t="s">
        <v>121</v>
      </c>
      <c r="H122" s="193" t="s">
        <v>122</v>
      </c>
      <c r="I122" s="193" t="s">
        <v>123</v>
      </c>
      <c r="J122" s="193" t="s">
        <v>110</v>
      </c>
      <c r="K122" s="194" t="s">
        <v>124</v>
      </c>
      <c r="L122" s="195"/>
      <c r="M122" s="99" t="s">
        <v>1</v>
      </c>
      <c r="N122" s="100" t="s">
        <v>40</v>
      </c>
      <c r="O122" s="100" t="s">
        <v>125</v>
      </c>
      <c r="P122" s="100" t="s">
        <v>126</v>
      </c>
      <c r="Q122" s="100" t="s">
        <v>127</v>
      </c>
      <c r="R122" s="100" t="s">
        <v>128</v>
      </c>
      <c r="S122" s="100" t="s">
        <v>129</v>
      </c>
      <c r="T122" s="101" t="s">
        <v>130</v>
      </c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</row>
    <row r="123" s="2" customFormat="1" ht="22.8" customHeight="1">
      <c r="A123" s="37"/>
      <c r="B123" s="38"/>
      <c r="C123" s="106" t="s">
        <v>131</v>
      </c>
      <c r="D123" s="39"/>
      <c r="E123" s="39"/>
      <c r="F123" s="39"/>
      <c r="G123" s="39"/>
      <c r="H123" s="39"/>
      <c r="I123" s="39"/>
      <c r="J123" s="196">
        <f>BK123</f>
        <v>0</v>
      </c>
      <c r="K123" s="39"/>
      <c r="L123" s="43"/>
      <c r="M123" s="102"/>
      <c r="N123" s="197"/>
      <c r="O123" s="103"/>
      <c r="P123" s="198">
        <f>P124</f>
        <v>0</v>
      </c>
      <c r="Q123" s="103"/>
      <c r="R123" s="198">
        <f>R124</f>
        <v>277.0071173</v>
      </c>
      <c r="S123" s="103"/>
      <c r="T123" s="199">
        <f>T124</f>
        <v>468.36935999999997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75</v>
      </c>
      <c r="AU123" s="16" t="s">
        <v>112</v>
      </c>
      <c r="BK123" s="200">
        <f>BK124</f>
        <v>0</v>
      </c>
    </row>
    <row r="124" s="12" customFormat="1" ht="25.92" customHeight="1">
      <c r="A124" s="12"/>
      <c r="B124" s="201"/>
      <c r="C124" s="202"/>
      <c r="D124" s="203" t="s">
        <v>75</v>
      </c>
      <c r="E124" s="204" t="s">
        <v>132</v>
      </c>
      <c r="F124" s="204" t="s">
        <v>133</v>
      </c>
      <c r="G124" s="202"/>
      <c r="H124" s="202"/>
      <c r="I124" s="205"/>
      <c r="J124" s="206">
        <f>BK124</f>
        <v>0</v>
      </c>
      <c r="K124" s="202"/>
      <c r="L124" s="207"/>
      <c r="M124" s="208"/>
      <c r="N124" s="209"/>
      <c r="O124" s="209"/>
      <c r="P124" s="210">
        <f>P125+P152+P156+P176+P198+P213</f>
        <v>0</v>
      </c>
      <c r="Q124" s="209"/>
      <c r="R124" s="210">
        <f>R125+R152+R156+R176+R198+R213</f>
        <v>277.0071173</v>
      </c>
      <c r="S124" s="209"/>
      <c r="T124" s="211">
        <f>T125+T152+T156+T176+T198+T213</f>
        <v>468.36935999999997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84</v>
      </c>
      <c r="AT124" s="213" t="s">
        <v>75</v>
      </c>
      <c r="AU124" s="213" t="s">
        <v>76</v>
      </c>
      <c r="AY124" s="212" t="s">
        <v>134</v>
      </c>
      <c r="BK124" s="214">
        <f>BK125+BK152+BK156+BK176+BK198+BK213</f>
        <v>0</v>
      </c>
    </row>
    <row r="125" s="12" customFormat="1" ht="22.8" customHeight="1">
      <c r="A125" s="12"/>
      <c r="B125" s="201"/>
      <c r="C125" s="202"/>
      <c r="D125" s="203" t="s">
        <v>75</v>
      </c>
      <c r="E125" s="215" t="s">
        <v>84</v>
      </c>
      <c r="F125" s="215" t="s">
        <v>135</v>
      </c>
      <c r="G125" s="202"/>
      <c r="H125" s="202"/>
      <c r="I125" s="205"/>
      <c r="J125" s="216">
        <f>BK125</f>
        <v>0</v>
      </c>
      <c r="K125" s="202"/>
      <c r="L125" s="207"/>
      <c r="M125" s="208"/>
      <c r="N125" s="209"/>
      <c r="O125" s="209"/>
      <c r="P125" s="210">
        <f>SUM(P126:P151)</f>
        <v>0</v>
      </c>
      <c r="Q125" s="209"/>
      <c r="R125" s="210">
        <f>SUM(R126:R151)</f>
        <v>0.005751</v>
      </c>
      <c r="S125" s="209"/>
      <c r="T125" s="211">
        <f>SUM(T126:T151)</f>
        <v>463.57736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84</v>
      </c>
      <c r="AT125" s="213" t="s">
        <v>75</v>
      </c>
      <c r="AU125" s="213" t="s">
        <v>84</v>
      </c>
      <c r="AY125" s="212" t="s">
        <v>134</v>
      </c>
      <c r="BK125" s="214">
        <f>SUM(BK126:BK151)</f>
        <v>0</v>
      </c>
    </row>
    <row r="126" s="2" customFormat="1" ht="33" customHeight="1">
      <c r="A126" s="37"/>
      <c r="B126" s="38"/>
      <c r="C126" s="217" t="s">
        <v>84</v>
      </c>
      <c r="D126" s="217" t="s">
        <v>136</v>
      </c>
      <c r="E126" s="218" t="s">
        <v>954</v>
      </c>
      <c r="F126" s="219" t="s">
        <v>955</v>
      </c>
      <c r="G126" s="220" t="s">
        <v>226</v>
      </c>
      <c r="H126" s="221">
        <v>294</v>
      </c>
      <c r="I126" s="222"/>
      <c r="J126" s="223">
        <f>ROUND(I126*H126,2)</f>
        <v>0</v>
      </c>
      <c r="K126" s="219" t="s">
        <v>140</v>
      </c>
      <c r="L126" s="43"/>
      <c r="M126" s="224" t="s">
        <v>1</v>
      </c>
      <c r="N126" s="225" t="s">
        <v>41</v>
      </c>
      <c r="O126" s="90"/>
      <c r="P126" s="226">
        <f>O126*H126</f>
        <v>0</v>
      </c>
      <c r="Q126" s="226">
        <v>0</v>
      </c>
      <c r="R126" s="226">
        <f>Q126*H126</f>
        <v>0</v>
      </c>
      <c r="S126" s="226">
        <v>0.44</v>
      </c>
      <c r="T126" s="227">
        <f>S126*H126</f>
        <v>129.36000000000001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141</v>
      </c>
      <c r="AT126" s="228" t="s">
        <v>136</v>
      </c>
      <c r="AU126" s="228" t="s">
        <v>86</v>
      </c>
      <c r="AY126" s="16" t="s">
        <v>134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6" t="s">
        <v>84</v>
      </c>
      <c r="BK126" s="229">
        <f>ROUND(I126*H126,2)</f>
        <v>0</v>
      </c>
      <c r="BL126" s="16" t="s">
        <v>141</v>
      </c>
      <c r="BM126" s="228" t="s">
        <v>956</v>
      </c>
    </row>
    <row r="127" s="2" customFormat="1">
      <c r="A127" s="37"/>
      <c r="B127" s="38"/>
      <c r="C127" s="39"/>
      <c r="D127" s="230" t="s">
        <v>143</v>
      </c>
      <c r="E127" s="39"/>
      <c r="F127" s="231" t="s">
        <v>957</v>
      </c>
      <c r="G127" s="39"/>
      <c r="H127" s="39"/>
      <c r="I127" s="232"/>
      <c r="J127" s="39"/>
      <c r="K127" s="39"/>
      <c r="L127" s="43"/>
      <c r="M127" s="233"/>
      <c r="N127" s="234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143</v>
      </c>
      <c r="AU127" s="16" t="s">
        <v>86</v>
      </c>
    </row>
    <row r="128" s="13" customFormat="1">
      <c r="A128" s="13"/>
      <c r="B128" s="235"/>
      <c r="C128" s="236"/>
      <c r="D128" s="230" t="s">
        <v>145</v>
      </c>
      <c r="E128" s="237" t="s">
        <v>1</v>
      </c>
      <c r="F128" s="238" t="s">
        <v>958</v>
      </c>
      <c r="G128" s="236"/>
      <c r="H128" s="239">
        <v>28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145</v>
      </c>
      <c r="AU128" s="245" t="s">
        <v>86</v>
      </c>
      <c r="AV128" s="13" t="s">
        <v>86</v>
      </c>
      <c r="AW128" s="13" t="s">
        <v>32</v>
      </c>
      <c r="AX128" s="13" t="s">
        <v>76</v>
      </c>
      <c r="AY128" s="245" t="s">
        <v>134</v>
      </c>
    </row>
    <row r="129" s="13" customFormat="1">
      <c r="A129" s="13"/>
      <c r="B129" s="235"/>
      <c r="C129" s="236"/>
      <c r="D129" s="230" t="s">
        <v>145</v>
      </c>
      <c r="E129" s="237" t="s">
        <v>1</v>
      </c>
      <c r="F129" s="238" t="s">
        <v>959</v>
      </c>
      <c r="G129" s="236"/>
      <c r="H129" s="239">
        <v>247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145</v>
      </c>
      <c r="AU129" s="245" t="s">
        <v>86</v>
      </c>
      <c r="AV129" s="13" t="s">
        <v>86</v>
      </c>
      <c r="AW129" s="13" t="s">
        <v>32</v>
      </c>
      <c r="AX129" s="13" t="s">
        <v>76</v>
      </c>
      <c r="AY129" s="245" t="s">
        <v>134</v>
      </c>
    </row>
    <row r="130" s="13" customFormat="1">
      <c r="A130" s="13"/>
      <c r="B130" s="235"/>
      <c r="C130" s="236"/>
      <c r="D130" s="230" t="s">
        <v>145</v>
      </c>
      <c r="E130" s="237" t="s">
        <v>1</v>
      </c>
      <c r="F130" s="238" t="s">
        <v>960</v>
      </c>
      <c r="G130" s="236"/>
      <c r="H130" s="239">
        <v>19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145</v>
      </c>
      <c r="AU130" s="245" t="s">
        <v>86</v>
      </c>
      <c r="AV130" s="13" t="s">
        <v>86</v>
      </c>
      <c r="AW130" s="13" t="s">
        <v>32</v>
      </c>
      <c r="AX130" s="13" t="s">
        <v>76</v>
      </c>
      <c r="AY130" s="245" t="s">
        <v>134</v>
      </c>
    </row>
    <row r="131" s="14" customFormat="1">
      <c r="A131" s="14"/>
      <c r="B131" s="247"/>
      <c r="C131" s="248"/>
      <c r="D131" s="230" t="s">
        <v>145</v>
      </c>
      <c r="E131" s="249" t="s">
        <v>1</v>
      </c>
      <c r="F131" s="250" t="s">
        <v>211</v>
      </c>
      <c r="G131" s="248"/>
      <c r="H131" s="251">
        <v>294</v>
      </c>
      <c r="I131" s="252"/>
      <c r="J131" s="248"/>
      <c r="K131" s="248"/>
      <c r="L131" s="253"/>
      <c r="M131" s="254"/>
      <c r="N131" s="255"/>
      <c r="O131" s="255"/>
      <c r="P131" s="255"/>
      <c r="Q131" s="255"/>
      <c r="R131" s="255"/>
      <c r="S131" s="255"/>
      <c r="T131" s="25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7" t="s">
        <v>145</v>
      </c>
      <c r="AU131" s="257" t="s">
        <v>86</v>
      </c>
      <c r="AV131" s="14" t="s">
        <v>141</v>
      </c>
      <c r="AW131" s="14" t="s">
        <v>32</v>
      </c>
      <c r="AX131" s="14" t="s">
        <v>84</v>
      </c>
      <c r="AY131" s="257" t="s">
        <v>134</v>
      </c>
    </row>
    <row r="132" s="2" customFormat="1" ht="24.15" customHeight="1">
      <c r="A132" s="37"/>
      <c r="B132" s="38"/>
      <c r="C132" s="217" t="s">
        <v>86</v>
      </c>
      <c r="D132" s="217" t="s">
        <v>136</v>
      </c>
      <c r="E132" s="218" t="s">
        <v>961</v>
      </c>
      <c r="F132" s="219" t="s">
        <v>962</v>
      </c>
      <c r="G132" s="220" t="s">
        <v>226</v>
      </c>
      <c r="H132" s="221">
        <v>1047.1099999999999</v>
      </c>
      <c r="I132" s="222"/>
      <c r="J132" s="223">
        <f>ROUND(I132*H132,2)</f>
        <v>0</v>
      </c>
      <c r="K132" s="219" t="s">
        <v>140</v>
      </c>
      <c r="L132" s="43"/>
      <c r="M132" s="224" t="s">
        <v>1</v>
      </c>
      <c r="N132" s="225" t="s">
        <v>41</v>
      </c>
      <c r="O132" s="90"/>
      <c r="P132" s="226">
        <f>O132*H132</f>
        <v>0</v>
      </c>
      <c r="Q132" s="226">
        <v>0</v>
      </c>
      <c r="R132" s="226">
        <f>Q132*H132</f>
        <v>0</v>
      </c>
      <c r="S132" s="226">
        <v>0.316</v>
      </c>
      <c r="T132" s="227">
        <f>S132*H132</f>
        <v>330.88675999999998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141</v>
      </c>
      <c r="AT132" s="228" t="s">
        <v>136</v>
      </c>
      <c r="AU132" s="228" t="s">
        <v>86</v>
      </c>
      <c r="AY132" s="16" t="s">
        <v>134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84</v>
      </c>
      <c r="BK132" s="229">
        <f>ROUND(I132*H132,2)</f>
        <v>0</v>
      </c>
      <c r="BL132" s="16" t="s">
        <v>141</v>
      </c>
      <c r="BM132" s="228" t="s">
        <v>963</v>
      </c>
    </row>
    <row r="133" s="2" customFormat="1">
      <c r="A133" s="37"/>
      <c r="B133" s="38"/>
      <c r="C133" s="39"/>
      <c r="D133" s="230" t="s">
        <v>143</v>
      </c>
      <c r="E133" s="39"/>
      <c r="F133" s="231" t="s">
        <v>964</v>
      </c>
      <c r="G133" s="39"/>
      <c r="H133" s="39"/>
      <c r="I133" s="232"/>
      <c r="J133" s="39"/>
      <c r="K133" s="39"/>
      <c r="L133" s="43"/>
      <c r="M133" s="233"/>
      <c r="N133" s="234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143</v>
      </c>
      <c r="AU133" s="16" t="s">
        <v>86</v>
      </c>
    </row>
    <row r="134" s="2" customFormat="1" ht="16.5" customHeight="1">
      <c r="A134" s="37"/>
      <c r="B134" s="38"/>
      <c r="C134" s="217" t="s">
        <v>152</v>
      </c>
      <c r="D134" s="217" t="s">
        <v>136</v>
      </c>
      <c r="E134" s="218" t="s">
        <v>965</v>
      </c>
      <c r="F134" s="219" t="s">
        <v>966</v>
      </c>
      <c r="G134" s="220" t="s">
        <v>198</v>
      </c>
      <c r="H134" s="221">
        <v>1.8300000000000001</v>
      </c>
      <c r="I134" s="222"/>
      <c r="J134" s="223">
        <f>ROUND(I134*H134,2)</f>
        <v>0</v>
      </c>
      <c r="K134" s="219" t="s">
        <v>140</v>
      </c>
      <c r="L134" s="43"/>
      <c r="M134" s="224" t="s">
        <v>1</v>
      </c>
      <c r="N134" s="225" t="s">
        <v>41</v>
      </c>
      <c r="O134" s="90"/>
      <c r="P134" s="226">
        <f>O134*H134</f>
        <v>0</v>
      </c>
      <c r="Q134" s="226">
        <v>0</v>
      </c>
      <c r="R134" s="226">
        <f>Q134*H134</f>
        <v>0</v>
      </c>
      <c r="S134" s="226">
        <v>1.8200000000000001</v>
      </c>
      <c r="T134" s="227">
        <f>S134*H134</f>
        <v>3.3306000000000004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8" t="s">
        <v>141</v>
      </c>
      <c r="AT134" s="228" t="s">
        <v>136</v>
      </c>
      <c r="AU134" s="228" t="s">
        <v>86</v>
      </c>
      <c r="AY134" s="16" t="s">
        <v>134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6" t="s">
        <v>84</v>
      </c>
      <c r="BK134" s="229">
        <f>ROUND(I134*H134,2)</f>
        <v>0</v>
      </c>
      <c r="BL134" s="16" t="s">
        <v>141</v>
      </c>
      <c r="BM134" s="228" t="s">
        <v>967</v>
      </c>
    </row>
    <row r="135" s="2" customFormat="1">
      <c r="A135" s="37"/>
      <c r="B135" s="38"/>
      <c r="C135" s="39"/>
      <c r="D135" s="230" t="s">
        <v>143</v>
      </c>
      <c r="E135" s="39"/>
      <c r="F135" s="231" t="s">
        <v>968</v>
      </c>
      <c r="G135" s="39"/>
      <c r="H135" s="39"/>
      <c r="I135" s="232"/>
      <c r="J135" s="39"/>
      <c r="K135" s="39"/>
      <c r="L135" s="43"/>
      <c r="M135" s="233"/>
      <c r="N135" s="234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143</v>
      </c>
      <c r="AU135" s="16" t="s">
        <v>86</v>
      </c>
    </row>
    <row r="136" s="13" customFormat="1">
      <c r="A136" s="13"/>
      <c r="B136" s="235"/>
      <c r="C136" s="236"/>
      <c r="D136" s="230" t="s">
        <v>145</v>
      </c>
      <c r="E136" s="237" t="s">
        <v>1</v>
      </c>
      <c r="F136" s="238" t="s">
        <v>969</v>
      </c>
      <c r="G136" s="236"/>
      <c r="H136" s="239">
        <v>1.8300000000000001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145</v>
      </c>
      <c r="AU136" s="245" t="s">
        <v>86</v>
      </c>
      <c r="AV136" s="13" t="s">
        <v>86</v>
      </c>
      <c r="AW136" s="13" t="s">
        <v>32</v>
      </c>
      <c r="AX136" s="13" t="s">
        <v>84</v>
      </c>
      <c r="AY136" s="245" t="s">
        <v>134</v>
      </c>
    </row>
    <row r="137" s="2" customFormat="1" ht="24.15" customHeight="1">
      <c r="A137" s="37"/>
      <c r="B137" s="38"/>
      <c r="C137" s="217" t="s">
        <v>141</v>
      </c>
      <c r="D137" s="217" t="s">
        <v>136</v>
      </c>
      <c r="E137" s="218" t="s">
        <v>970</v>
      </c>
      <c r="F137" s="219" t="s">
        <v>971</v>
      </c>
      <c r="G137" s="220" t="s">
        <v>226</v>
      </c>
      <c r="H137" s="221">
        <v>143.77000000000001</v>
      </c>
      <c r="I137" s="222"/>
      <c r="J137" s="223">
        <f>ROUND(I137*H137,2)</f>
        <v>0</v>
      </c>
      <c r="K137" s="219" t="s">
        <v>140</v>
      </c>
      <c r="L137" s="43"/>
      <c r="M137" s="224" t="s">
        <v>1</v>
      </c>
      <c r="N137" s="225" t="s">
        <v>41</v>
      </c>
      <c r="O137" s="90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8" t="s">
        <v>141</v>
      </c>
      <c r="AT137" s="228" t="s">
        <v>136</v>
      </c>
      <c r="AU137" s="228" t="s">
        <v>86</v>
      </c>
      <c r="AY137" s="16" t="s">
        <v>134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6" t="s">
        <v>84</v>
      </c>
      <c r="BK137" s="229">
        <f>ROUND(I137*H137,2)</f>
        <v>0</v>
      </c>
      <c r="BL137" s="16" t="s">
        <v>141</v>
      </c>
      <c r="BM137" s="228" t="s">
        <v>972</v>
      </c>
    </row>
    <row r="138" s="2" customFormat="1">
      <c r="A138" s="37"/>
      <c r="B138" s="38"/>
      <c r="C138" s="39"/>
      <c r="D138" s="230" t="s">
        <v>143</v>
      </c>
      <c r="E138" s="39"/>
      <c r="F138" s="231" t="s">
        <v>973</v>
      </c>
      <c r="G138" s="39"/>
      <c r="H138" s="39"/>
      <c r="I138" s="232"/>
      <c r="J138" s="39"/>
      <c r="K138" s="39"/>
      <c r="L138" s="43"/>
      <c r="M138" s="233"/>
      <c r="N138" s="234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143</v>
      </c>
      <c r="AU138" s="16" t="s">
        <v>86</v>
      </c>
    </row>
    <row r="139" s="13" customFormat="1">
      <c r="A139" s="13"/>
      <c r="B139" s="235"/>
      <c r="C139" s="236"/>
      <c r="D139" s="230" t="s">
        <v>145</v>
      </c>
      <c r="E139" s="237" t="s">
        <v>1</v>
      </c>
      <c r="F139" s="238" t="s">
        <v>974</v>
      </c>
      <c r="G139" s="236"/>
      <c r="H139" s="239">
        <v>143.77000000000001</v>
      </c>
      <c r="I139" s="240"/>
      <c r="J139" s="236"/>
      <c r="K139" s="236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145</v>
      </c>
      <c r="AU139" s="245" t="s">
        <v>86</v>
      </c>
      <c r="AV139" s="13" t="s">
        <v>86</v>
      </c>
      <c r="AW139" s="13" t="s">
        <v>32</v>
      </c>
      <c r="AX139" s="13" t="s">
        <v>84</v>
      </c>
      <c r="AY139" s="245" t="s">
        <v>134</v>
      </c>
    </row>
    <row r="140" s="2" customFormat="1" ht="33" customHeight="1">
      <c r="A140" s="37"/>
      <c r="B140" s="38"/>
      <c r="C140" s="217" t="s">
        <v>163</v>
      </c>
      <c r="D140" s="217" t="s">
        <v>136</v>
      </c>
      <c r="E140" s="218" t="s">
        <v>975</v>
      </c>
      <c r="F140" s="219" t="s">
        <v>976</v>
      </c>
      <c r="G140" s="220" t="s">
        <v>226</v>
      </c>
      <c r="H140" s="221">
        <v>143.77000000000001</v>
      </c>
      <c r="I140" s="222"/>
      <c r="J140" s="223">
        <f>ROUND(I140*H140,2)</f>
        <v>0</v>
      </c>
      <c r="K140" s="219" t="s">
        <v>140</v>
      </c>
      <c r="L140" s="43"/>
      <c r="M140" s="224" t="s">
        <v>1</v>
      </c>
      <c r="N140" s="225" t="s">
        <v>41</v>
      </c>
      <c r="O140" s="90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8" t="s">
        <v>141</v>
      </c>
      <c r="AT140" s="228" t="s">
        <v>136</v>
      </c>
      <c r="AU140" s="228" t="s">
        <v>86</v>
      </c>
      <c r="AY140" s="16" t="s">
        <v>134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6" t="s">
        <v>84</v>
      </c>
      <c r="BK140" s="229">
        <f>ROUND(I140*H140,2)</f>
        <v>0</v>
      </c>
      <c r="BL140" s="16" t="s">
        <v>141</v>
      </c>
      <c r="BM140" s="228" t="s">
        <v>977</v>
      </c>
    </row>
    <row r="141" s="2" customFormat="1">
      <c r="A141" s="37"/>
      <c r="B141" s="38"/>
      <c r="C141" s="39"/>
      <c r="D141" s="230" t="s">
        <v>143</v>
      </c>
      <c r="E141" s="39"/>
      <c r="F141" s="231" t="s">
        <v>978</v>
      </c>
      <c r="G141" s="39"/>
      <c r="H141" s="39"/>
      <c r="I141" s="232"/>
      <c r="J141" s="39"/>
      <c r="K141" s="39"/>
      <c r="L141" s="43"/>
      <c r="M141" s="233"/>
      <c r="N141" s="234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143</v>
      </c>
      <c r="AU141" s="16" t="s">
        <v>86</v>
      </c>
    </row>
    <row r="142" s="13" customFormat="1">
      <c r="A142" s="13"/>
      <c r="B142" s="235"/>
      <c r="C142" s="236"/>
      <c r="D142" s="230" t="s">
        <v>145</v>
      </c>
      <c r="E142" s="236"/>
      <c r="F142" s="238" t="s">
        <v>979</v>
      </c>
      <c r="G142" s="236"/>
      <c r="H142" s="239">
        <v>143.77000000000001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145</v>
      </c>
      <c r="AU142" s="245" t="s">
        <v>86</v>
      </c>
      <c r="AV142" s="13" t="s">
        <v>86</v>
      </c>
      <c r="AW142" s="13" t="s">
        <v>4</v>
      </c>
      <c r="AX142" s="13" t="s">
        <v>84</v>
      </c>
      <c r="AY142" s="245" t="s">
        <v>134</v>
      </c>
    </row>
    <row r="143" s="2" customFormat="1" ht="24.15" customHeight="1">
      <c r="A143" s="37"/>
      <c r="B143" s="38"/>
      <c r="C143" s="217" t="s">
        <v>168</v>
      </c>
      <c r="D143" s="217" t="s">
        <v>136</v>
      </c>
      <c r="E143" s="218" t="s">
        <v>980</v>
      </c>
      <c r="F143" s="219" t="s">
        <v>981</v>
      </c>
      <c r="G143" s="220" t="s">
        <v>226</v>
      </c>
      <c r="H143" s="221">
        <v>143.77000000000001</v>
      </c>
      <c r="I143" s="222"/>
      <c r="J143" s="223">
        <f>ROUND(I143*H143,2)</f>
        <v>0</v>
      </c>
      <c r="K143" s="219" t="s">
        <v>140</v>
      </c>
      <c r="L143" s="43"/>
      <c r="M143" s="224" t="s">
        <v>1</v>
      </c>
      <c r="N143" s="225" t="s">
        <v>41</v>
      </c>
      <c r="O143" s="90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8" t="s">
        <v>141</v>
      </c>
      <c r="AT143" s="228" t="s">
        <v>136</v>
      </c>
      <c r="AU143" s="228" t="s">
        <v>86</v>
      </c>
      <c r="AY143" s="16" t="s">
        <v>134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6" t="s">
        <v>84</v>
      </c>
      <c r="BK143" s="229">
        <f>ROUND(I143*H143,2)</f>
        <v>0</v>
      </c>
      <c r="BL143" s="16" t="s">
        <v>141</v>
      </c>
      <c r="BM143" s="228" t="s">
        <v>982</v>
      </c>
    </row>
    <row r="144" s="2" customFormat="1">
      <c r="A144" s="37"/>
      <c r="B144" s="38"/>
      <c r="C144" s="39"/>
      <c r="D144" s="230" t="s">
        <v>143</v>
      </c>
      <c r="E144" s="39"/>
      <c r="F144" s="231" t="s">
        <v>983</v>
      </c>
      <c r="G144" s="39"/>
      <c r="H144" s="39"/>
      <c r="I144" s="232"/>
      <c r="J144" s="39"/>
      <c r="K144" s="39"/>
      <c r="L144" s="43"/>
      <c r="M144" s="233"/>
      <c r="N144" s="234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143</v>
      </c>
      <c r="AU144" s="16" t="s">
        <v>86</v>
      </c>
    </row>
    <row r="145" s="13" customFormat="1">
      <c r="A145" s="13"/>
      <c r="B145" s="235"/>
      <c r="C145" s="236"/>
      <c r="D145" s="230" t="s">
        <v>145</v>
      </c>
      <c r="E145" s="236"/>
      <c r="F145" s="238" t="s">
        <v>979</v>
      </c>
      <c r="G145" s="236"/>
      <c r="H145" s="239">
        <v>143.77000000000001</v>
      </c>
      <c r="I145" s="240"/>
      <c r="J145" s="236"/>
      <c r="K145" s="236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145</v>
      </c>
      <c r="AU145" s="245" t="s">
        <v>86</v>
      </c>
      <c r="AV145" s="13" t="s">
        <v>86</v>
      </c>
      <c r="AW145" s="13" t="s">
        <v>4</v>
      </c>
      <c r="AX145" s="13" t="s">
        <v>84</v>
      </c>
      <c r="AY145" s="245" t="s">
        <v>134</v>
      </c>
    </row>
    <row r="146" s="2" customFormat="1" ht="16.5" customHeight="1">
      <c r="A146" s="37"/>
      <c r="B146" s="38"/>
      <c r="C146" s="258" t="s">
        <v>173</v>
      </c>
      <c r="D146" s="258" t="s">
        <v>244</v>
      </c>
      <c r="E146" s="259" t="s">
        <v>984</v>
      </c>
      <c r="F146" s="260" t="s">
        <v>985</v>
      </c>
      <c r="G146" s="261" t="s">
        <v>986</v>
      </c>
      <c r="H146" s="262">
        <v>5.7510000000000003</v>
      </c>
      <c r="I146" s="263"/>
      <c r="J146" s="264">
        <f>ROUND(I146*H146,2)</f>
        <v>0</v>
      </c>
      <c r="K146" s="260" t="s">
        <v>140</v>
      </c>
      <c r="L146" s="265"/>
      <c r="M146" s="266" t="s">
        <v>1</v>
      </c>
      <c r="N146" s="267" t="s">
        <v>41</v>
      </c>
      <c r="O146" s="90"/>
      <c r="P146" s="226">
        <f>O146*H146</f>
        <v>0</v>
      </c>
      <c r="Q146" s="226">
        <v>0.001</v>
      </c>
      <c r="R146" s="226">
        <f>Q146*H146</f>
        <v>0.005751</v>
      </c>
      <c r="S146" s="226">
        <v>0</v>
      </c>
      <c r="T146" s="227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8" t="s">
        <v>179</v>
      </c>
      <c r="AT146" s="228" t="s">
        <v>244</v>
      </c>
      <c r="AU146" s="228" t="s">
        <v>86</v>
      </c>
      <c r="AY146" s="16" t="s">
        <v>134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6" t="s">
        <v>84</v>
      </c>
      <c r="BK146" s="229">
        <f>ROUND(I146*H146,2)</f>
        <v>0</v>
      </c>
      <c r="BL146" s="16" t="s">
        <v>141</v>
      </c>
      <c r="BM146" s="228" t="s">
        <v>987</v>
      </c>
    </row>
    <row r="147" s="2" customFormat="1">
      <c r="A147" s="37"/>
      <c r="B147" s="38"/>
      <c r="C147" s="39"/>
      <c r="D147" s="230" t="s">
        <v>143</v>
      </c>
      <c r="E147" s="39"/>
      <c r="F147" s="231" t="s">
        <v>985</v>
      </c>
      <c r="G147" s="39"/>
      <c r="H147" s="39"/>
      <c r="I147" s="232"/>
      <c r="J147" s="39"/>
      <c r="K147" s="39"/>
      <c r="L147" s="43"/>
      <c r="M147" s="233"/>
      <c r="N147" s="234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143</v>
      </c>
      <c r="AU147" s="16" t="s">
        <v>86</v>
      </c>
    </row>
    <row r="148" s="13" customFormat="1">
      <c r="A148" s="13"/>
      <c r="B148" s="235"/>
      <c r="C148" s="236"/>
      <c r="D148" s="230" t="s">
        <v>145</v>
      </c>
      <c r="E148" s="236"/>
      <c r="F148" s="238" t="s">
        <v>988</v>
      </c>
      <c r="G148" s="236"/>
      <c r="H148" s="239">
        <v>5.7510000000000003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145</v>
      </c>
      <c r="AU148" s="245" t="s">
        <v>86</v>
      </c>
      <c r="AV148" s="13" t="s">
        <v>86</v>
      </c>
      <c r="AW148" s="13" t="s">
        <v>4</v>
      </c>
      <c r="AX148" s="13" t="s">
        <v>84</v>
      </c>
      <c r="AY148" s="245" t="s">
        <v>134</v>
      </c>
    </row>
    <row r="149" s="2" customFormat="1" ht="24.15" customHeight="1">
      <c r="A149" s="37"/>
      <c r="B149" s="38"/>
      <c r="C149" s="217" t="s">
        <v>179</v>
      </c>
      <c r="D149" s="217" t="s">
        <v>136</v>
      </c>
      <c r="E149" s="218" t="s">
        <v>989</v>
      </c>
      <c r="F149" s="219" t="s">
        <v>990</v>
      </c>
      <c r="G149" s="220" t="s">
        <v>226</v>
      </c>
      <c r="H149" s="221">
        <v>143.77000000000001</v>
      </c>
      <c r="I149" s="222"/>
      <c r="J149" s="223">
        <f>ROUND(I149*H149,2)</f>
        <v>0</v>
      </c>
      <c r="K149" s="219" t="s">
        <v>140</v>
      </c>
      <c r="L149" s="43"/>
      <c r="M149" s="224" t="s">
        <v>1</v>
      </c>
      <c r="N149" s="225" t="s">
        <v>41</v>
      </c>
      <c r="O149" s="90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7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8" t="s">
        <v>141</v>
      </c>
      <c r="AT149" s="228" t="s">
        <v>136</v>
      </c>
      <c r="AU149" s="228" t="s">
        <v>86</v>
      </c>
      <c r="AY149" s="16" t="s">
        <v>134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6" t="s">
        <v>84</v>
      </c>
      <c r="BK149" s="229">
        <f>ROUND(I149*H149,2)</f>
        <v>0</v>
      </c>
      <c r="BL149" s="16" t="s">
        <v>141</v>
      </c>
      <c r="BM149" s="228" t="s">
        <v>991</v>
      </c>
    </row>
    <row r="150" s="2" customFormat="1">
      <c r="A150" s="37"/>
      <c r="B150" s="38"/>
      <c r="C150" s="39"/>
      <c r="D150" s="230" t="s">
        <v>143</v>
      </c>
      <c r="E150" s="39"/>
      <c r="F150" s="231" t="s">
        <v>992</v>
      </c>
      <c r="G150" s="39"/>
      <c r="H150" s="39"/>
      <c r="I150" s="232"/>
      <c r="J150" s="39"/>
      <c r="K150" s="39"/>
      <c r="L150" s="43"/>
      <c r="M150" s="233"/>
      <c r="N150" s="234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143</v>
      </c>
      <c r="AU150" s="16" t="s">
        <v>86</v>
      </c>
    </row>
    <row r="151" s="13" customFormat="1">
      <c r="A151" s="13"/>
      <c r="B151" s="235"/>
      <c r="C151" s="236"/>
      <c r="D151" s="230" t="s">
        <v>145</v>
      </c>
      <c r="E151" s="236"/>
      <c r="F151" s="238" t="s">
        <v>979</v>
      </c>
      <c r="G151" s="236"/>
      <c r="H151" s="239">
        <v>143.77000000000001</v>
      </c>
      <c r="I151" s="240"/>
      <c r="J151" s="236"/>
      <c r="K151" s="236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145</v>
      </c>
      <c r="AU151" s="245" t="s">
        <v>86</v>
      </c>
      <c r="AV151" s="13" t="s">
        <v>86</v>
      </c>
      <c r="AW151" s="13" t="s">
        <v>4</v>
      </c>
      <c r="AX151" s="13" t="s">
        <v>84</v>
      </c>
      <c r="AY151" s="245" t="s">
        <v>134</v>
      </c>
    </row>
    <row r="152" s="12" customFormat="1" ht="22.8" customHeight="1">
      <c r="A152" s="12"/>
      <c r="B152" s="201"/>
      <c r="C152" s="202"/>
      <c r="D152" s="203" t="s">
        <v>75</v>
      </c>
      <c r="E152" s="215" t="s">
        <v>152</v>
      </c>
      <c r="F152" s="215" t="s">
        <v>316</v>
      </c>
      <c r="G152" s="202"/>
      <c r="H152" s="202"/>
      <c r="I152" s="205"/>
      <c r="J152" s="216">
        <f>BK152</f>
        <v>0</v>
      </c>
      <c r="K152" s="202"/>
      <c r="L152" s="207"/>
      <c r="M152" s="208"/>
      <c r="N152" s="209"/>
      <c r="O152" s="209"/>
      <c r="P152" s="210">
        <f>SUM(P153:P155)</f>
        <v>0</v>
      </c>
      <c r="Q152" s="209"/>
      <c r="R152" s="210">
        <f>SUM(R153:R155)</f>
        <v>4.0060788000000001</v>
      </c>
      <c r="S152" s="209"/>
      <c r="T152" s="211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2" t="s">
        <v>84</v>
      </c>
      <c r="AT152" s="213" t="s">
        <v>75</v>
      </c>
      <c r="AU152" s="213" t="s">
        <v>84</v>
      </c>
      <c r="AY152" s="212" t="s">
        <v>134</v>
      </c>
      <c r="BK152" s="214">
        <f>SUM(BK153:BK155)</f>
        <v>0</v>
      </c>
    </row>
    <row r="153" s="2" customFormat="1" ht="24.15" customHeight="1">
      <c r="A153" s="37"/>
      <c r="B153" s="38"/>
      <c r="C153" s="217" t="s">
        <v>184</v>
      </c>
      <c r="D153" s="217" t="s">
        <v>136</v>
      </c>
      <c r="E153" s="218" t="s">
        <v>859</v>
      </c>
      <c r="F153" s="219" t="s">
        <v>860</v>
      </c>
      <c r="G153" s="220" t="s">
        <v>198</v>
      </c>
      <c r="H153" s="221">
        <v>1.48</v>
      </c>
      <c r="I153" s="222"/>
      <c r="J153" s="223">
        <f>ROUND(I153*H153,2)</f>
        <v>0</v>
      </c>
      <c r="K153" s="219" t="s">
        <v>140</v>
      </c>
      <c r="L153" s="43"/>
      <c r="M153" s="224" t="s">
        <v>1</v>
      </c>
      <c r="N153" s="225" t="s">
        <v>41</v>
      </c>
      <c r="O153" s="90"/>
      <c r="P153" s="226">
        <f>O153*H153</f>
        <v>0</v>
      </c>
      <c r="Q153" s="226">
        <v>2.7068099999999999</v>
      </c>
      <c r="R153" s="226">
        <f>Q153*H153</f>
        <v>4.0060788000000001</v>
      </c>
      <c r="S153" s="226">
        <v>0</v>
      </c>
      <c r="T153" s="22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8" t="s">
        <v>141</v>
      </c>
      <c r="AT153" s="228" t="s">
        <v>136</v>
      </c>
      <c r="AU153" s="228" t="s">
        <v>86</v>
      </c>
      <c r="AY153" s="16" t="s">
        <v>134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6" t="s">
        <v>84</v>
      </c>
      <c r="BK153" s="229">
        <f>ROUND(I153*H153,2)</f>
        <v>0</v>
      </c>
      <c r="BL153" s="16" t="s">
        <v>141</v>
      </c>
      <c r="BM153" s="228" t="s">
        <v>993</v>
      </c>
    </row>
    <row r="154" s="2" customFormat="1">
      <c r="A154" s="37"/>
      <c r="B154" s="38"/>
      <c r="C154" s="39"/>
      <c r="D154" s="230" t="s">
        <v>143</v>
      </c>
      <c r="E154" s="39"/>
      <c r="F154" s="231" t="s">
        <v>862</v>
      </c>
      <c r="G154" s="39"/>
      <c r="H154" s="39"/>
      <c r="I154" s="232"/>
      <c r="J154" s="39"/>
      <c r="K154" s="39"/>
      <c r="L154" s="43"/>
      <c r="M154" s="233"/>
      <c r="N154" s="234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143</v>
      </c>
      <c r="AU154" s="16" t="s">
        <v>86</v>
      </c>
    </row>
    <row r="155" s="13" customFormat="1">
      <c r="A155" s="13"/>
      <c r="B155" s="235"/>
      <c r="C155" s="236"/>
      <c r="D155" s="230" t="s">
        <v>145</v>
      </c>
      <c r="E155" s="237" t="s">
        <v>1</v>
      </c>
      <c r="F155" s="238" t="s">
        <v>994</v>
      </c>
      <c r="G155" s="236"/>
      <c r="H155" s="239">
        <v>1.48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145</v>
      </c>
      <c r="AU155" s="245" t="s">
        <v>86</v>
      </c>
      <c r="AV155" s="13" t="s">
        <v>86</v>
      </c>
      <c r="AW155" s="13" t="s">
        <v>32</v>
      </c>
      <c r="AX155" s="13" t="s">
        <v>84</v>
      </c>
      <c r="AY155" s="245" t="s">
        <v>134</v>
      </c>
    </row>
    <row r="156" s="12" customFormat="1" ht="22.8" customHeight="1">
      <c r="A156" s="12"/>
      <c r="B156" s="201"/>
      <c r="C156" s="202"/>
      <c r="D156" s="203" t="s">
        <v>75</v>
      </c>
      <c r="E156" s="215" t="s">
        <v>163</v>
      </c>
      <c r="F156" s="215" t="s">
        <v>995</v>
      </c>
      <c r="G156" s="202"/>
      <c r="H156" s="202"/>
      <c r="I156" s="205"/>
      <c r="J156" s="216">
        <f>BK156</f>
        <v>0</v>
      </c>
      <c r="K156" s="202"/>
      <c r="L156" s="207"/>
      <c r="M156" s="208"/>
      <c r="N156" s="209"/>
      <c r="O156" s="209"/>
      <c r="P156" s="210">
        <f>SUM(P157:P175)</f>
        <v>0</v>
      </c>
      <c r="Q156" s="209"/>
      <c r="R156" s="210">
        <f>SUM(R157:R175)</f>
        <v>272.5103775</v>
      </c>
      <c r="S156" s="209"/>
      <c r="T156" s="211">
        <f>SUM(T157:T175)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2" t="s">
        <v>84</v>
      </c>
      <c r="AT156" s="213" t="s">
        <v>75</v>
      </c>
      <c r="AU156" s="213" t="s">
        <v>84</v>
      </c>
      <c r="AY156" s="212" t="s">
        <v>134</v>
      </c>
      <c r="BK156" s="214">
        <f>SUM(BK157:BK175)</f>
        <v>0</v>
      </c>
    </row>
    <row r="157" s="2" customFormat="1" ht="16.5" customHeight="1">
      <c r="A157" s="37"/>
      <c r="B157" s="38"/>
      <c r="C157" s="217" t="s">
        <v>190</v>
      </c>
      <c r="D157" s="217" t="s">
        <v>136</v>
      </c>
      <c r="E157" s="218" t="s">
        <v>996</v>
      </c>
      <c r="F157" s="219" t="s">
        <v>997</v>
      </c>
      <c r="G157" s="220" t="s">
        <v>226</v>
      </c>
      <c r="H157" s="221">
        <v>316.5</v>
      </c>
      <c r="I157" s="222"/>
      <c r="J157" s="223">
        <f>ROUND(I157*H157,2)</f>
        <v>0</v>
      </c>
      <c r="K157" s="219" t="s">
        <v>140</v>
      </c>
      <c r="L157" s="43"/>
      <c r="M157" s="224" t="s">
        <v>1</v>
      </c>
      <c r="N157" s="225" t="s">
        <v>41</v>
      </c>
      <c r="O157" s="90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7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8" t="s">
        <v>141</v>
      </c>
      <c r="AT157" s="228" t="s">
        <v>136</v>
      </c>
      <c r="AU157" s="228" t="s">
        <v>86</v>
      </c>
      <c r="AY157" s="16" t="s">
        <v>134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6" t="s">
        <v>84</v>
      </c>
      <c r="BK157" s="229">
        <f>ROUND(I157*H157,2)</f>
        <v>0</v>
      </c>
      <c r="BL157" s="16" t="s">
        <v>141</v>
      </c>
      <c r="BM157" s="228" t="s">
        <v>998</v>
      </c>
    </row>
    <row r="158" s="2" customFormat="1">
      <c r="A158" s="37"/>
      <c r="B158" s="38"/>
      <c r="C158" s="39"/>
      <c r="D158" s="230" t="s">
        <v>143</v>
      </c>
      <c r="E158" s="39"/>
      <c r="F158" s="231" t="s">
        <v>999</v>
      </c>
      <c r="G158" s="39"/>
      <c r="H158" s="39"/>
      <c r="I158" s="232"/>
      <c r="J158" s="39"/>
      <c r="K158" s="39"/>
      <c r="L158" s="43"/>
      <c r="M158" s="233"/>
      <c r="N158" s="234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143</v>
      </c>
      <c r="AU158" s="16" t="s">
        <v>86</v>
      </c>
    </row>
    <row r="159" s="13" customFormat="1">
      <c r="A159" s="13"/>
      <c r="B159" s="235"/>
      <c r="C159" s="236"/>
      <c r="D159" s="230" t="s">
        <v>145</v>
      </c>
      <c r="E159" s="237" t="s">
        <v>1</v>
      </c>
      <c r="F159" s="238" t="s">
        <v>1000</v>
      </c>
      <c r="G159" s="236"/>
      <c r="H159" s="239">
        <v>294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145</v>
      </c>
      <c r="AU159" s="245" t="s">
        <v>86</v>
      </c>
      <c r="AV159" s="13" t="s">
        <v>86</v>
      </c>
      <c r="AW159" s="13" t="s">
        <v>32</v>
      </c>
      <c r="AX159" s="13" t="s">
        <v>76</v>
      </c>
      <c r="AY159" s="245" t="s">
        <v>134</v>
      </c>
    </row>
    <row r="160" s="13" customFormat="1">
      <c r="A160" s="13"/>
      <c r="B160" s="235"/>
      <c r="C160" s="236"/>
      <c r="D160" s="230" t="s">
        <v>145</v>
      </c>
      <c r="E160" s="237" t="s">
        <v>1</v>
      </c>
      <c r="F160" s="238" t="s">
        <v>1001</v>
      </c>
      <c r="G160" s="236"/>
      <c r="H160" s="239">
        <v>22.5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5" t="s">
        <v>145</v>
      </c>
      <c r="AU160" s="245" t="s">
        <v>86</v>
      </c>
      <c r="AV160" s="13" t="s">
        <v>86</v>
      </c>
      <c r="AW160" s="13" t="s">
        <v>32</v>
      </c>
      <c r="AX160" s="13" t="s">
        <v>76</v>
      </c>
      <c r="AY160" s="245" t="s">
        <v>134</v>
      </c>
    </row>
    <row r="161" s="14" customFormat="1">
      <c r="A161" s="14"/>
      <c r="B161" s="247"/>
      <c r="C161" s="248"/>
      <c r="D161" s="230" t="s">
        <v>145</v>
      </c>
      <c r="E161" s="249" t="s">
        <v>1</v>
      </c>
      <c r="F161" s="250" t="s">
        <v>211</v>
      </c>
      <c r="G161" s="248"/>
      <c r="H161" s="251">
        <v>316.5</v>
      </c>
      <c r="I161" s="252"/>
      <c r="J161" s="248"/>
      <c r="K161" s="248"/>
      <c r="L161" s="253"/>
      <c r="M161" s="254"/>
      <c r="N161" s="255"/>
      <c r="O161" s="255"/>
      <c r="P161" s="255"/>
      <c r="Q161" s="255"/>
      <c r="R161" s="255"/>
      <c r="S161" s="255"/>
      <c r="T161" s="25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7" t="s">
        <v>145</v>
      </c>
      <c r="AU161" s="257" t="s">
        <v>86</v>
      </c>
      <c r="AV161" s="14" t="s">
        <v>141</v>
      </c>
      <c r="AW161" s="14" t="s">
        <v>32</v>
      </c>
      <c r="AX161" s="14" t="s">
        <v>84</v>
      </c>
      <c r="AY161" s="257" t="s">
        <v>134</v>
      </c>
    </row>
    <row r="162" s="2" customFormat="1" ht="33" customHeight="1">
      <c r="A162" s="37"/>
      <c r="B162" s="38"/>
      <c r="C162" s="217" t="s">
        <v>195</v>
      </c>
      <c r="D162" s="217" t="s">
        <v>136</v>
      </c>
      <c r="E162" s="218" t="s">
        <v>1002</v>
      </c>
      <c r="F162" s="219" t="s">
        <v>1003</v>
      </c>
      <c r="G162" s="220" t="s">
        <v>226</v>
      </c>
      <c r="H162" s="221">
        <v>1047.1099999999999</v>
      </c>
      <c r="I162" s="222"/>
      <c r="J162" s="223">
        <f>ROUND(I162*H162,2)</f>
        <v>0</v>
      </c>
      <c r="K162" s="219" t="s">
        <v>140</v>
      </c>
      <c r="L162" s="43"/>
      <c r="M162" s="224" t="s">
        <v>1</v>
      </c>
      <c r="N162" s="225" t="s">
        <v>41</v>
      </c>
      <c r="O162" s="90"/>
      <c r="P162" s="226">
        <f>O162*H162</f>
        <v>0</v>
      </c>
      <c r="Q162" s="226">
        <v>0</v>
      </c>
      <c r="R162" s="226">
        <f>Q162*H162</f>
        <v>0</v>
      </c>
      <c r="S162" s="226">
        <v>0</v>
      </c>
      <c r="T162" s="227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8" t="s">
        <v>141</v>
      </c>
      <c r="AT162" s="228" t="s">
        <v>136</v>
      </c>
      <c r="AU162" s="228" t="s">
        <v>86</v>
      </c>
      <c r="AY162" s="16" t="s">
        <v>134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6" t="s">
        <v>84</v>
      </c>
      <c r="BK162" s="229">
        <f>ROUND(I162*H162,2)</f>
        <v>0</v>
      </c>
      <c r="BL162" s="16" t="s">
        <v>141</v>
      </c>
      <c r="BM162" s="228" t="s">
        <v>1004</v>
      </c>
    </row>
    <row r="163" s="2" customFormat="1">
      <c r="A163" s="37"/>
      <c r="B163" s="38"/>
      <c r="C163" s="39"/>
      <c r="D163" s="230" t="s">
        <v>143</v>
      </c>
      <c r="E163" s="39"/>
      <c r="F163" s="231" t="s">
        <v>1005</v>
      </c>
      <c r="G163" s="39"/>
      <c r="H163" s="39"/>
      <c r="I163" s="232"/>
      <c r="J163" s="39"/>
      <c r="K163" s="39"/>
      <c r="L163" s="43"/>
      <c r="M163" s="233"/>
      <c r="N163" s="234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143</v>
      </c>
      <c r="AU163" s="16" t="s">
        <v>86</v>
      </c>
    </row>
    <row r="164" s="13" customFormat="1">
      <c r="A164" s="13"/>
      <c r="B164" s="235"/>
      <c r="C164" s="236"/>
      <c r="D164" s="230" t="s">
        <v>145</v>
      </c>
      <c r="E164" s="237" t="s">
        <v>1</v>
      </c>
      <c r="F164" s="238" t="s">
        <v>1006</v>
      </c>
      <c r="G164" s="236"/>
      <c r="H164" s="239">
        <v>1047.1099999999999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145</v>
      </c>
      <c r="AU164" s="245" t="s">
        <v>86</v>
      </c>
      <c r="AV164" s="13" t="s">
        <v>86</v>
      </c>
      <c r="AW164" s="13" t="s">
        <v>32</v>
      </c>
      <c r="AX164" s="13" t="s">
        <v>84</v>
      </c>
      <c r="AY164" s="245" t="s">
        <v>134</v>
      </c>
    </row>
    <row r="165" s="2" customFormat="1" ht="24.15" customHeight="1">
      <c r="A165" s="37"/>
      <c r="B165" s="38"/>
      <c r="C165" s="217" t="s">
        <v>8</v>
      </c>
      <c r="D165" s="217" t="s">
        <v>136</v>
      </c>
      <c r="E165" s="218" t="s">
        <v>1007</v>
      </c>
      <c r="F165" s="219" t="s">
        <v>1008</v>
      </c>
      <c r="G165" s="220" t="s">
        <v>226</v>
      </c>
      <c r="H165" s="221">
        <v>22.5</v>
      </c>
      <c r="I165" s="222"/>
      <c r="J165" s="223">
        <f>ROUND(I165*H165,2)</f>
        <v>0</v>
      </c>
      <c r="K165" s="219" t="s">
        <v>140</v>
      </c>
      <c r="L165" s="43"/>
      <c r="M165" s="224" t="s">
        <v>1</v>
      </c>
      <c r="N165" s="225" t="s">
        <v>41</v>
      </c>
      <c r="O165" s="90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7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8" t="s">
        <v>141</v>
      </c>
      <c r="AT165" s="228" t="s">
        <v>136</v>
      </c>
      <c r="AU165" s="228" t="s">
        <v>86</v>
      </c>
      <c r="AY165" s="16" t="s">
        <v>134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6" t="s">
        <v>84</v>
      </c>
      <c r="BK165" s="229">
        <f>ROUND(I165*H165,2)</f>
        <v>0</v>
      </c>
      <c r="BL165" s="16" t="s">
        <v>141</v>
      </c>
      <c r="BM165" s="228" t="s">
        <v>1009</v>
      </c>
    </row>
    <row r="166" s="2" customFormat="1">
      <c r="A166" s="37"/>
      <c r="B166" s="38"/>
      <c r="C166" s="39"/>
      <c r="D166" s="230" t="s">
        <v>143</v>
      </c>
      <c r="E166" s="39"/>
      <c r="F166" s="231" t="s">
        <v>1010</v>
      </c>
      <c r="G166" s="39"/>
      <c r="H166" s="39"/>
      <c r="I166" s="232"/>
      <c r="J166" s="39"/>
      <c r="K166" s="39"/>
      <c r="L166" s="43"/>
      <c r="M166" s="233"/>
      <c r="N166" s="234"/>
      <c r="O166" s="90"/>
      <c r="P166" s="90"/>
      <c r="Q166" s="90"/>
      <c r="R166" s="90"/>
      <c r="S166" s="90"/>
      <c r="T166" s="91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143</v>
      </c>
      <c r="AU166" s="16" t="s">
        <v>86</v>
      </c>
    </row>
    <row r="167" s="13" customFormat="1">
      <c r="A167" s="13"/>
      <c r="B167" s="235"/>
      <c r="C167" s="236"/>
      <c r="D167" s="230" t="s">
        <v>145</v>
      </c>
      <c r="E167" s="237" t="s">
        <v>1</v>
      </c>
      <c r="F167" s="238" t="s">
        <v>1001</v>
      </c>
      <c r="G167" s="236"/>
      <c r="H167" s="239">
        <v>22.5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145</v>
      </c>
      <c r="AU167" s="245" t="s">
        <v>86</v>
      </c>
      <c r="AV167" s="13" t="s">
        <v>86</v>
      </c>
      <c r="AW167" s="13" t="s">
        <v>32</v>
      </c>
      <c r="AX167" s="13" t="s">
        <v>84</v>
      </c>
      <c r="AY167" s="245" t="s">
        <v>134</v>
      </c>
    </row>
    <row r="168" s="2" customFormat="1" ht="21.75" customHeight="1">
      <c r="A168" s="37"/>
      <c r="B168" s="38"/>
      <c r="C168" s="217" t="s">
        <v>213</v>
      </c>
      <c r="D168" s="217" t="s">
        <v>136</v>
      </c>
      <c r="E168" s="218" t="s">
        <v>1011</v>
      </c>
      <c r="F168" s="219" t="s">
        <v>1012</v>
      </c>
      <c r="G168" s="220" t="s">
        <v>226</v>
      </c>
      <c r="H168" s="221">
        <v>3141.3299999999999</v>
      </c>
      <c r="I168" s="222"/>
      <c r="J168" s="223">
        <f>ROUND(I168*H168,2)</f>
        <v>0</v>
      </c>
      <c r="K168" s="219" t="s">
        <v>140</v>
      </c>
      <c r="L168" s="43"/>
      <c r="M168" s="224" t="s">
        <v>1</v>
      </c>
      <c r="N168" s="225" t="s">
        <v>41</v>
      </c>
      <c r="O168" s="90"/>
      <c r="P168" s="226">
        <f>O168*H168</f>
        <v>0</v>
      </c>
      <c r="Q168" s="226">
        <v>0.00031</v>
      </c>
      <c r="R168" s="226">
        <f>Q168*H168</f>
        <v>0.97381229999999996</v>
      </c>
      <c r="S168" s="226">
        <v>0</v>
      </c>
      <c r="T168" s="227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8" t="s">
        <v>141</v>
      </c>
      <c r="AT168" s="228" t="s">
        <v>136</v>
      </c>
      <c r="AU168" s="228" t="s">
        <v>86</v>
      </c>
      <c r="AY168" s="16" t="s">
        <v>134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6" t="s">
        <v>84</v>
      </c>
      <c r="BK168" s="229">
        <f>ROUND(I168*H168,2)</f>
        <v>0</v>
      </c>
      <c r="BL168" s="16" t="s">
        <v>141</v>
      </c>
      <c r="BM168" s="228" t="s">
        <v>1013</v>
      </c>
    </row>
    <row r="169" s="2" customFormat="1">
      <c r="A169" s="37"/>
      <c r="B169" s="38"/>
      <c r="C169" s="39"/>
      <c r="D169" s="230" t="s">
        <v>143</v>
      </c>
      <c r="E169" s="39"/>
      <c r="F169" s="231" t="s">
        <v>1014</v>
      </c>
      <c r="G169" s="39"/>
      <c r="H169" s="39"/>
      <c r="I169" s="232"/>
      <c r="J169" s="39"/>
      <c r="K169" s="39"/>
      <c r="L169" s="43"/>
      <c r="M169" s="233"/>
      <c r="N169" s="234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143</v>
      </c>
      <c r="AU169" s="16" t="s">
        <v>86</v>
      </c>
    </row>
    <row r="170" s="13" customFormat="1">
      <c r="A170" s="13"/>
      <c r="B170" s="235"/>
      <c r="C170" s="236"/>
      <c r="D170" s="230" t="s">
        <v>145</v>
      </c>
      <c r="E170" s="237" t="s">
        <v>1</v>
      </c>
      <c r="F170" s="238" t="s">
        <v>1015</v>
      </c>
      <c r="G170" s="236"/>
      <c r="H170" s="239">
        <v>3141.3299999999999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145</v>
      </c>
      <c r="AU170" s="245" t="s">
        <v>86</v>
      </c>
      <c r="AV170" s="13" t="s">
        <v>86</v>
      </c>
      <c r="AW170" s="13" t="s">
        <v>32</v>
      </c>
      <c r="AX170" s="13" t="s">
        <v>84</v>
      </c>
      <c r="AY170" s="245" t="s">
        <v>134</v>
      </c>
    </row>
    <row r="171" s="2" customFormat="1" ht="33" customHeight="1">
      <c r="A171" s="37"/>
      <c r="B171" s="38"/>
      <c r="C171" s="217" t="s">
        <v>218</v>
      </c>
      <c r="D171" s="217" t="s">
        <v>136</v>
      </c>
      <c r="E171" s="218" t="s">
        <v>1016</v>
      </c>
      <c r="F171" s="219" t="s">
        <v>1017</v>
      </c>
      <c r="G171" s="220" t="s">
        <v>226</v>
      </c>
      <c r="H171" s="221">
        <v>1047.1099999999999</v>
      </c>
      <c r="I171" s="222"/>
      <c r="J171" s="223">
        <f>ROUND(I171*H171,2)</f>
        <v>0</v>
      </c>
      <c r="K171" s="219" t="s">
        <v>140</v>
      </c>
      <c r="L171" s="43"/>
      <c r="M171" s="224" t="s">
        <v>1</v>
      </c>
      <c r="N171" s="225" t="s">
        <v>41</v>
      </c>
      <c r="O171" s="90"/>
      <c r="P171" s="226">
        <f>O171*H171</f>
        <v>0</v>
      </c>
      <c r="Q171" s="226">
        <v>0.10373</v>
      </c>
      <c r="R171" s="226">
        <f>Q171*H171</f>
        <v>108.6167203</v>
      </c>
      <c r="S171" s="226">
        <v>0</v>
      </c>
      <c r="T171" s="22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8" t="s">
        <v>141</v>
      </c>
      <c r="AT171" s="228" t="s">
        <v>136</v>
      </c>
      <c r="AU171" s="228" t="s">
        <v>86</v>
      </c>
      <c r="AY171" s="16" t="s">
        <v>134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6" t="s">
        <v>84</v>
      </c>
      <c r="BK171" s="229">
        <f>ROUND(I171*H171,2)</f>
        <v>0</v>
      </c>
      <c r="BL171" s="16" t="s">
        <v>141</v>
      </c>
      <c r="BM171" s="228" t="s">
        <v>1018</v>
      </c>
    </row>
    <row r="172" s="2" customFormat="1">
      <c r="A172" s="37"/>
      <c r="B172" s="38"/>
      <c r="C172" s="39"/>
      <c r="D172" s="230" t="s">
        <v>143</v>
      </c>
      <c r="E172" s="39"/>
      <c r="F172" s="231" t="s">
        <v>1019</v>
      </c>
      <c r="G172" s="39"/>
      <c r="H172" s="39"/>
      <c r="I172" s="232"/>
      <c r="J172" s="39"/>
      <c r="K172" s="39"/>
      <c r="L172" s="43"/>
      <c r="M172" s="233"/>
      <c r="N172" s="234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143</v>
      </c>
      <c r="AU172" s="16" t="s">
        <v>86</v>
      </c>
    </row>
    <row r="173" s="2" customFormat="1" ht="24.15" customHeight="1">
      <c r="A173" s="37"/>
      <c r="B173" s="38"/>
      <c r="C173" s="217" t="s">
        <v>223</v>
      </c>
      <c r="D173" s="217" t="s">
        <v>136</v>
      </c>
      <c r="E173" s="218" t="s">
        <v>1020</v>
      </c>
      <c r="F173" s="219" t="s">
        <v>1021</v>
      </c>
      <c r="G173" s="220" t="s">
        <v>226</v>
      </c>
      <c r="H173" s="221">
        <v>1047.1099999999999</v>
      </c>
      <c r="I173" s="222"/>
      <c r="J173" s="223">
        <f>ROUND(I173*H173,2)</f>
        <v>0</v>
      </c>
      <c r="K173" s="219" t="s">
        <v>140</v>
      </c>
      <c r="L173" s="43"/>
      <c r="M173" s="224" t="s">
        <v>1</v>
      </c>
      <c r="N173" s="225" t="s">
        <v>41</v>
      </c>
      <c r="O173" s="90"/>
      <c r="P173" s="226">
        <f>O173*H173</f>
        <v>0</v>
      </c>
      <c r="Q173" s="226">
        <v>0.15559000000000001</v>
      </c>
      <c r="R173" s="226">
        <f>Q173*H173</f>
        <v>162.91984489999999</v>
      </c>
      <c r="S173" s="226">
        <v>0</v>
      </c>
      <c r="T173" s="22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8" t="s">
        <v>141</v>
      </c>
      <c r="AT173" s="228" t="s">
        <v>136</v>
      </c>
      <c r="AU173" s="228" t="s">
        <v>86</v>
      </c>
      <c r="AY173" s="16" t="s">
        <v>134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6" t="s">
        <v>84</v>
      </c>
      <c r="BK173" s="229">
        <f>ROUND(I173*H173,2)</f>
        <v>0</v>
      </c>
      <c r="BL173" s="16" t="s">
        <v>141</v>
      </c>
      <c r="BM173" s="228" t="s">
        <v>1022</v>
      </c>
    </row>
    <row r="174" s="2" customFormat="1">
      <c r="A174" s="37"/>
      <c r="B174" s="38"/>
      <c r="C174" s="39"/>
      <c r="D174" s="230" t="s">
        <v>143</v>
      </c>
      <c r="E174" s="39"/>
      <c r="F174" s="231" t="s">
        <v>1023</v>
      </c>
      <c r="G174" s="39"/>
      <c r="H174" s="39"/>
      <c r="I174" s="232"/>
      <c r="J174" s="39"/>
      <c r="K174" s="39"/>
      <c r="L174" s="43"/>
      <c r="M174" s="233"/>
      <c r="N174" s="234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143</v>
      </c>
      <c r="AU174" s="16" t="s">
        <v>86</v>
      </c>
    </row>
    <row r="175" s="13" customFormat="1">
      <c r="A175" s="13"/>
      <c r="B175" s="235"/>
      <c r="C175" s="236"/>
      <c r="D175" s="230" t="s">
        <v>145</v>
      </c>
      <c r="E175" s="237" t="s">
        <v>1</v>
      </c>
      <c r="F175" s="238" t="s">
        <v>1006</v>
      </c>
      <c r="G175" s="236"/>
      <c r="H175" s="239">
        <v>1047.1099999999999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145</v>
      </c>
      <c r="AU175" s="245" t="s">
        <v>86</v>
      </c>
      <c r="AV175" s="13" t="s">
        <v>86</v>
      </c>
      <c r="AW175" s="13" t="s">
        <v>32</v>
      </c>
      <c r="AX175" s="13" t="s">
        <v>84</v>
      </c>
      <c r="AY175" s="245" t="s">
        <v>134</v>
      </c>
    </row>
    <row r="176" s="12" customFormat="1" ht="22.8" customHeight="1">
      <c r="A176" s="12"/>
      <c r="B176" s="201"/>
      <c r="C176" s="202"/>
      <c r="D176" s="203" t="s">
        <v>75</v>
      </c>
      <c r="E176" s="215" t="s">
        <v>184</v>
      </c>
      <c r="F176" s="215" t="s">
        <v>936</v>
      </c>
      <c r="G176" s="202"/>
      <c r="H176" s="202"/>
      <c r="I176" s="205"/>
      <c r="J176" s="216">
        <f>BK176</f>
        <v>0</v>
      </c>
      <c r="K176" s="202"/>
      <c r="L176" s="207"/>
      <c r="M176" s="208"/>
      <c r="N176" s="209"/>
      <c r="O176" s="209"/>
      <c r="P176" s="210">
        <f>SUM(P177:P197)</f>
        <v>0</v>
      </c>
      <c r="Q176" s="209"/>
      <c r="R176" s="210">
        <f>SUM(R177:R197)</f>
        <v>0.48491000000000001</v>
      </c>
      <c r="S176" s="209"/>
      <c r="T176" s="211">
        <f>SUM(T177:T197)</f>
        <v>4.7919999999999998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2" t="s">
        <v>84</v>
      </c>
      <c r="AT176" s="213" t="s">
        <v>75</v>
      </c>
      <c r="AU176" s="213" t="s">
        <v>84</v>
      </c>
      <c r="AY176" s="212" t="s">
        <v>134</v>
      </c>
      <c r="BK176" s="214">
        <f>SUM(BK177:BK197)</f>
        <v>0</v>
      </c>
    </row>
    <row r="177" s="2" customFormat="1" ht="24.15" customHeight="1">
      <c r="A177" s="37"/>
      <c r="B177" s="38"/>
      <c r="C177" s="217" t="s">
        <v>232</v>
      </c>
      <c r="D177" s="217" t="s">
        <v>136</v>
      </c>
      <c r="E177" s="218" t="s">
        <v>1024</v>
      </c>
      <c r="F177" s="219" t="s">
        <v>1025</v>
      </c>
      <c r="G177" s="220" t="s">
        <v>139</v>
      </c>
      <c r="H177" s="221">
        <v>25</v>
      </c>
      <c r="I177" s="222"/>
      <c r="J177" s="223">
        <f>ROUND(I177*H177,2)</f>
        <v>0</v>
      </c>
      <c r="K177" s="219" t="s">
        <v>140</v>
      </c>
      <c r="L177" s="43"/>
      <c r="M177" s="224" t="s">
        <v>1</v>
      </c>
      <c r="N177" s="225" t="s">
        <v>41</v>
      </c>
      <c r="O177" s="90"/>
      <c r="P177" s="226">
        <f>O177*H177</f>
        <v>0</v>
      </c>
      <c r="Q177" s="226">
        <v>1.0000000000000001E-05</v>
      </c>
      <c r="R177" s="226">
        <f>Q177*H177</f>
        <v>0.00025000000000000001</v>
      </c>
      <c r="S177" s="226">
        <v>0</v>
      </c>
      <c r="T177" s="22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141</v>
      </c>
      <c r="AT177" s="228" t="s">
        <v>136</v>
      </c>
      <c r="AU177" s="228" t="s">
        <v>86</v>
      </c>
      <c r="AY177" s="16" t="s">
        <v>134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84</v>
      </c>
      <c r="BK177" s="229">
        <f>ROUND(I177*H177,2)</f>
        <v>0</v>
      </c>
      <c r="BL177" s="16" t="s">
        <v>141</v>
      </c>
      <c r="BM177" s="228" t="s">
        <v>1026</v>
      </c>
    </row>
    <row r="178" s="2" customFormat="1">
      <c r="A178" s="37"/>
      <c r="B178" s="38"/>
      <c r="C178" s="39"/>
      <c r="D178" s="230" t="s">
        <v>143</v>
      </c>
      <c r="E178" s="39"/>
      <c r="F178" s="231" t="s">
        <v>1027</v>
      </c>
      <c r="G178" s="39"/>
      <c r="H178" s="39"/>
      <c r="I178" s="232"/>
      <c r="J178" s="39"/>
      <c r="K178" s="39"/>
      <c r="L178" s="43"/>
      <c r="M178" s="233"/>
      <c r="N178" s="234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143</v>
      </c>
      <c r="AU178" s="16" t="s">
        <v>86</v>
      </c>
    </row>
    <row r="179" s="13" customFormat="1">
      <c r="A179" s="13"/>
      <c r="B179" s="235"/>
      <c r="C179" s="236"/>
      <c r="D179" s="230" t="s">
        <v>145</v>
      </c>
      <c r="E179" s="236"/>
      <c r="F179" s="238" t="s">
        <v>1028</v>
      </c>
      <c r="G179" s="236"/>
      <c r="H179" s="239">
        <v>25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145</v>
      </c>
      <c r="AU179" s="245" t="s">
        <v>86</v>
      </c>
      <c r="AV179" s="13" t="s">
        <v>86</v>
      </c>
      <c r="AW179" s="13" t="s">
        <v>4</v>
      </c>
      <c r="AX179" s="13" t="s">
        <v>84</v>
      </c>
      <c r="AY179" s="245" t="s">
        <v>134</v>
      </c>
    </row>
    <row r="180" s="2" customFormat="1" ht="24.15" customHeight="1">
      <c r="A180" s="37"/>
      <c r="B180" s="38"/>
      <c r="C180" s="217" t="s">
        <v>237</v>
      </c>
      <c r="D180" s="217" t="s">
        <v>136</v>
      </c>
      <c r="E180" s="218" t="s">
        <v>1029</v>
      </c>
      <c r="F180" s="219" t="s">
        <v>1030</v>
      </c>
      <c r="G180" s="220" t="s">
        <v>139</v>
      </c>
      <c r="H180" s="221">
        <v>25</v>
      </c>
      <c r="I180" s="222"/>
      <c r="J180" s="223">
        <f>ROUND(I180*H180,2)</f>
        <v>0</v>
      </c>
      <c r="K180" s="219" t="s">
        <v>140</v>
      </c>
      <c r="L180" s="43"/>
      <c r="M180" s="224" t="s">
        <v>1</v>
      </c>
      <c r="N180" s="225" t="s">
        <v>41</v>
      </c>
      <c r="O180" s="90"/>
      <c r="P180" s="226">
        <f>O180*H180</f>
        <v>0</v>
      </c>
      <c r="Q180" s="226">
        <v>0.00034000000000000002</v>
      </c>
      <c r="R180" s="226">
        <f>Q180*H180</f>
        <v>0.0085000000000000006</v>
      </c>
      <c r="S180" s="226">
        <v>0</v>
      </c>
      <c r="T180" s="227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8" t="s">
        <v>141</v>
      </c>
      <c r="AT180" s="228" t="s">
        <v>136</v>
      </c>
      <c r="AU180" s="228" t="s">
        <v>86</v>
      </c>
      <c r="AY180" s="16" t="s">
        <v>134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6" t="s">
        <v>84</v>
      </c>
      <c r="BK180" s="229">
        <f>ROUND(I180*H180,2)</f>
        <v>0</v>
      </c>
      <c r="BL180" s="16" t="s">
        <v>141</v>
      </c>
      <c r="BM180" s="228" t="s">
        <v>1031</v>
      </c>
    </row>
    <row r="181" s="2" customFormat="1">
      <c r="A181" s="37"/>
      <c r="B181" s="38"/>
      <c r="C181" s="39"/>
      <c r="D181" s="230" t="s">
        <v>143</v>
      </c>
      <c r="E181" s="39"/>
      <c r="F181" s="231" t="s">
        <v>1032</v>
      </c>
      <c r="G181" s="39"/>
      <c r="H181" s="39"/>
      <c r="I181" s="232"/>
      <c r="J181" s="39"/>
      <c r="K181" s="39"/>
      <c r="L181" s="43"/>
      <c r="M181" s="233"/>
      <c r="N181" s="234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143</v>
      </c>
      <c r="AU181" s="16" t="s">
        <v>86</v>
      </c>
    </row>
    <row r="182" s="13" customFormat="1">
      <c r="A182" s="13"/>
      <c r="B182" s="235"/>
      <c r="C182" s="236"/>
      <c r="D182" s="230" t="s">
        <v>145</v>
      </c>
      <c r="E182" s="236"/>
      <c r="F182" s="238" t="s">
        <v>1028</v>
      </c>
      <c r="G182" s="236"/>
      <c r="H182" s="239">
        <v>25</v>
      </c>
      <c r="I182" s="240"/>
      <c r="J182" s="236"/>
      <c r="K182" s="236"/>
      <c r="L182" s="241"/>
      <c r="M182" s="242"/>
      <c r="N182" s="243"/>
      <c r="O182" s="243"/>
      <c r="P182" s="243"/>
      <c r="Q182" s="243"/>
      <c r="R182" s="243"/>
      <c r="S182" s="243"/>
      <c r="T182" s="24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5" t="s">
        <v>145</v>
      </c>
      <c r="AU182" s="245" t="s">
        <v>86</v>
      </c>
      <c r="AV182" s="13" t="s">
        <v>86</v>
      </c>
      <c r="AW182" s="13" t="s">
        <v>4</v>
      </c>
      <c r="AX182" s="13" t="s">
        <v>84</v>
      </c>
      <c r="AY182" s="245" t="s">
        <v>134</v>
      </c>
    </row>
    <row r="183" s="2" customFormat="1" ht="24.15" customHeight="1">
      <c r="A183" s="37"/>
      <c r="B183" s="38"/>
      <c r="C183" s="217" t="s">
        <v>243</v>
      </c>
      <c r="D183" s="217" t="s">
        <v>136</v>
      </c>
      <c r="E183" s="218" t="s">
        <v>1033</v>
      </c>
      <c r="F183" s="219" t="s">
        <v>1034</v>
      </c>
      <c r="G183" s="220" t="s">
        <v>139</v>
      </c>
      <c r="H183" s="221">
        <v>25</v>
      </c>
      <c r="I183" s="222"/>
      <c r="J183" s="223">
        <f>ROUND(I183*H183,2)</f>
        <v>0</v>
      </c>
      <c r="K183" s="219" t="s">
        <v>140</v>
      </c>
      <c r="L183" s="43"/>
      <c r="M183" s="224" t="s">
        <v>1</v>
      </c>
      <c r="N183" s="225" t="s">
        <v>41</v>
      </c>
      <c r="O183" s="90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8" t="s">
        <v>141</v>
      </c>
      <c r="AT183" s="228" t="s">
        <v>136</v>
      </c>
      <c r="AU183" s="228" t="s">
        <v>86</v>
      </c>
      <c r="AY183" s="16" t="s">
        <v>134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6" t="s">
        <v>84</v>
      </c>
      <c r="BK183" s="229">
        <f>ROUND(I183*H183,2)</f>
        <v>0</v>
      </c>
      <c r="BL183" s="16" t="s">
        <v>141</v>
      </c>
      <c r="BM183" s="228" t="s">
        <v>1035</v>
      </c>
    </row>
    <row r="184" s="2" customFormat="1">
      <c r="A184" s="37"/>
      <c r="B184" s="38"/>
      <c r="C184" s="39"/>
      <c r="D184" s="230" t="s">
        <v>143</v>
      </c>
      <c r="E184" s="39"/>
      <c r="F184" s="231" t="s">
        <v>1036</v>
      </c>
      <c r="G184" s="39"/>
      <c r="H184" s="39"/>
      <c r="I184" s="232"/>
      <c r="J184" s="39"/>
      <c r="K184" s="39"/>
      <c r="L184" s="43"/>
      <c r="M184" s="233"/>
      <c r="N184" s="234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143</v>
      </c>
      <c r="AU184" s="16" t="s">
        <v>86</v>
      </c>
    </row>
    <row r="185" s="13" customFormat="1">
      <c r="A185" s="13"/>
      <c r="B185" s="235"/>
      <c r="C185" s="236"/>
      <c r="D185" s="230" t="s">
        <v>145</v>
      </c>
      <c r="E185" s="237" t="s">
        <v>1</v>
      </c>
      <c r="F185" s="238" t="s">
        <v>284</v>
      </c>
      <c r="G185" s="236"/>
      <c r="H185" s="239">
        <v>25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5" t="s">
        <v>145</v>
      </c>
      <c r="AU185" s="245" t="s">
        <v>86</v>
      </c>
      <c r="AV185" s="13" t="s">
        <v>86</v>
      </c>
      <c r="AW185" s="13" t="s">
        <v>32</v>
      </c>
      <c r="AX185" s="13" t="s">
        <v>84</v>
      </c>
      <c r="AY185" s="245" t="s">
        <v>134</v>
      </c>
    </row>
    <row r="186" s="2" customFormat="1" ht="16.5" customHeight="1">
      <c r="A186" s="37"/>
      <c r="B186" s="38"/>
      <c r="C186" s="217" t="s">
        <v>250</v>
      </c>
      <c r="D186" s="217" t="s">
        <v>136</v>
      </c>
      <c r="E186" s="218" t="s">
        <v>1037</v>
      </c>
      <c r="F186" s="219" t="s">
        <v>1038</v>
      </c>
      <c r="G186" s="220" t="s">
        <v>333</v>
      </c>
      <c r="H186" s="221">
        <v>2</v>
      </c>
      <c r="I186" s="222"/>
      <c r="J186" s="223">
        <f>ROUND(I186*H186,2)</f>
        <v>0</v>
      </c>
      <c r="K186" s="219" t="s">
        <v>1</v>
      </c>
      <c r="L186" s="43"/>
      <c r="M186" s="224" t="s">
        <v>1</v>
      </c>
      <c r="N186" s="225" t="s">
        <v>41</v>
      </c>
      <c r="O186" s="90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8" t="s">
        <v>141</v>
      </c>
      <c r="AT186" s="228" t="s">
        <v>136</v>
      </c>
      <c r="AU186" s="228" t="s">
        <v>86</v>
      </c>
      <c r="AY186" s="16" t="s">
        <v>134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6" t="s">
        <v>84</v>
      </c>
      <c r="BK186" s="229">
        <f>ROUND(I186*H186,2)</f>
        <v>0</v>
      </c>
      <c r="BL186" s="16" t="s">
        <v>141</v>
      </c>
      <c r="BM186" s="228" t="s">
        <v>1039</v>
      </c>
    </row>
    <row r="187" s="2" customFormat="1">
      <c r="A187" s="37"/>
      <c r="B187" s="38"/>
      <c r="C187" s="39"/>
      <c r="D187" s="230" t="s">
        <v>143</v>
      </c>
      <c r="E187" s="39"/>
      <c r="F187" s="231" t="s">
        <v>1038</v>
      </c>
      <c r="G187" s="39"/>
      <c r="H187" s="39"/>
      <c r="I187" s="232"/>
      <c r="J187" s="39"/>
      <c r="K187" s="39"/>
      <c r="L187" s="43"/>
      <c r="M187" s="233"/>
      <c r="N187" s="234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143</v>
      </c>
      <c r="AU187" s="16" t="s">
        <v>86</v>
      </c>
    </row>
    <row r="188" s="13" customFormat="1">
      <c r="A188" s="13"/>
      <c r="B188" s="235"/>
      <c r="C188" s="236"/>
      <c r="D188" s="230" t="s">
        <v>145</v>
      </c>
      <c r="E188" s="236"/>
      <c r="F188" s="238" t="s">
        <v>1040</v>
      </c>
      <c r="G188" s="236"/>
      <c r="H188" s="239">
        <v>2</v>
      </c>
      <c r="I188" s="240"/>
      <c r="J188" s="236"/>
      <c r="K188" s="236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145</v>
      </c>
      <c r="AU188" s="245" t="s">
        <v>86</v>
      </c>
      <c r="AV188" s="13" t="s">
        <v>86</v>
      </c>
      <c r="AW188" s="13" t="s">
        <v>4</v>
      </c>
      <c r="AX188" s="13" t="s">
        <v>84</v>
      </c>
      <c r="AY188" s="245" t="s">
        <v>134</v>
      </c>
    </row>
    <row r="189" s="2" customFormat="1" ht="24.15" customHeight="1">
      <c r="A189" s="37"/>
      <c r="B189" s="38"/>
      <c r="C189" s="217" t="s">
        <v>255</v>
      </c>
      <c r="D189" s="217" t="s">
        <v>136</v>
      </c>
      <c r="E189" s="218" t="s">
        <v>1041</v>
      </c>
      <c r="F189" s="219" t="s">
        <v>1042</v>
      </c>
      <c r="G189" s="220" t="s">
        <v>139</v>
      </c>
      <c r="H189" s="221">
        <v>2</v>
      </c>
      <c r="I189" s="222"/>
      <c r="J189" s="223">
        <f>ROUND(I189*H189,2)</f>
        <v>0</v>
      </c>
      <c r="K189" s="219" t="s">
        <v>140</v>
      </c>
      <c r="L189" s="43"/>
      <c r="M189" s="224" t="s">
        <v>1</v>
      </c>
      <c r="N189" s="225" t="s">
        <v>41</v>
      </c>
      <c r="O189" s="90"/>
      <c r="P189" s="226">
        <f>O189*H189</f>
        <v>0</v>
      </c>
      <c r="Q189" s="226">
        <v>0.11808</v>
      </c>
      <c r="R189" s="226">
        <f>Q189*H189</f>
        <v>0.23616000000000001</v>
      </c>
      <c r="S189" s="226">
        <v>0</v>
      </c>
      <c r="T189" s="227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8" t="s">
        <v>141</v>
      </c>
      <c r="AT189" s="228" t="s">
        <v>136</v>
      </c>
      <c r="AU189" s="228" t="s">
        <v>86</v>
      </c>
      <c r="AY189" s="16" t="s">
        <v>134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6" t="s">
        <v>84</v>
      </c>
      <c r="BK189" s="229">
        <f>ROUND(I189*H189,2)</f>
        <v>0</v>
      </c>
      <c r="BL189" s="16" t="s">
        <v>141</v>
      </c>
      <c r="BM189" s="228" t="s">
        <v>1043</v>
      </c>
    </row>
    <row r="190" s="2" customFormat="1">
      <c r="A190" s="37"/>
      <c r="B190" s="38"/>
      <c r="C190" s="39"/>
      <c r="D190" s="230" t="s">
        <v>143</v>
      </c>
      <c r="E190" s="39"/>
      <c r="F190" s="231" t="s">
        <v>1044</v>
      </c>
      <c r="G190" s="39"/>
      <c r="H190" s="39"/>
      <c r="I190" s="232"/>
      <c r="J190" s="39"/>
      <c r="K190" s="39"/>
      <c r="L190" s="43"/>
      <c r="M190" s="233"/>
      <c r="N190" s="234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143</v>
      </c>
      <c r="AU190" s="16" t="s">
        <v>86</v>
      </c>
    </row>
    <row r="191" s="2" customFormat="1" ht="16.5" customHeight="1">
      <c r="A191" s="37"/>
      <c r="B191" s="38"/>
      <c r="C191" s="258" t="s">
        <v>7</v>
      </c>
      <c r="D191" s="258" t="s">
        <v>244</v>
      </c>
      <c r="E191" s="259" t="s">
        <v>1045</v>
      </c>
      <c r="F191" s="260" t="s">
        <v>1046</v>
      </c>
      <c r="G191" s="261" t="s">
        <v>139</v>
      </c>
      <c r="H191" s="262">
        <v>2</v>
      </c>
      <c r="I191" s="263"/>
      <c r="J191" s="264">
        <f>ROUND(I191*H191,2)</f>
        <v>0</v>
      </c>
      <c r="K191" s="260" t="s">
        <v>140</v>
      </c>
      <c r="L191" s="265"/>
      <c r="M191" s="266" t="s">
        <v>1</v>
      </c>
      <c r="N191" s="267" t="s">
        <v>41</v>
      </c>
      <c r="O191" s="90"/>
      <c r="P191" s="226">
        <f>O191*H191</f>
        <v>0</v>
      </c>
      <c r="Q191" s="226">
        <v>0.12</v>
      </c>
      <c r="R191" s="226">
        <f>Q191*H191</f>
        <v>0.23999999999999999</v>
      </c>
      <c r="S191" s="226">
        <v>0</v>
      </c>
      <c r="T191" s="227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8" t="s">
        <v>179</v>
      </c>
      <c r="AT191" s="228" t="s">
        <v>244</v>
      </c>
      <c r="AU191" s="228" t="s">
        <v>86</v>
      </c>
      <c r="AY191" s="16" t="s">
        <v>134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6" t="s">
        <v>84</v>
      </c>
      <c r="BK191" s="229">
        <f>ROUND(I191*H191,2)</f>
        <v>0</v>
      </c>
      <c r="BL191" s="16" t="s">
        <v>141</v>
      </c>
      <c r="BM191" s="228" t="s">
        <v>1047</v>
      </c>
    </row>
    <row r="192" s="2" customFormat="1">
      <c r="A192" s="37"/>
      <c r="B192" s="38"/>
      <c r="C192" s="39"/>
      <c r="D192" s="230" t="s">
        <v>143</v>
      </c>
      <c r="E192" s="39"/>
      <c r="F192" s="231" t="s">
        <v>1046</v>
      </c>
      <c r="G192" s="39"/>
      <c r="H192" s="39"/>
      <c r="I192" s="232"/>
      <c r="J192" s="39"/>
      <c r="K192" s="39"/>
      <c r="L192" s="43"/>
      <c r="M192" s="233"/>
      <c r="N192" s="234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143</v>
      </c>
      <c r="AU192" s="16" t="s">
        <v>86</v>
      </c>
    </row>
    <row r="193" s="2" customFormat="1" ht="24.15" customHeight="1">
      <c r="A193" s="37"/>
      <c r="B193" s="38"/>
      <c r="C193" s="217" t="s">
        <v>266</v>
      </c>
      <c r="D193" s="217" t="s">
        <v>136</v>
      </c>
      <c r="E193" s="218" t="s">
        <v>1048</v>
      </c>
      <c r="F193" s="219" t="s">
        <v>1049</v>
      </c>
      <c r="G193" s="220" t="s">
        <v>139</v>
      </c>
      <c r="H193" s="221">
        <v>2</v>
      </c>
      <c r="I193" s="222"/>
      <c r="J193" s="223">
        <f>ROUND(I193*H193,2)</f>
        <v>0</v>
      </c>
      <c r="K193" s="219" t="s">
        <v>140</v>
      </c>
      <c r="L193" s="43"/>
      <c r="M193" s="224" t="s">
        <v>1</v>
      </c>
      <c r="N193" s="225" t="s">
        <v>41</v>
      </c>
      <c r="O193" s="90"/>
      <c r="P193" s="226">
        <f>O193*H193</f>
        <v>0</v>
      </c>
      <c r="Q193" s="226">
        <v>0</v>
      </c>
      <c r="R193" s="226">
        <f>Q193*H193</f>
        <v>0</v>
      </c>
      <c r="S193" s="226">
        <v>0.25</v>
      </c>
      <c r="T193" s="227">
        <f>S193*H193</f>
        <v>0.5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8" t="s">
        <v>141</v>
      </c>
      <c r="AT193" s="228" t="s">
        <v>136</v>
      </c>
      <c r="AU193" s="228" t="s">
        <v>86</v>
      </c>
      <c r="AY193" s="16" t="s">
        <v>134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6" t="s">
        <v>84</v>
      </c>
      <c r="BK193" s="229">
        <f>ROUND(I193*H193,2)</f>
        <v>0</v>
      </c>
      <c r="BL193" s="16" t="s">
        <v>141</v>
      </c>
      <c r="BM193" s="228" t="s">
        <v>1050</v>
      </c>
    </row>
    <row r="194" s="2" customFormat="1">
      <c r="A194" s="37"/>
      <c r="B194" s="38"/>
      <c r="C194" s="39"/>
      <c r="D194" s="230" t="s">
        <v>143</v>
      </c>
      <c r="E194" s="39"/>
      <c r="F194" s="231" t="s">
        <v>1051</v>
      </c>
      <c r="G194" s="39"/>
      <c r="H194" s="39"/>
      <c r="I194" s="232"/>
      <c r="J194" s="39"/>
      <c r="K194" s="39"/>
      <c r="L194" s="43"/>
      <c r="M194" s="233"/>
      <c r="N194" s="234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143</v>
      </c>
      <c r="AU194" s="16" t="s">
        <v>86</v>
      </c>
    </row>
    <row r="195" s="2" customFormat="1" ht="21.75" customHeight="1">
      <c r="A195" s="37"/>
      <c r="B195" s="38"/>
      <c r="C195" s="217" t="s">
        <v>273</v>
      </c>
      <c r="D195" s="217" t="s">
        <v>136</v>
      </c>
      <c r="E195" s="218" t="s">
        <v>1052</v>
      </c>
      <c r="F195" s="219" t="s">
        <v>1053</v>
      </c>
      <c r="G195" s="220" t="s">
        <v>198</v>
      </c>
      <c r="H195" s="221">
        <v>1.48</v>
      </c>
      <c r="I195" s="222"/>
      <c r="J195" s="223">
        <f>ROUND(I195*H195,2)</f>
        <v>0</v>
      </c>
      <c r="K195" s="219" t="s">
        <v>140</v>
      </c>
      <c r="L195" s="43"/>
      <c r="M195" s="224" t="s">
        <v>1</v>
      </c>
      <c r="N195" s="225" t="s">
        <v>41</v>
      </c>
      <c r="O195" s="90"/>
      <c r="P195" s="226">
        <f>O195*H195</f>
        <v>0</v>
      </c>
      <c r="Q195" s="226">
        <v>0</v>
      </c>
      <c r="R195" s="226">
        <f>Q195*H195</f>
        <v>0</v>
      </c>
      <c r="S195" s="226">
        <v>2.8999999999999999</v>
      </c>
      <c r="T195" s="227">
        <f>S195*H195</f>
        <v>4.2919999999999998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8" t="s">
        <v>141</v>
      </c>
      <c r="AT195" s="228" t="s">
        <v>136</v>
      </c>
      <c r="AU195" s="228" t="s">
        <v>86</v>
      </c>
      <c r="AY195" s="16" t="s">
        <v>134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6" t="s">
        <v>84</v>
      </c>
      <c r="BK195" s="229">
        <f>ROUND(I195*H195,2)</f>
        <v>0</v>
      </c>
      <c r="BL195" s="16" t="s">
        <v>141</v>
      </c>
      <c r="BM195" s="228" t="s">
        <v>1054</v>
      </c>
    </row>
    <row r="196" s="2" customFormat="1">
      <c r="A196" s="37"/>
      <c r="B196" s="38"/>
      <c r="C196" s="39"/>
      <c r="D196" s="230" t="s">
        <v>143</v>
      </c>
      <c r="E196" s="39"/>
      <c r="F196" s="231" t="s">
        <v>1055</v>
      </c>
      <c r="G196" s="39"/>
      <c r="H196" s="39"/>
      <c r="I196" s="232"/>
      <c r="J196" s="39"/>
      <c r="K196" s="39"/>
      <c r="L196" s="43"/>
      <c r="M196" s="233"/>
      <c r="N196" s="234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143</v>
      </c>
      <c r="AU196" s="16" t="s">
        <v>86</v>
      </c>
    </row>
    <row r="197" s="13" customFormat="1">
      <c r="A197" s="13"/>
      <c r="B197" s="235"/>
      <c r="C197" s="236"/>
      <c r="D197" s="230" t="s">
        <v>145</v>
      </c>
      <c r="E197" s="237" t="s">
        <v>1</v>
      </c>
      <c r="F197" s="238" t="s">
        <v>994</v>
      </c>
      <c r="G197" s="236"/>
      <c r="H197" s="239">
        <v>1.48</v>
      </c>
      <c r="I197" s="240"/>
      <c r="J197" s="236"/>
      <c r="K197" s="236"/>
      <c r="L197" s="241"/>
      <c r="M197" s="242"/>
      <c r="N197" s="243"/>
      <c r="O197" s="243"/>
      <c r="P197" s="243"/>
      <c r="Q197" s="243"/>
      <c r="R197" s="243"/>
      <c r="S197" s="243"/>
      <c r="T197" s="24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5" t="s">
        <v>145</v>
      </c>
      <c r="AU197" s="245" t="s">
        <v>86</v>
      </c>
      <c r="AV197" s="13" t="s">
        <v>86</v>
      </c>
      <c r="AW197" s="13" t="s">
        <v>32</v>
      </c>
      <c r="AX197" s="13" t="s">
        <v>84</v>
      </c>
      <c r="AY197" s="245" t="s">
        <v>134</v>
      </c>
    </row>
    <row r="198" s="12" customFormat="1" ht="22.8" customHeight="1">
      <c r="A198" s="12"/>
      <c r="B198" s="201"/>
      <c r="C198" s="202"/>
      <c r="D198" s="203" t="s">
        <v>75</v>
      </c>
      <c r="E198" s="215" t="s">
        <v>795</v>
      </c>
      <c r="F198" s="215" t="s">
        <v>796</v>
      </c>
      <c r="G198" s="202"/>
      <c r="H198" s="202"/>
      <c r="I198" s="205"/>
      <c r="J198" s="216">
        <f>BK198</f>
        <v>0</v>
      </c>
      <c r="K198" s="202"/>
      <c r="L198" s="207"/>
      <c r="M198" s="208"/>
      <c r="N198" s="209"/>
      <c r="O198" s="209"/>
      <c r="P198" s="210">
        <f>SUM(P199:P212)</f>
        <v>0</v>
      </c>
      <c r="Q198" s="209"/>
      <c r="R198" s="210">
        <f>SUM(R199:R212)</f>
        <v>0</v>
      </c>
      <c r="S198" s="209"/>
      <c r="T198" s="211">
        <f>SUM(T199:T212)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2" t="s">
        <v>84</v>
      </c>
      <c r="AT198" s="213" t="s">
        <v>75</v>
      </c>
      <c r="AU198" s="213" t="s">
        <v>84</v>
      </c>
      <c r="AY198" s="212" t="s">
        <v>134</v>
      </c>
      <c r="BK198" s="214">
        <f>SUM(BK199:BK212)</f>
        <v>0</v>
      </c>
    </row>
    <row r="199" s="2" customFormat="1" ht="21.75" customHeight="1">
      <c r="A199" s="37"/>
      <c r="B199" s="38"/>
      <c r="C199" s="217" t="s">
        <v>278</v>
      </c>
      <c r="D199" s="217" t="s">
        <v>136</v>
      </c>
      <c r="E199" s="218" t="s">
        <v>1056</v>
      </c>
      <c r="F199" s="219" t="s">
        <v>1057</v>
      </c>
      <c r="G199" s="220" t="s">
        <v>247</v>
      </c>
      <c r="H199" s="221">
        <v>468.36900000000003</v>
      </c>
      <c r="I199" s="222"/>
      <c r="J199" s="223">
        <f>ROUND(I199*H199,2)</f>
        <v>0</v>
      </c>
      <c r="K199" s="219" t="s">
        <v>140</v>
      </c>
      <c r="L199" s="43"/>
      <c r="M199" s="224" t="s">
        <v>1</v>
      </c>
      <c r="N199" s="225" t="s">
        <v>41</v>
      </c>
      <c r="O199" s="90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8" t="s">
        <v>141</v>
      </c>
      <c r="AT199" s="228" t="s">
        <v>136</v>
      </c>
      <c r="AU199" s="228" t="s">
        <v>86</v>
      </c>
      <c r="AY199" s="16" t="s">
        <v>134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6" t="s">
        <v>84</v>
      </c>
      <c r="BK199" s="229">
        <f>ROUND(I199*H199,2)</f>
        <v>0</v>
      </c>
      <c r="BL199" s="16" t="s">
        <v>141</v>
      </c>
      <c r="BM199" s="228" t="s">
        <v>1058</v>
      </c>
    </row>
    <row r="200" s="2" customFormat="1">
      <c r="A200" s="37"/>
      <c r="B200" s="38"/>
      <c r="C200" s="39"/>
      <c r="D200" s="230" t="s">
        <v>143</v>
      </c>
      <c r="E200" s="39"/>
      <c r="F200" s="231" t="s">
        <v>1059</v>
      </c>
      <c r="G200" s="39"/>
      <c r="H200" s="39"/>
      <c r="I200" s="232"/>
      <c r="J200" s="39"/>
      <c r="K200" s="39"/>
      <c r="L200" s="43"/>
      <c r="M200" s="233"/>
      <c r="N200" s="234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143</v>
      </c>
      <c r="AU200" s="16" t="s">
        <v>86</v>
      </c>
    </row>
    <row r="201" s="2" customFormat="1" ht="24.15" customHeight="1">
      <c r="A201" s="37"/>
      <c r="B201" s="38"/>
      <c r="C201" s="217" t="s">
        <v>284</v>
      </c>
      <c r="D201" s="217" t="s">
        <v>136</v>
      </c>
      <c r="E201" s="218" t="s">
        <v>1060</v>
      </c>
      <c r="F201" s="219" t="s">
        <v>1061</v>
      </c>
      <c r="G201" s="220" t="s">
        <v>247</v>
      </c>
      <c r="H201" s="221">
        <v>10772.486999999999</v>
      </c>
      <c r="I201" s="222"/>
      <c r="J201" s="223">
        <f>ROUND(I201*H201,2)</f>
        <v>0</v>
      </c>
      <c r="K201" s="219" t="s">
        <v>140</v>
      </c>
      <c r="L201" s="43"/>
      <c r="M201" s="224" t="s">
        <v>1</v>
      </c>
      <c r="N201" s="225" t="s">
        <v>41</v>
      </c>
      <c r="O201" s="90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7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8" t="s">
        <v>141</v>
      </c>
      <c r="AT201" s="228" t="s">
        <v>136</v>
      </c>
      <c r="AU201" s="228" t="s">
        <v>86</v>
      </c>
      <c r="AY201" s="16" t="s">
        <v>134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6" t="s">
        <v>84</v>
      </c>
      <c r="BK201" s="229">
        <f>ROUND(I201*H201,2)</f>
        <v>0</v>
      </c>
      <c r="BL201" s="16" t="s">
        <v>141</v>
      </c>
      <c r="BM201" s="228" t="s">
        <v>1062</v>
      </c>
    </row>
    <row r="202" s="2" customFormat="1">
      <c r="A202" s="37"/>
      <c r="B202" s="38"/>
      <c r="C202" s="39"/>
      <c r="D202" s="230" t="s">
        <v>143</v>
      </c>
      <c r="E202" s="39"/>
      <c r="F202" s="231" t="s">
        <v>1063</v>
      </c>
      <c r="G202" s="39"/>
      <c r="H202" s="39"/>
      <c r="I202" s="232"/>
      <c r="J202" s="39"/>
      <c r="K202" s="39"/>
      <c r="L202" s="43"/>
      <c r="M202" s="233"/>
      <c r="N202" s="234"/>
      <c r="O202" s="90"/>
      <c r="P202" s="90"/>
      <c r="Q202" s="90"/>
      <c r="R202" s="90"/>
      <c r="S202" s="90"/>
      <c r="T202" s="91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143</v>
      </c>
      <c r="AU202" s="16" t="s">
        <v>86</v>
      </c>
    </row>
    <row r="203" s="13" customFormat="1">
      <c r="A203" s="13"/>
      <c r="B203" s="235"/>
      <c r="C203" s="236"/>
      <c r="D203" s="230" t="s">
        <v>145</v>
      </c>
      <c r="E203" s="237" t="s">
        <v>1</v>
      </c>
      <c r="F203" s="238" t="s">
        <v>1064</v>
      </c>
      <c r="G203" s="236"/>
      <c r="H203" s="239">
        <v>468.36900000000003</v>
      </c>
      <c r="I203" s="240"/>
      <c r="J203" s="236"/>
      <c r="K203" s="236"/>
      <c r="L203" s="241"/>
      <c r="M203" s="242"/>
      <c r="N203" s="243"/>
      <c r="O203" s="243"/>
      <c r="P203" s="243"/>
      <c r="Q203" s="243"/>
      <c r="R203" s="243"/>
      <c r="S203" s="243"/>
      <c r="T203" s="24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5" t="s">
        <v>145</v>
      </c>
      <c r="AU203" s="245" t="s">
        <v>86</v>
      </c>
      <c r="AV203" s="13" t="s">
        <v>86</v>
      </c>
      <c r="AW203" s="13" t="s">
        <v>32</v>
      </c>
      <c r="AX203" s="13" t="s">
        <v>84</v>
      </c>
      <c r="AY203" s="245" t="s">
        <v>134</v>
      </c>
    </row>
    <row r="204" s="13" customFormat="1">
      <c r="A204" s="13"/>
      <c r="B204" s="235"/>
      <c r="C204" s="236"/>
      <c r="D204" s="230" t="s">
        <v>145</v>
      </c>
      <c r="E204" s="236"/>
      <c r="F204" s="238" t="s">
        <v>1065</v>
      </c>
      <c r="G204" s="236"/>
      <c r="H204" s="239">
        <v>10772.486999999999</v>
      </c>
      <c r="I204" s="240"/>
      <c r="J204" s="236"/>
      <c r="K204" s="236"/>
      <c r="L204" s="241"/>
      <c r="M204" s="242"/>
      <c r="N204" s="243"/>
      <c r="O204" s="243"/>
      <c r="P204" s="243"/>
      <c r="Q204" s="243"/>
      <c r="R204" s="243"/>
      <c r="S204" s="243"/>
      <c r="T204" s="24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5" t="s">
        <v>145</v>
      </c>
      <c r="AU204" s="245" t="s">
        <v>86</v>
      </c>
      <c r="AV204" s="13" t="s">
        <v>86</v>
      </c>
      <c r="AW204" s="13" t="s">
        <v>4</v>
      </c>
      <c r="AX204" s="13" t="s">
        <v>84</v>
      </c>
      <c r="AY204" s="245" t="s">
        <v>134</v>
      </c>
    </row>
    <row r="205" s="2" customFormat="1" ht="37.8" customHeight="1">
      <c r="A205" s="37"/>
      <c r="B205" s="38"/>
      <c r="C205" s="217" t="s">
        <v>294</v>
      </c>
      <c r="D205" s="217" t="s">
        <v>136</v>
      </c>
      <c r="E205" s="218" t="s">
        <v>1066</v>
      </c>
      <c r="F205" s="219" t="s">
        <v>1067</v>
      </c>
      <c r="G205" s="220" t="s">
        <v>247</v>
      </c>
      <c r="H205" s="221">
        <v>0.5</v>
      </c>
      <c r="I205" s="222"/>
      <c r="J205" s="223">
        <f>ROUND(I205*H205,2)</f>
        <v>0</v>
      </c>
      <c r="K205" s="219" t="s">
        <v>140</v>
      </c>
      <c r="L205" s="43"/>
      <c r="M205" s="224" t="s">
        <v>1</v>
      </c>
      <c r="N205" s="225" t="s">
        <v>41</v>
      </c>
      <c r="O205" s="90"/>
      <c r="P205" s="226">
        <f>O205*H205</f>
        <v>0</v>
      </c>
      <c r="Q205" s="226">
        <v>0</v>
      </c>
      <c r="R205" s="226">
        <f>Q205*H205</f>
        <v>0</v>
      </c>
      <c r="S205" s="226">
        <v>0</v>
      </c>
      <c r="T205" s="227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8" t="s">
        <v>141</v>
      </c>
      <c r="AT205" s="228" t="s">
        <v>136</v>
      </c>
      <c r="AU205" s="228" t="s">
        <v>86</v>
      </c>
      <c r="AY205" s="16" t="s">
        <v>134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6" t="s">
        <v>84</v>
      </c>
      <c r="BK205" s="229">
        <f>ROUND(I205*H205,2)</f>
        <v>0</v>
      </c>
      <c r="BL205" s="16" t="s">
        <v>141</v>
      </c>
      <c r="BM205" s="228" t="s">
        <v>1068</v>
      </c>
    </row>
    <row r="206" s="2" customFormat="1">
      <c r="A206" s="37"/>
      <c r="B206" s="38"/>
      <c r="C206" s="39"/>
      <c r="D206" s="230" t="s">
        <v>143</v>
      </c>
      <c r="E206" s="39"/>
      <c r="F206" s="231" t="s">
        <v>1069</v>
      </c>
      <c r="G206" s="39"/>
      <c r="H206" s="39"/>
      <c r="I206" s="232"/>
      <c r="J206" s="39"/>
      <c r="K206" s="39"/>
      <c r="L206" s="43"/>
      <c r="M206" s="233"/>
      <c r="N206" s="234"/>
      <c r="O206" s="90"/>
      <c r="P206" s="90"/>
      <c r="Q206" s="90"/>
      <c r="R206" s="90"/>
      <c r="S206" s="90"/>
      <c r="T206" s="91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143</v>
      </c>
      <c r="AU206" s="16" t="s">
        <v>86</v>
      </c>
    </row>
    <row r="207" s="2" customFormat="1" ht="44.25" customHeight="1">
      <c r="A207" s="37"/>
      <c r="B207" s="38"/>
      <c r="C207" s="217" t="s">
        <v>300</v>
      </c>
      <c r="D207" s="217" t="s">
        <v>136</v>
      </c>
      <c r="E207" s="218" t="s">
        <v>1070</v>
      </c>
      <c r="F207" s="219" t="s">
        <v>282</v>
      </c>
      <c r="G207" s="220" t="s">
        <v>247</v>
      </c>
      <c r="H207" s="221">
        <v>136.982</v>
      </c>
      <c r="I207" s="222"/>
      <c r="J207" s="223">
        <f>ROUND(I207*H207,2)</f>
        <v>0</v>
      </c>
      <c r="K207" s="219" t="s">
        <v>140</v>
      </c>
      <c r="L207" s="43"/>
      <c r="M207" s="224" t="s">
        <v>1</v>
      </c>
      <c r="N207" s="225" t="s">
        <v>41</v>
      </c>
      <c r="O207" s="90"/>
      <c r="P207" s="226">
        <f>O207*H207</f>
        <v>0</v>
      </c>
      <c r="Q207" s="226">
        <v>0</v>
      </c>
      <c r="R207" s="226">
        <f>Q207*H207</f>
        <v>0</v>
      </c>
      <c r="S207" s="226">
        <v>0</v>
      </c>
      <c r="T207" s="227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8" t="s">
        <v>141</v>
      </c>
      <c r="AT207" s="228" t="s">
        <v>136</v>
      </c>
      <c r="AU207" s="228" t="s">
        <v>86</v>
      </c>
      <c r="AY207" s="16" t="s">
        <v>134</v>
      </c>
      <c r="BE207" s="229">
        <f>IF(N207="základní",J207,0)</f>
        <v>0</v>
      </c>
      <c r="BF207" s="229">
        <f>IF(N207="snížená",J207,0)</f>
        <v>0</v>
      </c>
      <c r="BG207" s="229">
        <f>IF(N207="zákl. přenesená",J207,0)</f>
        <v>0</v>
      </c>
      <c r="BH207" s="229">
        <f>IF(N207="sníž. přenesená",J207,0)</f>
        <v>0</v>
      </c>
      <c r="BI207" s="229">
        <f>IF(N207="nulová",J207,0)</f>
        <v>0</v>
      </c>
      <c r="BJ207" s="16" t="s">
        <v>84</v>
      </c>
      <c r="BK207" s="229">
        <f>ROUND(I207*H207,2)</f>
        <v>0</v>
      </c>
      <c r="BL207" s="16" t="s">
        <v>141</v>
      </c>
      <c r="BM207" s="228" t="s">
        <v>1071</v>
      </c>
    </row>
    <row r="208" s="2" customFormat="1">
      <c r="A208" s="37"/>
      <c r="B208" s="38"/>
      <c r="C208" s="39"/>
      <c r="D208" s="230" t="s">
        <v>143</v>
      </c>
      <c r="E208" s="39"/>
      <c r="F208" s="231" t="s">
        <v>282</v>
      </c>
      <c r="G208" s="39"/>
      <c r="H208" s="39"/>
      <c r="I208" s="232"/>
      <c r="J208" s="39"/>
      <c r="K208" s="39"/>
      <c r="L208" s="43"/>
      <c r="M208" s="233"/>
      <c r="N208" s="234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143</v>
      </c>
      <c r="AU208" s="16" t="s">
        <v>86</v>
      </c>
    </row>
    <row r="209" s="13" customFormat="1">
      <c r="A209" s="13"/>
      <c r="B209" s="235"/>
      <c r="C209" s="236"/>
      <c r="D209" s="230" t="s">
        <v>145</v>
      </c>
      <c r="E209" s="237" t="s">
        <v>1</v>
      </c>
      <c r="F209" s="238" t="s">
        <v>1072</v>
      </c>
      <c r="G209" s="236"/>
      <c r="H209" s="239">
        <v>136.982</v>
      </c>
      <c r="I209" s="240"/>
      <c r="J209" s="236"/>
      <c r="K209" s="236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145</v>
      </c>
      <c r="AU209" s="245" t="s">
        <v>86</v>
      </c>
      <c r="AV209" s="13" t="s">
        <v>86</v>
      </c>
      <c r="AW209" s="13" t="s">
        <v>32</v>
      </c>
      <c r="AX209" s="13" t="s">
        <v>84</v>
      </c>
      <c r="AY209" s="245" t="s">
        <v>134</v>
      </c>
    </row>
    <row r="210" s="2" customFormat="1" ht="44.25" customHeight="1">
      <c r="A210" s="37"/>
      <c r="B210" s="38"/>
      <c r="C210" s="217" t="s">
        <v>311</v>
      </c>
      <c r="D210" s="217" t="s">
        <v>136</v>
      </c>
      <c r="E210" s="218" t="s">
        <v>1073</v>
      </c>
      <c r="F210" s="219" t="s">
        <v>1074</v>
      </c>
      <c r="G210" s="220" t="s">
        <v>247</v>
      </c>
      <c r="H210" s="221">
        <v>330.887</v>
      </c>
      <c r="I210" s="222"/>
      <c r="J210" s="223">
        <f>ROUND(I210*H210,2)</f>
        <v>0</v>
      </c>
      <c r="K210" s="219" t="s">
        <v>140</v>
      </c>
      <c r="L210" s="43"/>
      <c r="M210" s="224" t="s">
        <v>1</v>
      </c>
      <c r="N210" s="225" t="s">
        <v>41</v>
      </c>
      <c r="O210" s="90"/>
      <c r="P210" s="226">
        <f>O210*H210</f>
        <v>0</v>
      </c>
      <c r="Q210" s="226">
        <v>0</v>
      </c>
      <c r="R210" s="226">
        <f>Q210*H210</f>
        <v>0</v>
      </c>
      <c r="S210" s="226">
        <v>0</v>
      </c>
      <c r="T210" s="227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8" t="s">
        <v>141</v>
      </c>
      <c r="AT210" s="228" t="s">
        <v>136</v>
      </c>
      <c r="AU210" s="228" t="s">
        <v>86</v>
      </c>
      <c r="AY210" s="16" t="s">
        <v>134</v>
      </c>
      <c r="BE210" s="229">
        <f>IF(N210="základní",J210,0)</f>
        <v>0</v>
      </c>
      <c r="BF210" s="229">
        <f>IF(N210="snížená",J210,0)</f>
        <v>0</v>
      </c>
      <c r="BG210" s="229">
        <f>IF(N210="zákl. přenesená",J210,0)</f>
        <v>0</v>
      </c>
      <c r="BH210" s="229">
        <f>IF(N210="sníž. přenesená",J210,0)</f>
        <v>0</v>
      </c>
      <c r="BI210" s="229">
        <f>IF(N210="nulová",J210,0)</f>
        <v>0</v>
      </c>
      <c r="BJ210" s="16" t="s">
        <v>84</v>
      </c>
      <c r="BK210" s="229">
        <f>ROUND(I210*H210,2)</f>
        <v>0</v>
      </c>
      <c r="BL210" s="16" t="s">
        <v>141</v>
      </c>
      <c r="BM210" s="228" t="s">
        <v>1075</v>
      </c>
    </row>
    <row r="211" s="2" customFormat="1">
      <c r="A211" s="37"/>
      <c r="B211" s="38"/>
      <c r="C211" s="39"/>
      <c r="D211" s="230" t="s">
        <v>143</v>
      </c>
      <c r="E211" s="39"/>
      <c r="F211" s="231" t="s">
        <v>1074</v>
      </c>
      <c r="G211" s="39"/>
      <c r="H211" s="39"/>
      <c r="I211" s="232"/>
      <c r="J211" s="39"/>
      <c r="K211" s="39"/>
      <c r="L211" s="43"/>
      <c r="M211" s="233"/>
      <c r="N211" s="234"/>
      <c r="O211" s="90"/>
      <c r="P211" s="90"/>
      <c r="Q211" s="90"/>
      <c r="R211" s="90"/>
      <c r="S211" s="90"/>
      <c r="T211" s="91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143</v>
      </c>
      <c r="AU211" s="16" t="s">
        <v>86</v>
      </c>
    </row>
    <row r="212" s="13" customFormat="1">
      <c r="A212" s="13"/>
      <c r="B212" s="235"/>
      <c r="C212" s="236"/>
      <c r="D212" s="230" t="s">
        <v>145</v>
      </c>
      <c r="E212" s="237" t="s">
        <v>1</v>
      </c>
      <c r="F212" s="238" t="s">
        <v>1076</v>
      </c>
      <c r="G212" s="236"/>
      <c r="H212" s="239">
        <v>330.887</v>
      </c>
      <c r="I212" s="240"/>
      <c r="J212" s="236"/>
      <c r="K212" s="236"/>
      <c r="L212" s="241"/>
      <c r="M212" s="242"/>
      <c r="N212" s="243"/>
      <c r="O212" s="243"/>
      <c r="P212" s="243"/>
      <c r="Q212" s="243"/>
      <c r="R212" s="243"/>
      <c r="S212" s="243"/>
      <c r="T212" s="24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5" t="s">
        <v>145</v>
      </c>
      <c r="AU212" s="245" t="s">
        <v>86</v>
      </c>
      <c r="AV212" s="13" t="s">
        <v>86</v>
      </c>
      <c r="AW212" s="13" t="s">
        <v>32</v>
      </c>
      <c r="AX212" s="13" t="s">
        <v>84</v>
      </c>
      <c r="AY212" s="245" t="s">
        <v>134</v>
      </c>
    </row>
    <row r="213" s="12" customFormat="1" ht="22.8" customHeight="1">
      <c r="A213" s="12"/>
      <c r="B213" s="201"/>
      <c r="C213" s="202"/>
      <c r="D213" s="203" t="s">
        <v>75</v>
      </c>
      <c r="E213" s="215" t="s">
        <v>563</v>
      </c>
      <c r="F213" s="215" t="s">
        <v>564</v>
      </c>
      <c r="G213" s="202"/>
      <c r="H213" s="202"/>
      <c r="I213" s="205"/>
      <c r="J213" s="216">
        <f>BK213</f>
        <v>0</v>
      </c>
      <c r="K213" s="202"/>
      <c r="L213" s="207"/>
      <c r="M213" s="208"/>
      <c r="N213" s="209"/>
      <c r="O213" s="209"/>
      <c r="P213" s="210">
        <f>SUM(P214:P215)</f>
        <v>0</v>
      </c>
      <c r="Q213" s="209"/>
      <c r="R213" s="210">
        <f>SUM(R214:R215)</f>
        <v>0</v>
      </c>
      <c r="S213" s="209"/>
      <c r="T213" s="211">
        <f>SUM(T214:T215)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2" t="s">
        <v>84</v>
      </c>
      <c r="AT213" s="213" t="s">
        <v>75</v>
      </c>
      <c r="AU213" s="213" t="s">
        <v>84</v>
      </c>
      <c r="AY213" s="212" t="s">
        <v>134</v>
      </c>
      <c r="BK213" s="214">
        <f>SUM(BK214:BK215)</f>
        <v>0</v>
      </c>
    </row>
    <row r="214" s="2" customFormat="1" ht="33" customHeight="1">
      <c r="A214" s="37"/>
      <c r="B214" s="38"/>
      <c r="C214" s="217" t="s">
        <v>317</v>
      </c>
      <c r="D214" s="217" t="s">
        <v>136</v>
      </c>
      <c r="E214" s="218" t="s">
        <v>1077</v>
      </c>
      <c r="F214" s="219" t="s">
        <v>1078</v>
      </c>
      <c r="G214" s="220" t="s">
        <v>247</v>
      </c>
      <c r="H214" s="221">
        <v>277.007</v>
      </c>
      <c r="I214" s="222"/>
      <c r="J214" s="223">
        <f>ROUND(I214*H214,2)</f>
        <v>0</v>
      </c>
      <c r="K214" s="219" t="s">
        <v>140</v>
      </c>
      <c r="L214" s="43"/>
      <c r="M214" s="224" t="s">
        <v>1</v>
      </c>
      <c r="N214" s="225" t="s">
        <v>41</v>
      </c>
      <c r="O214" s="90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8" t="s">
        <v>141</v>
      </c>
      <c r="AT214" s="228" t="s">
        <v>136</v>
      </c>
      <c r="AU214" s="228" t="s">
        <v>86</v>
      </c>
      <c r="AY214" s="16" t="s">
        <v>134</v>
      </c>
      <c r="BE214" s="229">
        <f>IF(N214="základní",J214,0)</f>
        <v>0</v>
      </c>
      <c r="BF214" s="229">
        <f>IF(N214="snížená",J214,0)</f>
        <v>0</v>
      </c>
      <c r="BG214" s="229">
        <f>IF(N214="zákl. přenesená",J214,0)</f>
        <v>0</v>
      </c>
      <c r="BH214" s="229">
        <f>IF(N214="sníž. přenesená",J214,0)</f>
        <v>0</v>
      </c>
      <c r="BI214" s="229">
        <f>IF(N214="nulová",J214,0)</f>
        <v>0</v>
      </c>
      <c r="BJ214" s="16" t="s">
        <v>84</v>
      </c>
      <c r="BK214" s="229">
        <f>ROUND(I214*H214,2)</f>
        <v>0</v>
      </c>
      <c r="BL214" s="16" t="s">
        <v>141</v>
      </c>
      <c r="BM214" s="228" t="s">
        <v>1079</v>
      </c>
    </row>
    <row r="215" s="2" customFormat="1">
      <c r="A215" s="37"/>
      <c r="B215" s="38"/>
      <c r="C215" s="39"/>
      <c r="D215" s="230" t="s">
        <v>143</v>
      </c>
      <c r="E215" s="39"/>
      <c r="F215" s="231" t="s">
        <v>1080</v>
      </c>
      <c r="G215" s="39"/>
      <c r="H215" s="39"/>
      <c r="I215" s="232"/>
      <c r="J215" s="39"/>
      <c r="K215" s="39"/>
      <c r="L215" s="43"/>
      <c r="M215" s="268"/>
      <c r="N215" s="269"/>
      <c r="O215" s="270"/>
      <c r="P215" s="270"/>
      <c r="Q215" s="270"/>
      <c r="R215" s="270"/>
      <c r="S215" s="270"/>
      <c r="T215" s="271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143</v>
      </c>
      <c r="AU215" s="16" t="s">
        <v>86</v>
      </c>
    </row>
    <row r="216" s="2" customFormat="1" ht="6.96" customHeight="1">
      <c r="A216" s="37"/>
      <c r="B216" s="65"/>
      <c r="C216" s="66"/>
      <c r="D216" s="66"/>
      <c r="E216" s="66"/>
      <c r="F216" s="66"/>
      <c r="G216" s="66"/>
      <c r="H216" s="66"/>
      <c r="I216" s="66"/>
      <c r="J216" s="66"/>
      <c r="K216" s="66"/>
      <c r="L216" s="43"/>
      <c r="M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</row>
  </sheetData>
  <sheetProtection sheet="1" autoFilter="0" formatColumns="0" formatRows="0" objects="1" scenarios="1" spinCount="100000" saltValue="Hx9cTX72q7CRuzVxxVrUqKE+0JDFjmhYe3YfWRXzOxErxJAlua6ZbnoKxx83N3ZV/rNEw6/iu/iiO7wNgFEirQ==" hashValue="BGJkmBHy9unjTjVxnPVbLuKggR+dd/uutWjs6pvck+jGYAikYacQDBWAa3D/F+Un1bk9ManPw7RKoc53rYQqZA==" algorithmName="SHA-512" password="CC35"/>
  <autoFilter ref="C122:K215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101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Splašková kanalizace 1. etapa Horní Chřibská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1081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17. 3. 2025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ROUND((SUM(BE123:BE198)),  2)</f>
        <v>0</v>
      </c>
      <c r="G33" s="37"/>
      <c r="H33" s="37"/>
      <c r="I33" s="154">
        <v>0.20999999999999999</v>
      </c>
      <c r="J33" s="153">
        <f>ROUND(((SUM(BE123:BE198))*I33),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ROUND((SUM(BF123:BF198)),  2)</f>
        <v>0</v>
      </c>
      <c r="G34" s="37"/>
      <c r="H34" s="37"/>
      <c r="I34" s="154">
        <v>0.12</v>
      </c>
      <c r="J34" s="153">
        <f>ROUND(((SUM(BF123:BF198))*I34),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ROUND((SUM(BG123:BG198)),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ROUND((SUM(BH123:BH198)),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ROUND((SUM(BI123:BI198)),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Splašková kanalizace 1. etapa Horní Chřibská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06 - IO 02 Úprava povrchů dešťové kanalizace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Chřibská</v>
      </c>
      <c r="G89" s="39"/>
      <c r="H89" s="39"/>
      <c r="I89" s="31" t="s">
        <v>22</v>
      </c>
      <c r="J89" s="78" t="str">
        <f>IF(J12="","",J12)</f>
        <v>17. 3. 2025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Chřibská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J. Nešněra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113</v>
      </c>
      <c r="E97" s="181"/>
      <c r="F97" s="181"/>
      <c r="G97" s="181"/>
      <c r="H97" s="181"/>
      <c r="I97" s="181"/>
      <c r="J97" s="182">
        <f>J124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114</v>
      </c>
      <c r="E98" s="187"/>
      <c r="F98" s="187"/>
      <c r="G98" s="187"/>
      <c r="H98" s="187"/>
      <c r="I98" s="187"/>
      <c r="J98" s="188">
        <f>J125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116</v>
      </c>
      <c r="E99" s="187"/>
      <c r="F99" s="187"/>
      <c r="G99" s="187"/>
      <c r="H99" s="187"/>
      <c r="I99" s="187"/>
      <c r="J99" s="188">
        <f>J156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953</v>
      </c>
      <c r="E100" s="187"/>
      <c r="F100" s="187"/>
      <c r="G100" s="187"/>
      <c r="H100" s="187"/>
      <c r="I100" s="187"/>
      <c r="J100" s="188">
        <f>J160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819</v>
      </c>
      <c r="E101" s="187"/>
      <c r="F101" s="187"/>
      <c r="G101" s="187"/>
      <c r="H101" s="187"/>
      <c r="I101" s="187"/>
      <c r="J101" s="188">
        <f>J165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645</v>
      </c>
      <c r="E102" s="187"/>
      <c r="F102" s="187"/>
      <c r="G102" s="187"/>
      <c r="H102" s="187"/>
      <c r="I102" s="187"/>
      <c r="J102" s="188">
        <f>J184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118</v>
      </c>
      <c r="E103" s="187"/>
      <c r="F103" s="187"/>
      <c r="G103" s="187"/>
      <c r="H103" s="187"/>
      <c r="I103" s="187"/>
      <c r="J103" s="188">
        <f>J196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119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73" t="str">
        <f>E7</f>
        <v>Splašková kanalizace 1. etapa Horní Chřibská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106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06 - IO 02 Úprava povrchů dešťové kanalizace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>Chřibská</v>
      </c>
      <c r="G117" s="39"/>
      <c r="H117" s="39"/>
      <c r="I117" s="31" t="s">
        <v>22</v>
      </c>
      <c r="J117" s="78" t="str">
        <f>IF(J12="","",J12)</f>
        <v>17. 3. 2025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9"/>
      <c r="E119" s="39"/>
      <c r="F119" s="26" t="str">
        <f>E15</f>
        <v>Město Chřibská</v>
      </c>
      <c r="G119" s="39"/>
      <c r="H119" s="39"/>
      <c r="I119" s="31" t="s">
        <v>30</v>
      </c>
      <c r="J119" s="35" t="str">
        <f>E21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28</v>
      </c>
      <c r="D120" s="39"/>
      <c r="E120" s="39"/>
      <c r="F120" s="26" t="str">
        <f>IF(E18="","",E18)</f>
        <v>Vyplň údaj</v>
      </c>
      <c r="G120" s="39"/>
      <c r="H120" s="39"/>
      <c r="I120" s="31" t="s">
        <v>33</v>
      </c>
      <c r="J120" s="35" t="str">
        <f>E24</f>
        <v>J. Nešněra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90"/>
      <c r="B122" s="191"/>
      <c r="C122" s="192" t="s">
        <v>120</v>
      </c>
      <c r="D122" s="193" t="s">
        <v>61</v>
      </c>
      <c r="E122" s="193" t="s">
        <v>57</v>
      </c>
      <c r="F122" s="193" t="s">
        <v>58</v>
      </c>
      <c r="G122" s="193" t="s">
        <v>121</v>
      </c>
      <c r="H122" s="193" t="s">
        <v>122</v>
      </c>
      <c r="I122" s="193" t="s">
        <v>123</v>
      </c>
      <c r="J122" s="193" t="s">
        <v>110</v>
      </c>
      <c r="K122" s="194" t="s">
        <v>124</v>
      </c>
      <c r="L122" s="195"/>
      <c r="M122" s="99" t="s">
        <v>1</v>
      </c>
      <c r="N122" s="100" t="s">
        <v>40</v>
      </c>
      <c r="O122" s="100" t="s">
        <v>125</v>
      </c>
      <c r="P122" s="100" t="s">
        <v>126</v>
      </c>
      <c r="Q122" s="100" t="s">
        <v>127</v>
      </c>
      <c r="R122" s="100" t="s">
        <v>128</v>
      </c>
      <c r="S122" s="100" t="s">
        <v>129</v>
      </c>
      <c r="T122" s="101" t="s">
        <v>130</v>
      </c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</row>
    <row r="123" s="2" customFormat="1" ht="22.8" customHeight="1">
      <c r="A123" s="37"/>
      <c r="B123" s="38"/>
      <c r="C123" s="106" t="s">
        <v>131</v>
      </c>
      <c r="D123" s="39"/>
      <c r="E123" s="39"/>
      <c r="F123" s="39"/>
      <c r="G123" s="39"/>
      <c r="H123" s="39"/>
      <c r="I123" s="39"/>
      <c r="J123" s="196">
        <f>BK123</f>
        <v>0</v>
      </c>
      <c r="K123" s="39"/>
      <c r="L123" s="43"/>
      <c r="M123" s="102"/>
      <c r="N123" s="197"/>
      <c r="O123" s="103"/>
      <c r="P123" s="198">
        <f>P124</f>
        <v>0</v>
      </c>
      <c r="Q123" s="103"/>
      <c r="R123" s="198">
        <f>R124</f>
        <v>10.053880000000001</v>
      </c>
      <c r="S123" s="103"/>
      <c r="T123" s="199">
        <f>T124</f>
        <v>104.67955999999998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75</v>
      </c>
      <c r="AU123" s="16" t="s">
        <v>112</v>
      </c>
      <c r="BK123" s="200">
        <f>BK124</f>
        <v>0</v>
      </c>
    </row>
    <row r="124" s="12" customFormat="1" ht="25.92" customHeight="1">
      <c r="A124" s="12"/>
      <c r="B124" s="201"/>
      <c r="C124" s="202"/>
      <c r="D124" s="203" t="s">
        <v>75</v>
      </c>
      <c r="E124" s="204" t="s">
        <v>132</v>
      </c>
      <c r="F124" s="204" t="s">
        <v>133</v>
      </c>
      <c r="G124" s="202"/>
      <c r="H124" s="202"/>
      <c r="I124" s="205"/>
      <c r="J124" s="206">
        <f>BK124</f>
        <v>0</v>
      </c>
      <c r="K124" s="202"/>
      <c r="L124" s="207"/>
      <c r="M124" s="208"/>
      <c r="N124" s="209"/>
      <c r="O124" s="209"/>
      <c r="P124" s="210">
        <f>P125+P156+P160+P165+P184+P196</f>
        <v>0</v>
      </c>
      <c r="Q124" s="209"/>
      <c r="R124" s="210">
        <f>R125+R156+R160+R165+R184+R196</f>
        <v>10.053880000000001</v>
      </c>
      <c r="S124" s="209"/>
      <c r="T124" s="211">
        <f>T125+T156+T160+T165+T184+T196</f>
        <v>104.67955999999998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84</v>
      </c>
      <c r="AT124" s="213" t="s">
        <v>75</v>
      </c>
      <c r="AU124" s="213" t="s">
        <v>76</v>
      </c>
      <c r="AY124" s="212" t="s">
        <v>134</v>
      </c>
      <c r="BK124" s="214">
        <f>BK125+BK156+BK160+BK165+BK184+BK196</f>
        <v>0</v>
      </c>
    </row>
    <row r="125" s="12" customFormat="1" ht="22.8" customHeight="1">
      <c r="A125" s="12"/>
      <c r="B125" s="201"/>
      <c r="C125" s="202"/>
      <c r="D125" s="203" t="s">
        <v>75</v>
      </c>
      <c r="E125" s="215" t="s">
        <v>84</v>
      </c>
      <c r="F125" s="215" t="s">
        <v>135</v>
      </c>
      <c r="G125" s="202"/>
      <c r="H125" s="202"/>
      <c r="I125" s="205"/>
      <c r="J125" s="216">
        <f>BK125</f>
        <v>0</v>
      </c>
      <c r="K125" s="202"/>
      <c r="L125" s="207"/>
      <c r="M125" s="208"/>
      <c r="N125" s="209"/>
      <c r="O125" s="209"/>
      <c r="P125" s="210">
        <f>SUM(P126:P155)</f>
        <v>0</v>
      </c>
      <c r="Q125" s="209"/>
      <c r="R125" s="210">
        <f>SUM(R126:R155)</f>
        <v>0.017059999999999999</v>
      </c>
      <c r="S125" s="209"/>
      <c r="T125" s="211">
        <f>SUM(T126:T155)</f>
        <v>102.18955999999999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84</v>
      </c>
      <c r="AT125" s="213" t="s">
        <v>75</v>
      </c>
      <c r="AU125" s="213" t="s">
        <v>84</v>
      </c>
      <c r="AY125" s="212" t="s">
        <v>134</v>
      </c>
      <c r="BK125" s="214">
        <f>SUM(BK126:BK155)</f>
        <v>0</v>
      </c>
    </row>
    <row r="126" s="2" customFormat="1" ht="24.15" customHeight="1">
      <c r="A126" s="37"/>
      <c r="B126" s="38"/>
      <c r="C126" s="217" t="s">
        <v>84</v>
      </c>
      <c r="D126" s="217" t="s">
        <v>136</v>
      </c>
      <c r="E126" s="218" t="s">
        <v>1082</v>
      </c>
      <c r="F126" s="219" t="s">
        <v>1083</v>
      </c>
      <c r="G126" s="220" t="s">
        <v>226</v>
      </c>
      <c r="H126" s="221">
        <v>4.7000000000000002</v>
      </c>
      <c r="I126" s="222"/>
      <c r="J126" s="223">
        <f>ROUND(I126*H126,2)</f>
        <v>0</v>
      </c>
      <c r="K126" s="219" t="s">
        <v>140</v>
      </c>
      <c r="L126" s="43"/>
      <c r="M126" s="224" t="s">
        <v>1</v>
      </c>
      <c r="N126" s="225" t="s">
        <v>41</v>
      </c>
      <c r="O126" s="90"/>
      <c r="P126" s="226">
        <f>O126*H126</f>
        <v>0</v>
      </c>
      <c r="Q126" s="226">
        <v>0</v>
      </c>
      <c r="R126" s="226">
        <f>Q126*H126</f>
        <v>0</v>
      </c>
      <c r="S126" s="226">
        <v>0.47999999999999998</v>
      </c>
      <c r="T126" s="227">
        <f>S126*H126</f>
        <v>2.2559999999999998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141</v>
      </c>
      <c r="AT126" s="228" t="s">
        <v>136</v>
      </c>
      <c r="AU126" s="228" t="s">
        <v>86</v>
      </c>
      <c r="AY126" s="16" t="s">
        <v>134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6" t="s">
        <v>84</v>
      </c>
      <c r="BK126" s="229">
        <f>ROUND(I126*H126,2)</f>
        <v>0</v>
      </c>
      <c r="BL126" s="16" t="s">
        <v>141</v>
      </c>
      <c r="BM126" s="228" t="s">
        <v>1084</v>
      </c>
    </row>
    <row r="127" s="2" customFormat="1">
      <c r="A127" s="37"/>
      <c r="B127" s="38"/>
      <c r="C127" s="39"/>
      <c r="D127" s="230" t="s">
        <v>143</v>
      </c>
      <c r="E127" s="39"/>
      <c r="F127" s="231" t="s">
        <v>1085</v>
      </c>
      <c r="G127" s="39"/>
      <c r="H127" s="39"/>
      <c r="I127" s="232"/>
      <c r="J127" s="39"/>
      <c r="K127" s="39"/>
      <c r="L127" s="43"/>
      <c r="M127" s="233"/>
      <c r="N127" s="234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143</v>
      </c>
      <c r="AU127" s="16" t="s">
        <v>86</v>
      </c>
    </row>
    <row r="128" s="2" customFormat="1" ht="24.15" customHeight="1">
      <c r="A128" s="37"/>
      <c r="B128" s="38"/>
      <c r="C128" s="217" t="s">
        <v>86</v>
      </c>
      <c r="D128" s="217" t="s">
        <v>136</v>
      </c>
      <c r="E128" s="218" t="s">
        <v>1086</v>
      </c>
      <c r="F128" s="219" t="s">
        <v>1087</v>
      </c>
      <c r="G128" s="220" t="s">
        <v>226</v>
      </c>
      <c r="H128" s="221">
        <v>3</v>
      </c>
      <c r="I128" s="222"/>
      <c r="J128" s="223">
        <f>ROUND(I128*H128,2)</f>
        <v>0</v>
      </c>
      <c r="K128" s="219" t="s">
        <v>140</v>
      </c>
      <c r="L128" s="43"/>
      <c r="M128" s="224" t="s">
        <v>1</v>
      </c>
      <c r="N128" s="225" t="s">
        <v>41</v>
      </c>
      <c r="O128" s="90"/>
      <c r="P128" s="226">
        <f>O128*H128</f>
        <v>0</v>
      </c>
      <c r="Q128" s="226">
        <v>0</v>
      </c>
      <c r="R128" s="226">
        <f>Q128*H128</f>
        <v>0</v>
      </c>
      <c r="S128" s="226">
        <v>0.32000000000000001</v>
      </c>
      <c r="T128" s="227">
        <f>S128*H128</f>
        <v>0.95999999999999996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141</v>
      </c>
      <c r="AT128" s="228" t="s">
        <v>136</v>
      </c>
      <c r="AU128" s="228" t="s">
        <v>86</v>
      </c>
      <c r="AY128" s="16" t="s">
        <v>134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84</v>
      </c>
      <c r="BK128" s="229">
        <f>ROUND(I128*H128,2)</f>
        <v>0</v>
      </c>
      <c r="BL128" s="16" t="s">
        <v>141</v>
      </c>
      <c r="BM128" s="228" t="s">
        <v>1088</v>
      </c>
    </row>
    <row r="129" s="2" customFormat="1">
      <c r="A129" s="37"/>
      <c r="B129" s="38"/>
      <c r="C129" s="39"/>
      <c r="D129" s="230" t="s">
        <v>143</v>
      </c>
      <c r="E129" s="39"/>
      <c r="F129" s="231" t="s">
        <v>1089</v>
      </c>
      <c r="G129" s="39"/>
      <c r="H129" s="39"/>
      <c r="I129" s="232"/>
      <c r="J129" s="39"/>
      <c r="K129" s="39"/>
      <c r="L129" s="43"/>
      <c r="M129" s="233"/>
      <c r="N129" s="234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143</v>
      </c>
      <c r="AU129" s="16" t="s">
        <v>86</v>
      </c>
    </row>
    <row r="130" s="2" customFormat="1" ht="33" customHeight="1">
      <c r="A130" s="37"/>
      <c r="B130" s="38"/>
      <c r="C130" s="217" t="s">
        <v>152</v>
      </c>
      <c r="D130" s="217" t="s">
        <v>136</v>
      </c>
      <c r="E130" s="218" t="s">
        <v>954</v>
      </c>
      <c r="F130" s="219" t="s">
        <v>955</v>
      </c>
      <c r="G130" s="220" t="s">
        <v>226</v>
      </c>
      <c r="H130" s="221">
        <v>161.84899999999999</v>
      </c>
      <c r="I130" s="222"/>
      <c r="J130" s="223">
        <f>ROUND(I130*H130,2)</f>
        <v>0</v>
      </c>
      <c r="K130" s="219" t="s">
        <v>140</v>
      </c>
      <c r="L130" s="43"/>
      <c r="M130" s="224" t="s">
        <v>1</v>
      </c>
      <c r="N130" s="225" t="s">
        <v>41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0.44</v>
      </c>
      <c r="T130" s="227">
        <f>S130*H130</f>
        <v>71.213560000000001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141</v>
      </c>
      <c r="AT130" s="228" t="s">
        <v>136</v>
      </c>
      <c r="AU130" s="228" t="s">
        <v>86</v>
      </c>
      <c r="AY130" s="16" t="s">
        <v>134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84</v>
      </c>
      <c r="BK130" s="229">
        <f>ROUND(I130*H130,2)</f>
        <v>0</v>
      </c>
      <c r="BL130" s="16" t="s">
        <v>141</v>
      </c>
      <c r="BM130" s="228" t="s">
        <v>1090</v>
      </c>
    </row>
    <row r="131" s="2" customFormat="1">
      <c r="A131" s="37"/>
      <c r="B131" s="38"/>
      <c r="C131" s="39"/>
      <c r="D131" s="230" t="s">
        <v>143</v>
      </c>
      <c r="E131" s="39"/>
      <c r="F131" s="231" t="s">
        <v>957</v>
      </c>
      <c r="G131" s="39"/>
      <c r="H131" s="39"/>
      <c r="I131" s="232"/>
      <c r="J131" s="39"/>
      <c r="K131" s="39"/>
      <c r="L131" s="43"/>
      <c r="M131" s="233"/>
      <c r="N131" s="234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143</v>
      </c>
      <c r="AU131" s="16" t="s">
        <v>86</v>
      </c>
    </row>
    <row r="132" s="13" customFormat="1">
      <c r="A132" s="13"/>
      <c r="B132" s="235"/>
      <c r="C132" s="236"/>
      <c r="D132" s="230" t="s">
        <v>145</v>
      </c>
      <c r="E132" s="237" t="s">
        <v>1</v>
      </c>
      <c r="F132" s="238" t="s">
        <v>1091</v>
      </c>
      <c r="G132" s="236"/>
      <c r="H132" s="239">
        <v>112.039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145</v>
      </c>
      <c r="AU132" s="245" t="s">
        <v>86</v>
      </c>
      <c r="AV132" s="13" t="s">
        <v>86</v>
      </c>
      <c r="AW132" s="13" t="s">
        <v>32</v>
      </c>
      <c r="AX132" s="13" t="s">
        <v>76</v>
      </c>
      <c r="AY132" s="245" t="s">
        <v>134</v>
      </c>
    </row>
    <row r="133" s="13" customFormat="1">
      <c r="A133" s="13"/>
      <c r="B133" s="235"/>
      <c r="C133" s="236"/>
      <c r="D133" s="230" t="s">
        <v>145</v>
      </c>
      <c r="E133" s="237" t="s">
        <v>1</v>
      </c>
      <c r="F133" s="238" t="s">
        <v>1092</v>
      </c>
      <c r="G133" s="236"/>
      <c r="H133" s="239">
        <v>49.810000000000002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5" t="s">
        <v>145</v>
      </c>
      <c r="AU133" s="245" t="s">
        <v>86</v>
      </c>
      <c r="AV133" s="13" t="s">
        <v>86</v>
      </c>
      <c r="AW133" s="13" t="s">
        <v>32</v>
      </c>
      <c r="AX133" s="13" t="s">
        <v>76</v>
      </c>
      <c r="AY133" s="245" t="s">
        <v>134</v>
      </c>
    </row>
    <row r="134" s="14" customFormat="1">
      <c r="A134" s="14"/>
      <c r="B134" s="247"/>
      <c r="C134" s="248"/>
      <c r="D134" s="230" t="s">
        <v>145</v>
      </c>
      <c r="E134" s="249" t="s">
        <v>1</v>
      </c>
      <c r="F134" s="250" t="s">
        <v>211</v>
      </c>
      <c r="G134" s="248"/>
      <c r="H134" s="251">
        <v>161.84899999999999</v>
      </c>
      <c r="I134" s="252"/>
      <c r="J134" s="248"/>
      <c r="K134" s="248"/>
      <c r="L134" s="253"/>
      <c r="M134" s="254"/>
      <c r="N134" s="255"/>
      <c r="O134" s="255"/>
      <c r="P134" s="255"/>
      <c r="Q134" s="255"/>
      <c r="R134" s="255"/>
      <c r="S134" s="255"/>
      <c r="T134" s="25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7" t="s">
        <v>145</v>
      </c>
      <c r="AU134" s="257" t="s">
        <v>86</v>
      </c>
      <c r="AV134" s="14" t="s">
        <v>141</v>
      </c>
      <c r="AW134" s="14" t="s">
        <v>32</v>
      </c>
      <c r="AX134" s="14" t="s">
        <v>84</v>
      </c>
      <c r="AY134" s="257" t="s">
        <v>134</v>
      </c>
    </row>
    <row r="135" s="2" customFormat="1" ht="16.5" customHeight="1">
      <c r="A135" s="37"/>
      <c r="B135" s="38"/>
      <c r="C135" s="217" t="s">
        <v>168</v>
      </c>
      <c r="D135" s="217" t="s">
        <v>136</v>
      </c>
      <c r="E135" s="218" t="s">
        <v>1093</v>
      </c>
      <c r="F135" s="219" t="s">
        <v>1094</v>
      </c>
      <c r="G135" s="220" t="s">
        <v>139</v>
      </c>
      <c r="H135" s="221">
        <v>2</v>
      </c>
      <c r="I135" s="222"/>
      <c r="J135" s="223">
        <f>ROUND(I135*H135,2)</f>
        <v>0</v>
      </c>
      <c r="K135" s="219" t="s">
        <v>140</v>
      </c>
      <c r="L135" s="43"/>
      <c r="M135" s="224" t="s">
        <v>1</v>
      </c>
      <c r="N135" s="225" t="s">
        <v>41</v>
      </c>
      <c r="O135" s="90"/>
      <c r="P135" s="226">
        <f>O135*H135</f>
        <v>0</v>
      </c>
      <c r="Q135" s="226">
        <v>0</v>
      </c>
      <c r="R135" s="226">
        <f>Q135*H135</f>
        <v>0</v>
      </c>
      <c r="S135" s="226">
        <v>0.23000000000000001</v>
      </c>
      <c r="T135" s="227">
        <f>S135*H135</f>
        <v>0.46000000000000002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141</v>
      </c>
      <c r="AT135" s="228" t="s">
        <v>136</v>
      </c>
      <c r="AU135" s="228" t="s">
        <v>86</v>
      </c>
      <c r="AY135" s="16" t="s">
        <v>134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84</v>
      </c>
      <c r="BK135" s="229">
        <f>ROUND(I135*H135,2)</f>
        <v>0</v>
      </c>
      <c r="BL135" s="16" t="s">
        <v>141</v>
      </c>
      <c r="BM135" s="228" t="s">
        <v>1095</v>
      </c>
    </row>
    <row r="136" s="2" customFormat="1">
      <c r="A136" s="37"/>
      <c r="B136" s="38"/>
      <c r="C136" s="39"/>
      <c r="D136" s="230" t="s">
        <v>143</v>
      </c>
      <c r="E136" s="39"/>
      <c r="F136" s="231" t="s">
        <v>1096</v>
      </c>
      <c r="G136" s="39"/>
      <c r="H136" s="39"/>
      <c r="I136" s="232"/>
      <c r="J136" s="39"/>
      <c r="K136" s="39"/>
      <c r="L136" s="43"/>
      <c r="M136" s="233"/>
      <c r="N136" s="234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143</v>
      </c>
      <c r="AU136" s="16" t="s">
        <v>86</v>
      </c>
    </row>
    <row r="137" s="2" customFormat="1" ht="16.5" customHeight="1">
      <c r="A137" s="37"/>
      <c r="B137" s="38"/>
      <c r="C137" s="217" t="s">
        <v>173</v>
      </c>
      <c r="D137" s="217" t="s">
        <v>136</v>
      </c>
      <c r="E137" s="218" t="s">
        <v>965</v>
      </c>
      <c r="F137" s="219" t="s">
        <v>966</v>
      </c>
      <c r="G137" s="220" t="s">
        <v>198</v>
      </c>
      <c r="H137" s="221">
        <v>15</v>
      </c>
      <c r="I137" s="222"/>
      <c r="J137" s="223">
        <f>ROUND(I137*H137,2)</f>
        <v>0</v>
      </c>
      <c r="K137" s="219" t="s">
        <v>140</v>
      </c>
      <c r="L137" s="43"/>
      <c r="M137" s="224" t="s">
        <v>1</v>
      </c>
      <c r="N137" s="225" t="s">
        <v>41</v>
      </c>
      <c r="O137" s="90"/>
      <c r="P137" s="226">
        <f>O137*H137</f>
        <v>0</v>
      </c>
      <c r="Q137" s="226">
        <v>0</v>
      </c>
      <c r="R137" s="226">
        <f>Q137*H137</f>
        <v>0</v>
      </c>
      <c r="S137" s="226">
        <v>1.8200000000000001</v>
      </c>
      <c r="T137" s="227">
        <f>S137*H137</f>
        <v>27.300000000000001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8" t="s">
        <v>141</v>
      </c>
      <c r="AT137" s="228" t="s">
        <v>136</v>
      </c>
      <c r="AU137" s="228" t="s">
        <v>86</v>
      </c>
      <c r="AY137" s="16" t="s">
        <v>134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6" t="s">
        <v>84</v>
      </c>
      <c r="BK137" s="229">
        <f>ROUND(I137*H137,2)</f>
        <v>0</v>
      </c>
      <c r="BL137" s="16" t="s">
        <v>141</v>
      </c>
      <c r="BM137" s="228" t="s">
        <v>1097</v>
      </c>
    </row>
    <row r="138" s="2" customFormat="1">
      <c r="A138" s="37"/>
      <c r="B138" s="38"/>
      <c r="C138" s="39"/>
      <c r="D138" s="230" t="s">
        <v>143</v>
      </c>
      <c r="E138" s="39"/>
      <c r="F138" s="231" t="s">
        <v>968</v>
      </c>
      <c r="G138" s="39"/>
      <c r="H138" s="39"/>
      <c r="I138" s="232"/>
      <c r="J138" s="39"/>
      <c r="K138" s="39"/>
      <c r="L138" s="43"/>
      <c r="M138" s="233"/>
      <c r="N138" s="234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143</v>
      </c>
      <c r="AU138" s="16" t="s">
        <v>86</v>
      </c>
    </row>
    <row r="139" s="2" customFormat="1" ht="24.15" customHeight="1">
      <c r="A139" s="37"/>
      <c r="B139" s="38"/>
      <c r="C139" s="217" t="s">
        <v>179</v>
      </c>
      <c r="D139" s="217" t="s">
        <v>136</v>
      </c>
      <c r="E139" s="218" t="s">
        <v>970</v>
      </c>
      <c r="F139" s="219" t="s">
        <v>971</v>
      </c>
      <c r="G139" s="220" t="s">
        <v>226</v>
      </c>
      <c r="H139" s="221">
        <v>426.55000000000001</v>
      </c>
      <c r="I139" s="222"/>
      <c r="J139" s="223">
        <f>ROUND(I139*H139,2)</f>
        <v>0</v>
      </c>
      <c r="K139" s="219" t="s">
        <v>1</v>
      </c>
      <c r="L139" s="43"/>
      <c r="M139" s="224" t="s">
        <v>1</v>
      </c>
      <c r="N139" s="225" t="s">
        <v>41</v>
      </c>
      <c r="O139" s="90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8" t="s">
        <v>141</v>
      </c>
      <c r="AT139" s="228" t="s">
        <v>136</v>
      </c>
      <c r="AU139" s="228" t="s">
        <v>86</v>
      </c>
      <c r="AY139" s="16" t="s">
        <v>134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6" t="s">
        <v>84</v>
      </c>
      <c r="BK139" s="229">
        <f>ROUND(I139*H139,2)</f>
        <v>0</v>
      </c>
      <c r="BL139" s="16" t="s">
        <v>141</v>
      </c>
      <c r="BM139" s="228" t="s">
        <v>1098</v>
      </c>
    </row>
    <row r="140" s="2" customFormat="1">
      <c r="A140" s="37"/>
      <c r="B140" s="38"/>
      <c r="C140" s="39"/>
      <c r="D140" s="230" t="s">
        <v>143</v>
      </c>
      <c r="E140" s="39"/>
      <c r="F140" s="231" t="s">
        <v>973</v>
      </c>
      <c r="G140" s="39"/>
      <c r="H140" s="39"/>
      <c r="I140" s="232"/>
      <c r="J140" s="39"/>
      <c r="K140" s="39"/>
      <c r="L140" s="43"/>
      <c r="M140" s="233"/>
      <c r="N140" s="234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143</v>
      </c>
      <c r="AU140" s="16" t="s">
        <v>86</v>
      </c>
    </row>
    <row r="141" s="13" customFormat="1">
      <c r="A141" s="13"/>
      <c r="B141" s="235"/>
      <c r="C141" s="236"/>
      <c r="D141" s="230" t="s">
        <v>145</v>
      </c>
      <c r="E141" s="237" t="s">
        <v>1</v>
      </c>
      <c r="F141" s="238" t="s">
        <v>1099</v>
      </c>
      <c r="G141" s="236"/>
      <c r="H141" s="239">
        <v>218.84999999999999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145</v>
      </c>
      <c r="AU141" s="245" t="s">
        <v>86</v>
      </c>
      <c r="AV141" s="13" t="s">
        <v>86</v>
      </c>
      <c r="AW141" s="13" t="s">
        <v>32</v>
      </c>
      <c r="AX141" s="13" t="s">
        <v>76</v>
      </c>
      <c r="AY141" s="245" t="s">
        <v>134</v>
      </c>
    </row>
    <row r="142" s="13" customFormat="1">
      <c r="A142" s="13"/>
      <c r="B142" s="235"/>
      <c r="C142" s="236"/>
      <c r="D142" s="230" t="s">
        <v>145</v>
      </c>
      <c r="E142" s="237" t="s">
        <v>1</v>
      </c>
      <c r="F142" s="238" t="s">
        <v>1100</v>
      </c>
      <c r="G142" s="236"/>
      <c r="H142" s="239">
        <v>207.69999999999999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145</v>
      </c>
      <c r="AU142" s="245" t="s">
        <v>86</v>
      </c>
      <c r="AV142" s="13" t="s">
        <v>86</v>
      </c>
      <c r="AW142" s="13" t="s">
        <v>32</v>
      </c>
      <c r="AX142" s="13" t="s">
        <v>76</v>
      </c>
      <c r="AY142" s="245" t="s">
        <v>134</v>
      </c>
    </row>
    <row r="143" s="14" customFormat="1">
      <c r="A143" s="14"/>
      <c r="B143" s="247"/>
      <c r="C143" s="248"/>
      <c r="D143" s="230" t="s">
        <v>145</v>
      </c>
      <c r="E143" s="249" t="s">
        <v>1</v>
      </c>
      <c r="F143" s="250" t="s">
        <v>211</v>
      </c>
      <c r="G143" s="248"/>
      <c r="H143" s="251">
        <v>426.55000000000001</v>
      </c>
      <c r="I143" s="252"/>
      <c r="J143" s="248"/>
      <c r="K143" s="248"/>
      <c r="L143" s="253"/>
      <c r="M143" s="254"/>
      <c r="N143" s="255"/>
      <c r="O143" s="255"/>
      <c r="P143" s="255"/>
      <c r="Q143" s="255"/>
      <c r="R143" s="255"/>
      <c r="S143" s="255"/>
      <c r="T143" s="25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7" t="s">
        <v>145</v>
      </c>
      <c r="AU143" s="257" t="s">
        <v>86</v>
      </c>
      <c r="AV143" s="14" t="s">
        <v>141</v>
      </c>
      <c r="AW143" s="14" t="s">
        <v>32</v>
      </c>
      <c r="AX143" s="14" t="s">
        <v>84</v>
      </c>
      <c r="AY143" s="257" t="s">
        <v>134</v>
      </c>
    </row>
    <row r="144" s="2" customFormat="1" ht="33" customHeight="1">
      <c r="A144" s="37"/>
      <c r="B144" s="38"/>
      <c r="C144" s="217" t="s">
        <v>184</v>
      </c>
      <c r="D144" s="217" t="s">
        <v>136</v>
      </c>
      <c r="E144" s="218" t="s">
        <v>975</v>
      </c>
      <c r="F144" s="219" t="s">
        <v>976</v>
      </c>
      <c r="G144" s="220" t="s">
        <v>226</v>
      </c>
      <c r="H144" s="221">
        <v>426.5</v>
      </c>
      <c r="I144" s="222"/>
      <c r="J144" s="223">
        <f>ROUND(I144*H144,2)</f>
        <v>0</v>
      </c>
      <c r="K144" s="219" t="s">
        <v>1</v>
      </c>
      <c r="L144" s="43"/>
      <c r="M144" s="224" t="s">
        <v>1</v>
      </c>
      <c r="N144" s="225" t="s">
        <v>41</v>
      </c>
      <c r="O144" s="90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8" t="s">
        <v>141</v>
      </c>
      <c r="AT144" s="228" t="s">
        <v>136</v>
      </c>
      <c r="AU144" s="228" t="s">
        <v>86</v>
      </c>
      <c r="AY144" s="16" t="s">
        <v>134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6" t="s">
        <v>84</v>
      </c>
      <c r="BK144" s="229">
        <f>ROUND(I144*H144,2)</f>
        <v>0</v>
      </c>
      <c r="BL144" s="16" t="s">
        <v>141</v>
      </c>
      <c r="BM144" s="228" t="s">
        <v>1101</v>
      </c>
    </row>
    <row r="145" s="2" customFormat="1">
      <c r="A145" s="37"/>
      <c r="B145" s="38"/>
      <c r="C145" s="39"/>
      <c r="D145" s="230" t="s">
        <v>143</v>
      </c>
      <c r="E145" s="39"/>
      <c r="F145" s="231" t="s">
        <v>978</v>
      </c>
      <c r="G145" s="39"/>
      <c r="H145" s="39"/>
      <c r="I145" s="232"/>
      <c r="J145" s="39"/>
      <c r="K145" s="39"/>
      <c r="L145" s="43"/>
      <c r="M145" s="233"/>
      <c r="N145" s="234"/>
      <c r="O145" s="90"/>
      <c r="P145" s="90"/>
      <c r="Q145" s="90"/>
      <c r="R145" s="90"/>
      <c r="S145" s="90"/>
      <c r="T145" s="91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143</v>
      </c>
      <c r="AU145" s="16" t="s">
        <v>86</v>
      </c>
    </row>
    <row r="146" s="13" customFormat="1">
      <c r="A146" s="13"/>
      <c r="B146" s="235"/>
      <c r="C146" s="236"/>
      <c r="D146" s="230" t="s">
        <v>145</v>
      </c>
      <c r="E146" s="236"/>
      <c r="F146" s="238" t="s">
        <v>1102</v>
      </c>
      <c r="G146" s="236"/>
      <c r="H146" s="239">
        <v>426.5</v>
      </c>
      <c r="I146" s="240"/>
      <c r="J146" s="236"/>
      <c r="K146" s="236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145</v>
      </c>
      <c r="AU146" s="245" t="s">
        <v>86</v>
      </c>
      <c r="AV146" s="13" t="s">
        <v>86</v>
      </c>
      <c r="AW146" s="13" t="s">
        <v>4</v>
      </c>
      <c r="AX146" s="13" t="s">
        <v>84</v>
      </c>
      <c r="AY146" s="245" t="s">
        <v>134</v>
      </c>
    </row>
    <row r="147" s="2" customFormat="1" ht="24.15" customHeight="1">
      <c r="A147" s="37"/>
      <c r="B147" s="38"/>
      <c r="C147" s="217" t="s">
        <v>190</v>
      </c>
      <c r="D147" s="217" t="s">
        <v>136</v>
      </c>
      <c r="E147" s="218" t="s">
        <v>980</v>
      </c>
      <c r="F147" s="219" t="s">
        <v>981</v>
      </c>
      <c r="G147" s="220" t="s">
        <v>226</v>
      </c>
      <c r="H147" s="221">
        <v>426.5</v>
      </c>
      <c r="I147" s="222"/>
      <c r="J147" s="223">
        <f>ROUND(I147*H147,2)</f>
        <v>0</v>
      </c>
      <c r="K147" s="219" t="s">
        <v>140</v>
      </c>
      <c r="L147" s="43"/>
      <c r="M147" s="224" t="s">
        <v>1</v>
      </c>
      <c r="N147" s="225" t="s">
        <v>41</v>
      </c>
      <c r="O147" s="90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7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8" t="s">
        <v>141</v>
      </c>
      <c r="AT147" s="228" t="s">
        <v>136</v>
      </c>
      <c r="AU147" s="228" t="s">
        <v>86</v>
      </c>
      <c r="AY147" s="16" t="s">
        <v>134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6" t="s">
        <v>84</v>
      </c>
      <c r="BK147" s="229">
        <f>ROUND(I147*H147,2)</f>
        <v>0</v>
      </c>
      <c r="BL147" s="16" t="s">
        <v>141</v>
      </c>
      <c r="BM147" s="228" t="s">
        <v>1103</v>
      </c>
    </row>
    <row r="148" s="2" customFormat="1">
      <c r="A148" s="37"/>
      <c r="B148" s="38"/>
      <c r="C148" s="39"/>
      <c r="D148" s="230" t="s">
        <v>143</v>
      </c>
      <c r="E148" s="39"/>
      <c r="F148" s="231" t="s">
        <v>983</v>
      </c>
      <c r="G148" s="39"/>
      <c r="H148" s="39"/>
      <c r="I148" s="232"/>
      <c r="J148" s="39"/>
      <c r="K148" s="39"/>
      <c r="L148" s="43"/>
      <c r="M148" s="233"/>
      <c r="N148" s="234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143</v>
      </c>
      <c r="AU148" s="16" t="s">
        <v>86</v>
      </c>
    </row>
    <row r="149" s="13" customFormat="1">
      <c r="A149" s="13"/>
      <c r="B149" s="235"/>
      <c r="C149" s="236"/>
      <c r="D149" s="230" t="s">
        <v>145</v>
      </c>
      <c r="E149" s="236"/>
      <c r="F149" s="238" t="s">
        <v>1102</v>
      </c>
      <c r="G149" s="236"/>
      <c r="H149" s="239">
        <v>426.5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145</v>
      </c>
      <c r="AU149" s="245" t="s">
        <v>86</v>
      </c>
      <c r="AV149" s="13" t="s">
        <v>86</v>
      </c>
      <c r="AW149" s="13" t="s">
        <v>4</v>
      </c>
      <c r="AX149" s="13" t="s">
        <v>84</v>
      </c>
      <c r="AY149" s="245" t="s">
        <v>134</v>
      </c>
    </row>
    <row r="150" s="2" customFormat="1" ht="16.5" customHeight="1">
      <c r="A150" s="37"/>
      <c r="B150" s="38"/>
      <c r="C150" s="258" t="s">
        <v>195</v>
      </c>
      <c r="D150" s="258" t="s">
        <v>244</v>
      </c>
      <c r="E150" s="259" t="s">
        <v>984</v>
      </c>
      <c r="F150" s="260" t="s">
        <v>985</v>
      </c>
      <c r="G150" s="261" t="s">
        <v>986</v>
      </c>
      <c r="H150" s="262">
        <v>17.059999999999999</v>
      </c>
      <c r="I150" s="263"/>
      <c r="J150" s="264">
        <f>ROUND(I150*H150,2)</f>
        <v>0</v>
      </c>
      <c r="K150" s="260" t="s">
        <v>140</v>
      </c>
      <c r="L150" s="265"/>
      <c r="M150" s="266" t="s">
        <v>1</v>
      </c>
      <c r="N150" s="267" t="s">
        <v>41</v>
      </c>
      <c r="O150" s="90"/>
      <c r="P150" s="226">
        <f>O150*H150</f>
        <v>0</v>
      </c>
      <c r="Q150" s="226">
        <v>0.001</v>
      </c>
      <c r="R150" s="226">
        <f>Q150*H150</f>
        <v>0.017059999999999999</v>
      </c>
      <c r="S150" s="226">
        <v>0</v>
      </c>
      <c r="T150" s="22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8" t="s">
        <v>179</v>
      </c>
      <c r="AT150" s="228" t="s">
        <v>244</v>
      </c>
      <c r="AU150" s="228" t="s">
        <v>86</v>
      </c>
      <c r="AY150" s="16" t="s">
        <v>134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6" t="s">
        <v>84</v>
      </c>
      <c r="BK150" s="229">
        <f>ROUND(I150*H150,2)</f>
        <v>0</v>
      </c>
      <c r="BL150" s="16" t="s">
        <v>141</v>
      </c>
      <c r="BM150" s="228" t="s">
        <v>1104</v>
      </c>
    </row>
    <row r="151" s="2" customFormat="1">
      <c r="A151" s="37"/>
      <c r="B151" s="38"/>
      <c r="C151" s="39"/>
      <c r="D151" s="230" t="s">
        <v>143</v>
      </c>
      <c r="E151" s="39"/>
      <c r="F151" s="231" t="s">
        <v>985</v>
      </c>
      <c r="G151" s="39"/>
      <c r="H151" s="39"/>
      <c r="I151" s="232"/>
      <c r="J151" s="39"/>
      <c r="K151" s="39"/>
      <c r="L151" s="43"/>
      <c r="M151" s="233"/>
      <c r="N151" s="234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143</v>
      </c>
      <c r="AU151" s="16" t="s">
        <v>86</v>
      </c>
    </row>
    <row r="152" s="13" customFormat="1">
      <c r="A152" s="13"/>
      <c r="B152" s="235"/>
      <c r="C152" s="236"/>
      <c r="D152" s="230" t="s">
        <v>145</v>
      </c>
      <c r="E152" s="236"/>
      <c r="F152" s="238" t="s">
        <v>1105</v>
      </c>
      <c r="G152" s="236"/>
      <c r="H152" s="239">
        <v>17.059999999999999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145</v>
      </c>
      <c r="AU152" s="245" t="s">
        <v>86</v>
      </c>
      <c r="AV152" s="13" t="s">
        <v>86</v>
      </c>
      <c r="AW152" s="13" t="s">
        <v>4</v>
      </c>
      <c r="AX152" s="13" t="s">
        <v>84</v>
      </c>
      <c r="AY152" s="245" t="s">
        <v>134</v>
      </c>
    </row>
    <row r="153" s="2" customFormat="1" ht="24.15" customHeight="1">
      <c r="A153" s="37"/>
      <c r="B153" s="38"/>
      <c r="C153" s="217" t="s">
        <v>8</v>
      </c>
      <c r="D153" s="217" t="s">
        <v>136</v>
      </c>
      <c r="E153" s="218" t="s">
        <v>989</v>
      </c>
      <c r="F153" s="219" t="s">
        <v>990</v>
      </c>
      <c r="G153" s="220" t="s">
        <v>226</v>
      </c>
      <c r="H153" s="221">
        <v>426.5</v>
      </c>
      <c r="I153" s="222"/>
      <c r="J153" s="223">
        <f>ROUND(I153*H153,2)</f>
        <v>0</v>
      </c>
      <c r="K153" s="219" t="s">
        <v>140</v>
      </c>
      <c r="L153" s="43"/>
      <c r="M153" s="224" t="s">
        <v>1</v>
      </c>
      <c r="N153" s="225" t="s">
        <v>41</v>
      </c>
      <c r="O153" s="90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8" t="s">
        <v>141</v>
      </c>
      <c r="AT153" s="228" t="s">
        <v>136</v>
      </c>
      <c r="AU153" s="228" t="s">
        <v>86</v>
      </c>
      <c r="AY153" s="16" t="s">
        <v>134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6" t="s">
        <v>84</v>
      </c>
      <c r="BK153" s="229">
        <f>ROUND(I153*H153,2)</f>
        <v>0</v>
      </c>
      <c r="BL153" s="16" t="s">
        <v>141</v>
      </c>
      <c r="BM153" s="228" t="s">
        <v>1106</v>
      </c>
    </row>
    <row r="154" s="2" customFormat="1">
      <c r="A154" s="37"/>
      <c r="B154" s="38"/>
      <c r="C154" s="39"/>
      <c r="D154" s="230" t="s">
        <v>143</v>
      </c>
      <c r="E154" s="39"/>
      <c r="F154" s="231" t="s">
        <v>992</v>
      </c>
      <c r="G154" s="39"/>
      <c r="H154" s="39"/>
      <c r="I154" s="232"/>
      <c r="J154" s="39"/>
      <c r="K154" s="39"/>
      <c r="L154" s="43"/>
      <c r="M154" s="233"/>
      <c r="N154" s="234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143</v>
      </c>
      <c r="AU154" s="16" t="s">
        <v>86</v>
      </c>
    </row>
    <row r="155" s="13" customFormat="1">
      <c r="A155" s="13"/>
      <c r="B155" s="235"/>
      <c r="C155" s="236"/>
      <c r="D155" s="230" t="s">
        <v>145</v>
      </c>
      <c r="E155" s="236"/>
      <c r="F155" s="238" t="s">
        <v>1102</v>
      </c>
      <c r="G155" s="236"/>
      <c r="H155" s="239">
        <v>426.5</v>
      </c>
      <c r="I155" s="240"/>
      <c r="J155" s="236"/>
      <c r="K155" s="236"/>
      <c r="L155" s="241"/>
      <c r="M155" s="242"/>
      <c r="N155" s="243"/>
      <c r="O155" s="243"/>
      <c r="P155" s="243"/>
      <c r="Q155" s="243"/>
      <c r="R155" s="243"/>
      <c r="S155" s="243"/>
      <c r="T155" s="24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5" t="s">
        <v>145</v>
      </c>
      <c r="AU155" s="245" t="s">
        <v>86</v>
      </c>
      <c r="AV155" s="13" t="s">
        <v>86</v>
      </c>
      <c r="AW155" s="13" t="s">
        <v>4</v>
      </c>
      <c r="AX155" s="13" t="s">
        <v>84</v>
      </c>
      <c r="AY155" s="245" t="s">
        <v>134</v>
      </c>
    </row>
    <row r="156" s="12" customFormat="1" ht="22.8" customHeight="1">
      <c r="A156" s="12"/>
      <c r="B156" s="201"/>
      <c r="C156" s="202"/>
      <c r="D156" s="203" t="s">
        <v>75</v>
      </c>
      <c r="E156" s="215" t="s">
        <v>141</v>
      </c>
      <c r="F156" s="215" t="s">
        <v>323</v>
      </c>
      <c r="G156" s="202"/>
      <c r="H156" s="202"/>
      <c r="I156" s="205"/>
      <c r="J156" s="216">
        <f>BK156</f>
        <v>0</v>
      </c>
      <c r="K156" s="202"/>
      <c r="L156" s="207"/>
      <c r="M156" s="208"/>
      <c r="N156" s="209"/>
      <c r="O156" s="209"/>
      <c r="P156" s="210">
        <f>SUM(P157:P159)</f>
        <v>0</v>
      </c>
      <c r="Q156" s="209"/>
      <c r="R156" s="210">
        <f>SUM(R157:R159)</f>
        <v>8.9855999999999998</v>
      </c>
      <c r="S156" s="209"/>
      <c r="T156" s="211">
        <f>SUM(T157:T159)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2" t="s">
        <v>84</v>
      </c>
      <c r="AT156" s="213" t="s">
        <v>75</v>
      </c>
      <c r="AU156" s="213" t="s">
        <v>84</v>
      </c>
      <c r="AY156" s="212" t="s">
        <v>134</v>
      </c>
      <c r="BK156" s="214">
        <f>SUM(BK157:BK159)</f>
        <v>0</v>
      </c>
    </row>
    <row r="157" s="2" customFormat="1" ht="24.15" customHeight="1">
      <c r="A157" s="37"/>
      <c r="B157" s="38"/>
      <c r="C157" s="217" t="s">
        <v>213</v>
      </c>
      <c r="D157" s="217" t="s">
        <v>136</v>
      </c>
      <c r="E157" s="218" t="s">
        <v>1107</v>
      </c>
      <c r="F157" s="219" t="s">
        <v>1108</v>
      </c>
      <c r="G157" s="220" t="s">
        <v>198</v>
      </c>
      <c r="H157" s="221">
        <v>4.5</v>
      </c>
      <c r="I157" s="222"/>
      <c r="J157" s="223">
        <f>ROUND(I157*H157,2)</f>
        <v>0</v>
      </c>
      <c r="K157" s="219" t="s">
        <v>140</v>
      </c>
      <c r="L157" s="43"/>
      <c r="M157" s="224" t="s">
        <v>1</v>
      </c>
      <c r="N157" s="225" t="s">
        <v>41</v>
      </c>
      <c r="O157" s="90"/>
      <c r="P157" s="226">
        <f>O157*H157</f>
        <v>0</v>
      </c>
      <c r="Q157" s="226">
        <v>1.9967999999999999</v>
      </c>
      <c r="R157" s="226">
        <f>Q157*H157</f>
        <v>8.9855999999999998</v>
      </c>
      <c r="S157" s="226">
        <v>0</v>
      </c>
      <c r="T157" s="227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8" t="s">
        <v>141</v>
      </c>
      <c r="AT157" s="228" t="s">
        <v>136</v>
      </c>
      <c r="AU157" s="228" t="s">
        <v>86</v>
      </c>
      <c r="AY157" s="16" t="s">
        <v>134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6" t="s">
        <v>84</v>
      </c>
      <c r="BK157" s="229">
        <f>ROUND(I157*H157,2)</f>
        <v>0</v>
      </c>
      <c r="BL157" s="16" t="s">
        <v>141</v>
      </c>
      <c r="BM157" s="228" t="s">
        <v>1109</v>
      </c>
    </row>
    <row r="158" s="2" customFormat="1">
      <c r="A158" s="37"/>
      <c r="B158" s="38"/>
      <c r="C158" s="39"/>
      <c r="D158" s="230" t="s">
        <v>143</v>
      </c>
      <c r="E158" s="39"/>
      <c r="F158" s="231" t="s">
        <v>1110</v>
      </c>
      <c r="G158" s="39"/>
      <c r="H158" s="39"/>
      <c r="I158" s="232"/>
      <c r="J158" s="39"/>
      <c r="K158" s="39"/>
      <c r="L158" s="43"/>
      <c r="M158" s="233"/>
      <c r="N158" s="234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143</v>
      </c>
      <c r="AU158" s="16" t="s">
        <v>86</v>
      </c>
    </row>
    <row r="159" s="13" customFormat="1">
      <c r="A159" s="13"/>
      <c r="B159" s="235"/>
      <c r="C159" s="236"/>
      <c r="D159" s="230" t="s">
        <v>145</v>
      </c>
      <c r="E159" s="237" t="s">
        <v>1</v>
      </c>
      <c r="F159" s="238" t="s">
        <v>1111</v>
      </c>
      <c r="G159" s="236"/>
      <c r="H159" s="239">
        <v>4.5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145</v>
      </c>
      <c r="AU159" s="245" t="s">
        <v>86</v>
      </c>
      <c r="AV159" s="13" t="s">
        <v>86</v>
      </c>
      <c r="AW159" s="13" t="s">
        <v>32</v>
      </c>
      <c r="AX159" s="13" t="s">
        <v>84</v>
      </c>
      <c r="AY159" s="245" t="s">
        <v>134</v>
      </c>
    </row>
    <row r="160" s="12" customFormat="1" ht="22.8" customHeight="1">
      <c r="A160" s="12"/>
      <c r="B160" s="201"/>
      <c r="C160" s="202"/>
      <c r="D160" s="203" t="s">
        <v>75</v>
      </c>
      <c r="E160" s="215" t="s">
        <v>163</v>
      </c>
      <c r="F160" s="215" t="s">
        <v>995</v>
      </c>
      <c r="G160" s="202"/>
      <c r="H160" s="202"/>
      <c r="I160" s="205"/>
      <c r="J160" s="216">
        <f>BK160</f>
        <v>0</v>
      </c>
      <c r="K160" s="202"/>
      <c r="L160" s="207"/>
      <c r="M160" s="208"/>
      <c r="N160" s="209"/>
      <c r="O160" s="209"/>
      <c r="P160" s="210">
        <f>SUM(P161:P164)</f>
        <v>0</v>
      </c>
      <c r="Q160" s="209"/>
      <c r="R160" s="210">
        <f>SUM(R161:R164)</f>
        <v>0</v>
      </c>
      <c r="S160" s="209"/>
      <c r="T160" s="211">
        <f>SUM(T161:T164)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2" t="s">
        <v>84</v>
      </c>
      <c r="AT160" s="213" t="s">
        <v>75</v>
      </c>
      <c r="AU160" s="213" t="s">
        <v>84</v>
      </c>
      <c r="AY160" s="212" t="s">
        <v>134</v>
      </c>
      <c r="BK160" s="214">
        <f>SUM(BK161:BK164)</f>
        <v>0</v>
      </c>
    </row>
    <row r="161" s="2" customFormat="1" ht="16.5" customHeight="1">
      <c r="A161" s="37"/>
      <c r="B161" s="38"/>
      <c r="C161" s="217" t="s">
        <v>218</v>
      </c>
      <c r="D161" s="217" t="s">
        <v>136</v>
      </c>
      <c r="E161" s="218" t="s">
        <v>996</v>
      </c>
      <c r="F161" s="219" t="s">
        <v>997</v>
      </c>
      <c r="G161" s="220" t="s">
        <v>226</v>
      </c>
      <c r="H161" s="221">
        <v>161.84899999999999</v>
      </c>
      <c r="I161" s="222"/>
      <c r="J161" s="223">
        <f>ROUND(I161*H161,2)</f>
        <v>0</v>
      </c>
      <c r="K161" s="219" t="s">
        <v>1</v>
      </c>
      <c r="L161" s="43"/>
      <c r="M161" s="224" t="s">
        <v>1</v>
      </c>
      <c r="N161" s="225" t="s">
        <v>41</v>
      </c>
      <c r="O161" s="90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7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8" t="s">
        <v>141</v>
      </c>
      <c r="AT161" s="228" t="s">
        <v>136</v>
      </c>
      <c r="AU161" s="228" t="s">
        <v>86</v>
      </c>
      <c r="AY161" s="16" t="s">
        <v>134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6" t="s">
        <v>84</v>
      </c>
      <c r="BK161" s="229">
        <f>ROUND(I161*H161,2)</f>
        <v>0</v>
      </c>
      <c r="BL161" s="16" t="s">
        <v>141</v>
      </c>
      <c r="BM161" s="228" t="s">
        <v>1112</v>
      </c>
    </row>
    <row r="162" s="2" customFormat="1">
      <c r="A162" s="37"/>
      <c r="B162" s="38"/>
      <c r="C162" s="39"/>
      <c r="D162" s="230" t="s">
        <v>143</v>
      </c>
      <c r="E162" s="39"/>
      <c r="F162" s="231" t="s">
        <v>999</v>
      </c>
      <c r="G162" s="39"/>
      <c r="H162" s="39"/>
      <c r="I162" s="232"/>
      <c r="J162" s="39"/>
      <c r="K162" s="39"/>
      <c r="L162" s="43"/>
      <c r="M162" s="233"/>
      <c r="N162" s="234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143</v>
      </c>
      <c r="AU162" s="16" t="s">
        <v>86</v>
      </c>
    </row>
    <row r="163" s="2" customFormat="1" ht="24.15" customHeight="1">
      <c r="A163" s="37"/>
      <c r="B163" s="38"/>
      <c r="C163" s="217" t="s">
        <v>232</v>
      </c>
      <c r="D163" s="217" t="s">
        <v>136</v>
      </c>
      <c r="E163" s="218" t="s">
        <v>1007</v>
      </c>
      <c r="F163" s="219" t="s">
        <v>1008</v>
      </c>
      <c r="G163" s="220" t="s">
        <v>226</v>
      </c>
      <c r="H163" s="221">
        <v>49.810000000000002</v>
      </c>
      <c r="I163" s="222"/>
      <c r="J163" s="223">
        <f>ROUND(I163*H163,2)</f>
        <v>0</v>
      </c>
      <c r="K163" s="219" t="s">
        <v>140</v>
      </c>
      <c r="L163" s="43"/>
      <c r="M163" s="224" t="s">
        <v>1</v>
      </c>
      <c r="N163" s="225" t="s">
        <v>41</v>
      </c>
      <c r="O163" s="90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7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8" t="s">
        <v>141</v>
      </c>
      <c r="AT163" s="228" t="s">
        <v>136</v>
      </c>
      <c r="AU163" s="228" t="s">
        <v>86</v>
      </c>
      <c r="AY163" s="16" t="s">
        <v>134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6" t="s">
        <v>84</v>
      </c>
      <c r="BK163" s="229">
        <f>ROUND(I163*H163,2)</f>
        <v>0</v>
      </c>
      <c r="BL163" s="16" t="s">
        <v>141</v>
      </c>
      <c r="BM163" s="228" t="s">
        <v>1113</v>
      </c>
    </row>
    <row r="164" s="2" customFormat="1">
      <c r="A164" s="37"/>
      <c r="B164" s="38"/>
      <c r="C164" s="39"/>
      <c r="D164" s="230" t="s">
        <v>143</v>
      </c>
      <c r="E164" s="39"/>
      <c r="F164" s="231" t="s">
        <v>1010</v>
      </c>
      <c r="G164" s="39"/>
      <c r="H164" s="39"/>
      <c r="I164" s="232"/>
      <c r="J164" s="39"/>
      <c r="K164" s="39"/>
      <c r="L164" s="43"/>
      <c r="M164" s="233"/>
      <c r="N164" s="234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143</v>
      </c>
      <c r="AU164" s="16" t="s">
        <v>86</v>
      </c>
    </row>
    <row r="165" s="12" customFormat="1" ht="22.8" customHeight="1">
      <c r="A165" s="12"/>
      <c r="B165" s="201"/>
      <c r="C165" s="202"/>
      <c r="D165" s="203" t="s">
        <v>75</v>
      </c>
      <c r="E165" s="215" t="s">
        <v>184</v>
      </c>
      <c r="F165" s="215" t="s">
        <v>936</v>
      </c>
      <c r="G165" s="202"/>
      <c r="H165" s="202"/>
      <c r="I165" s="205"/>
      <c r="J165" s="216">
        <f>BK165</f>
        <v>0</v>
      </c>
      <c r="K165" s="202"/>
      <c r="L165" s="207"/>
      <c r="M165" s="208"/>
      <c r="N165" s="209"/>
      <c r="O165" s="209"/>
      <c r="P165" s="210">
        <f>SUM(P166:P183)</f>
        <v>0</v>
      </c>
      <c r="Q165" s="209"/>
      <c r="R165" s="210">
        <f>SUM(R166:R183)</f>
        <v>1.05122</v>
      </c>
      <c r="S165" s="209"/>
      <c r="T165" s="211">
        <f>SUM(T166:T183)</f>
        <v>2.4900000000000002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2" t="s">
        <v>84</v>
      </c>
      <c r="AT165" s="213" t="s">
        <v>75</v>
      </c>
      <c r="AU165" s="213" t="s">
        <v>84</v>
      </c>
      <c r="AY165" s="212" t="s">
        <v>134</v>
      </c>
      <c r="BK165" s="214">
        <f>SUM(BK166:BK183)</f>
        <v>0</v>
      </c>
    </row>
    <row r="166" s="2" customFormat="1" ht="33" customHeight="1">
      <c r="A166" s="37"/>
      <c r="B166" s="38"/>
      <c r="C166" s="217" t="s">
        <v>255</v>
      </c>
      <c r="D166" s="217" t="s">
        <v>136</v>
      </c>
      <c r="E166" s="218" t="s">
        <v>1114</v>
      </c>
      <c r="F166" s="219" t="s">
        <v>1115</v>
      </c>
      <c r="G166" s="220" t="s">
        <v>139</v>
      </c>
      <c r="H166" s="221">
        <v>2</v>
      </c>
      <c r="I166" s="222"/>
      <c r="J166" s="223">
        <f>ROUND(I166*H166,2)</f>
        <v>0</v>
      </c>
      <c r="K166" s="219" t="s">
        <v>140</v>
      </c>
      <c r="L166" s="43"/>
      <c r="M166" s="224" t="s">
        <v>1</v>
      </c>
      <c r="N166" s="225" t="s">
        <v>41</v>
      </c>
      <c r="O166" s="90"/>
      <c r="P166" s="226">
        <f>O166*H166</f>
        <v>0</v>
      </c>
      <c r="Q166" s="226">
        <v>0.16849</v>
      </c>
      <c r="R166" s="226">
        <f>Q166*H166</f>
        <v>0.33698</v>
      </c>
      <c r="S166" s="226">
        <v>0</v>
      </c>
      <c r="T166" s="227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8" t="s">
        <v>141</v>
      </c>
      <c r="AT166" s="228" t="s">
        <v>136</v>
      </c>
      <c r="AU166" s="228" t="s">
        <v>86</v>
      </c>
      <c r="AY166" s="16" t="s">
        <v>134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6" t="s">
        <v>84</v>
      </c>
      <c r="BK166" s="229">
        <f>ROUND(I166*H166,2)</f>
        <v>0</v>
      </c>
      <c r="BL166" s="16" t="s">
        <v>141</v>
      </c>
      <c r="BM166" s="228" t="s">
        <v>1116</v>
      </c>
    </row>
    <row r="167" s="2" customFormat="1">
      <c r="A167" s="37"/>
      <c r="B167" s="38"/>
      <c r="C167" s="39"/>
      <c r="D167" s="230" t="s">
        <v>143</v>
      </c>
      <c r="E167" s="39"/>
      <c r="F167" s="231" t="s">
        <v>1117</v>
      </c>
      <c r="G167" s="39"/>
      <c r="H167" s="39"/>
      <c r="I167" s="232"/>
      <c r="J167" s="39"/>
      <c r="K167" s="39"/>
      <c r="L167" s="43"/>
      <c r="M167" s="233"/>
      <c r="N167" s="234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143</v>
      </c>
      <c r="AU167" s="16" t="s">
        <v>86</v>
      </c>
    </row>
    <row r="168" s="2" customFormat="1" ht="16.5" customHeight="1">
      <c r="A168" s="37"/>
      <c r="B168" s="38"/>
      <c r="C168" s="217" t="s">
        <v>278</v>
      </c>
      <c r="D168" s="217" t="s">
        <v>136</v>
      </c>
      <c r="E168" s="218" t="s">
        <v>1037</v>
      </c>
      <c r="F168" s="219" t="s">
        <v>1038</v>
      </c>
      <c r="G168" s="220" t="s">
        <v>333</v>
      </c>
      <c r="H168" s="221">
        <v>2</v>
      </c>
      <c r="I168" s="222"/>
      <c r="J168" s="223">
        <f>ROUND(I168*H168,2)</f>
        <v>0</v>
      </c>
      <c r="K168" s="219" t="s">
        <v>1</v>
      </c>
      <c r="L168" s="43"/>
      <c r="M168" s="224" t="s">
        <v>1</v>
      </c>
      <c r="N168" s="225" t="s">
        <v>41</v>
      </c>
      <c r="O168" s="90"/>
      <c r="P168" s="226">
        <f>O168*H168</f>
        <v>0</v>
      </c>
      <c r="Q168" s="226">
        <v>0</v>
      </c>
      <c r="R168" s="226">
        <f>Q168*H168</f>
        <v>0</v>
      </c>
      <c r="S168" s="226">
        <v>0</v>
      </c>
      <c r="T168" s="227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8" t="s">
        <v>141</v>
      </c>
      <c r="AT168" s="228" t="s">
        <v>136</v>
      </c>
      <c r="AU168" s="228" t="s">
        <v>86</v>
      </c>
      <c r="AY168" s="16" t="s">
        <v>134</v>
      </c>
      <c r="BE168" s="229">
        <f>IF(N168="základní",J168,0)</f>
        <v>0</v>
      </c>
      <c r="BF168" s="229">
        <f>IF(N168="snížená",J168,0)</f>
        <v>0</v>
      </c>
      <c r="BG168" s="229">
        <f>IF(N168="zákl. přenesená",J168,0)</f>
        <v>0</v>
      </c>
      <c r="BH168" s="229">
        <f>IF(N168="sníž. přenesená",J168,0)</f>
        <v>0</v>
      </c>
      <c r="BI168" s="229">
        <f>IF(N168="nulová",J168,0)</f>
        <v>0</v>
      </c>
      <c r="BJ168" s="16" t="s">
        <v>84</v>
      </c>
      <c r="BK168" s="229">
        <f>ROUND(I168*H168,2)</f>
        <v>0</v>
      </c>
      <c r="BL168" s="16" t="s">
        <v>141</v>
      </c>
      <c r="BM168" s="228" t="s">
        <v>1118</v>
      </c>
    </row>
    <row r="169" s="2" customFormat="1">
      <c r="A169" s="37"/>
      <c r="B169" s="38"/>
      <c r="C169" s="39"/>
      <c r="D169" s="230" t="s">
        <v>143</v>
      </c>
      <c r="E169" s="39"/>
      <c r="F169" s="231" t="s">
        <v>1038</v>
      </c>
      <c r="G169" s="39"/>
      <c r="H169" s="39"/>
      <c r="I169" s="232"/>
      <c r="J169" s="39"/>
      <c r="K169" s="39"/>
      <c r="L169" s="43"/>
      <c r="M169" s="233"/>
      <c r="N169" s="234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143</v>
      </c>
      <c r="AU169" s="16" t="s">
        <v>86</v>
      </c>
    </row>
    <row r="170" s="13" customFormat="1">
      <c r="A170" s="13"/>
      <c r="B170" s="235"/>
      <c r="C170" s="236"/>
      <c r="D170" s="230" t="s">
        <v>145</v>
      </c>
      <c r="E170" s="236"/>
      <c r="F170" s="238" t="s">
        <v>1040</v>
      </c>
      <c r="G170" s="236"/>
      <c r="H170" s="239">
        <v>2</v>
      </c>
      <c r="I170" s="240"/>
      <c r="J170" s="236"/>
      <c r="K170" s="236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145</v>
      </c>
      <c r="AU170" s="245" t="s">
        <v>86</v>
      </c>
      <c r="AV170" s="13" t="s">
        <v>86</v>
      </c>
      <c r="AW170" s="13" t="s">
        <v>4</v>
      </c>
      <c r="AX170" s="13" t="s">
        <v>84</v>
      </c>
      <c r="AY170" s="245" t="s">
        <v>134</v>
      </c>
    </row>
    <row r="171" s="2" customFormat="1" ht="24.15" customHeight="1">
      <c r="A171" s="37"/>
      <c r="B171" s="38"/>
      <c r="C171" s="217" t="s">
        <v>284</v>
      </c>
      <c r="D171" s="217" t="s">
        <v>136</v>
      </c>
      <c r="E171" s="218" t="s">
        <v>1041</v>
      </c>
      <c r="F171" s="219" t="s">
        <v>1042</v>
      </c>
      <c r="G171" s="220" t="s">
        <v>139</v>
      </c>
      <c r="H171" s="221">
        <v>3</v>
      </c>
      <c r="I171" s="222"/>
      <c r="J171" s="223">
        <f>ROUND(I171*H171,2)</f>
        <v>0</v>
      </c>
      <c r="K171" s="219" t="s">
        <v>140</v>
      </c>
      <c r="L171" s="43"/>
      <c r="M171" s="224" t="s">
        <v>1</v>
      </c>
      <c r="N171" s="225" t="s">
        <v>41</v>
      </c>
      <c r="O171" s="90"/>
      <c r="P171" s="226">
        <f>O171*H171</f>
        <v>0</v>
      </c>
      <c r="Q171" s="226">
        <v>0.11808</v>
      </c>
      <c r="R171" s="226">
        <f>Q171*H171</f>
        <v>0.35424</v>
      </c>
      <c r="S171" s="226">
        <v>0</v>
      </c>
      <c r="T171" s="227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8" t="s">
        <v>141</v>
      </c>
      <c r="AT171" s="228" t="s">
        <v>136</v>
      </c>
      <c r="AU171" s="228" t="s">
        <v>86</v>
      </c>
      <c r="AY171" s="16" t="s">
        <v>134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6" t="s">
        <v>84</v>
      </c>
      <c r="BK171" s="229">
        <f>ROUND(I171*H171,2)</f>
        <v>0</v>
      </c>
      <c r="BL171" s="16" t="s">
        <v>141</v>
      </c>
      <c r="BM171" s="228" t="s">
        <v>1119</v>
      </c>
    </row>
    <row r="172" s="2" customFormat="1">
      <c r="A172" s="37"/>
      <c r="B172" s="38"/>
      <c r="C172" s="39"/>
      <c r="D172" s="230" t="s">
        <v>143</v>
      </c>
      <c r="E172" s="39"/>
      <c r="F172" s="231" t="s">
        <v>1044</v>
      </c>
      <c r="G172" s="39"/>
      <c r="H172" s="39"/>
      <c r="I172" s="232"/>
      <c r="J172" s="39"/>
      <c r="K172" s="39"/>
      <c r="L172" s="43"/>
      <c r="M172" s="233"/>
      <c r="N172" s="234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143</v>
      </c>
      <c r="AU172" s="16" t="s">
        <v>86</v>
      </c>
    </row>
    <row r="173" s="2" customFormat="1" ht="16.5" customHeight="1">
      <c r="A173" s="37"/>
      <c r="B173" s="38"/>
      <c r="C173" s="258" t="s">
        <v>294</v>
      </c>
      <c r="D173" s="258" t="s">
        <v>244</v>
      </c>
      <c r="E173" s="259" t="s">
        <v>1045</v>
      </c>
      <c r="F173" s="260" t="s">
        <v>1046</v>
      </c>
      <c r="G173" s="261" t="s">
        <v>139</v>
      </c>
      <c r="H173" s="262">
        <v>3</v>
      </c>
      <c r="I173" s="263"/>
      <c r="J173" s="264">
        <f>ROUND(I173*H173,2)</f>
        <v>0</v>
      </c>
      <c r="K173" s="260" t="s">
        <v>140</v>
      </c>
      <c r="L173" s="265"/>
      <c r="M173" s="266" t="s">
        <v>1</v>
      </c>
      <c r="N173" s="267" t="s">
        <v>41</v>
      </c>
      <c r="O173" s="90"/>
      <c r="P173" s="226">
        <f>O173*H173</f>
        <v>0</v>
      </c>
      <c r="Q173" s="226">
        <v>0.12</v>
      </c>
      <c r="R173" s="226">
        <f>Q173*H173</f>
        <v>0.35999999999999999</v>
      </c>
      <c r="S173" s="226">
        <v>0</v>
      </c>
      <c r="T173" s="22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8" t="s">
        <v>179</v>
      </c>
      <c r="AT173" s="228" t="s">
        <v>244</v>
      </c>
      <c r="AU173" s="228" t="s">
        <v>86</v>
      </c>
      <c r="AY173" s="16" t="s">
        <v>134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6" t="s">
        <v>84</v>
      </c>
      <c r="BK173" s="229">
        <f>ROUND(I173*H173,2)</f>
        <v>0</v>
      </c>
      <c r="BL173" s="16" t="s">
        <v>141</v>
      </c>
      <c r="BM173" s="228" t="s">
        <v>1120</v>
      </c>
    </row>
    <row r="174" s="2" customFormat="1">
      <c r="A174" s="37"/>
      <c r="B174" s="38"/>
      <c r="C174" s="39"/>
      <c r="D174" s="230" t="s">
        <v>143</v>
      </c>
      <c r="E174" s="39"/>
      <c r="F174" s="231" t="s">
        <v>1046</v>
      </c>
      <c r="G174" s="39"/>
      <c r="H174" s="39"/>
      <c r="I174" s="232"/>
      <c r="J174" s="39"/>
      <c r="K174" s="39"/>
      <c r="L174" s="43"/>
      <c r="M174" s="233"/>
      <c r="N174" s="234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143</v>
      </c>
      <c r="AU174" s="16" t="s">
        <v>86</v>
      </c>
    </row>
    <row r="175" s="2" customFormat="1" ht="24.15" customHeight="1">
      <c r="A175" s="37"/>
      <c r="B175" s="38"/>
      <c r="C175" s="217" t="s">
        <v>300</v>
      </c>
      <c r="D175" s="217" t="s">
        <v>136</v>
      </c>
      <c r="E175" s="218" t="s">
        <v>1048</v>
      </c>
      <c r="F175" s="219" t="s">
        <v>1049</v>
      </c>
      <c r="G175" s="220" t="s">
        <v>139</v>
      </c>
      <c r="H175" s="221">
        <v>3</v>
      </c>
      <c r="I175" s="222"/>
      <c r="J175" s="223">
        <f>ROUND(I175*H175,2)</f>
        <v>0</v>
      </c>
      <c r="K175" s="219" t="s">
        <v>140</v>
      </c>
      <c r="L175" s="43"/>
      <c r="M175" s="224" t="s">
        <v>1</v>
      </c>
      <c r="N175" s="225" t="s">
        <v>41</v>
      </c>
      <c r="O175" s="90"/>
      <c r="P175" s="226">
        <f>O175*H175</f>
        <v>0</v>
      </c>
      <c r="Q175" s="226">
        <v>0</v>
      </c>
      <c r="R175" s="226">
        <f>Q175*H175</f>
        <v>0</v>
      </c>
      <c r="S175" s="226">
        <v>0.25</v>
      </c>
      <c r="T175" s="227">
        <f>S175*H175</f>
        <v>0.75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8" t="s">
        <v>141</v>
      </c>
      <c r="AT175" s="228" t="s">
        <v>136</v>
      </c>
      <c r="AU175" s="228" t="s">
        <v>86</v>
      </c>
      <c r="AY175" s="16" t="s">
        <v>134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6" t="s">
        <v>84</v>
      </c>
      <c r="BK175" s="229">
        <f>ROUND(I175*H175,2)</f>
        <v>0</v>
      </c>
      <c r="BL175" s="16" t="s">
        <v>141</v>
      </c>
      <c r="BM175" s="228" t="s">
        <v>1121</v>
      </c>
    </row>
    <row r="176" s="2" customFormat="1">
      <c r="A176" s="37"/>
      <c r="B176" s="38"/>
      <c r="C176" s="39"/>
      <c r="D176" s="230" t="s">
        <v>143</v>
      </c>
      <c r="E176" s="39"/>
      <c r="F176" s="231" t="s">
        <v>1051</v>
      </c>
      <c r="G176" s="39"/>
      <c r="H176" s="39"/>
      <c r="I176" s="232"/>
      <c r="J176" s="39"/>
      <c r="K176" s="39"/>
      <c r="L176" s="43"/>
      <c r="M176" s="233"/>
      <c r="N176" s="234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143</v>
      </c>
      <c r="AU176" s="16" t="s">
        <v>86</v>
      </c>
    </row>
    <row r="177" s="2" customFormat="1" ht="21.75" customHeight="1">
      <c r="A177" s="37"/>
      <c r="B177" s="38"/>
      <c r="C177" s="217" t="s">
        <v>311</v>
      </c>
      <c r="D177" s="217" t="s">
        <v>136</v>
      </c>
      <c r="E177" s="218" t="s">
        <v>1052</v>
      </c>
      <c r="F177" s="219" t="s">
        <v>1053</v>
      </c>
      <c r="G177" s="220" t="s">
        <v>198</v>
      </c>
      <c r="H177" s="221">
        <v>0.59999999999999998</v>
      </c>
      <c r="I177" s="222"/>
      <c r="J177" s="223">
        <f>ROUND(I177*H177,2)</f>
        <v>0</v>
      </c>
      <c r="K177" s="219" t="s">
        <v>140</v>
      </c>
      <c r="L177" s="43"/>
      <c r="M177" s="224" t="s">
        <v>1</v>
      </c>
      <c r="N177" s="225" t="s">
        <v>41</v>
      </c>
      <c r="O177" s="90"/>
      <c r="P177" s="226">
        <f>O177*H177</f>
        <v>0</v>
      </c>
      <c r="Q177" s="226">
        <v>0</v>
      </c>
      <c r="R177" s="226">
        <f>Q177*H177</f>
        <v>0</v>
      </c>
      <c r="S177" s="226">
        <v>2.8999999999999999</v>
      </c>
      <c r="T177" s="227">
        <f>S177*H177</f>
        <v>1.74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141</v>
      </c>
      <c r="AT177" s="228" t="s">
        <v>136</v>
      </c>
      <c r="AU177" s="228" t="s">
        <v>86</v>
      </c>
      <c r="AY177" s="16" t="s">
        <v>134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84</v>
      </c>
      <c r="BK177" s="229">
        <f>ROUND(I177*H177,2)</f>
        <v>0</v>
      </c>
      <c r="BL177" s="16" t="s">
        <v>141</v>
      </c>
      <c r="BM177" s="228" t="s">
        <v>1122</v>
      </c>
    </row>
    <row r="178" s="2" customFormat="1">
      <c r="A178" s="37"/>
      <c r="B178" s="38"/>
      <c r="C178" s="39"/>
      <c r="D178" s="230" t="s">
        <v>143</v>
      </c>
      <c r="E178" s="39"/>
      <c r="F178" s="231" t="s">
        <v>1055</v>
      </c>
      <c r="G178" s="39"/>
      <c r="H178" s="39"/>
      <c r="I178" s="232"/>
      <c r="J178" s="39"/>
      <c r="K178" s="39"/>
      <c r="L178" s="43"/>
      <c r="M178" s="233"/>
      <c r="N178" s="234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143</v>
      </c>
      <c r="AU178" s="16" t="s">
        <v>86</v>
      </c>
    </row>
    <row r="179" s="13" customFormat="1">
      <c r="A179" s="13"/>
      <c r="B179" s="235"/>
      <c r="C179" s="236"/>
      <c r="D179" s="230" t="s">
        <v>145</v>
      </c>
      <c r="E179" s="237" t="s">
        <v>1</v>
      </c>
      <c r="F179" s="238" t="s">
        <v>1123</v>
      </c>
      <c r="G179" s="236"/>
      <c r="H179" s="239">
        <v>0.59999999999999998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145</v>
      </c>
      <c r="AU179" s="245" t="s">
        <v>86</v>
      </c>
      <c r="AV179" s="13" t="s">
        <v>86</v>
      </c>
      <c r="AW179" s="13" t="s">
        <v>32</v>
      </c>
      <c r="AX179" s="13" t="s">
        <v>84</v>
      </c>
      <c r="AY179" s="245" t="s">
        <v>134</v>
      </c>
    </row>
    <row r="180" s="2" customFormat="1" ht="24.15" customHeight="1">
      <c r="A180" s="37"/>
      <c r="B180" s="38"/>
      <c r="C180" s="217" t="s">
        <v>317</v>
      </c>
      <c r="D180" s="217" t="s">
        <v>136</v>
      </c>
      <c r="E180" s="218" t="s">
        <v>1124</v>
      </c>
      <c r="F180" s="219" t="s">
        <v>1125</v>
      </c>
      <c r="G180" s="220" t="s">
        <v>139</v>
      </c>
      <c r="H180" s="221">
        <v>2</v>
      </c>
      <c r="I180" s="222"/>
      <c r="J180" s="223">
        <f>ROUND(I180*H180,2)</f>
        <v>0</v>
      </c>
      <c r="K180" s="219" t="s">
        <v>140</v>
      </c>
      <c r="L180" s="43"/>
      <c r="M180" s="224" t="s">
        <v>1</v>
      </c>
      <c r="N180" s="225" t="s">
        <v>41</v>
      </c>
      <c r="O180" s="90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7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8" t="s">
        <v>141</v>
      </c>
      <c r="AT180" s="228" t="s">
        <v>136</v>
      </c>
      <c r="AU180" s="228" t="s">
        <v>86</v>
      </c>
      <c r="AY180" s="16" t="s">
        <v>134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6" t="s">
        <v>84</v>
      </c>
      <c r="BK180" s="229">
        <f>ROUND(I180*H180,2)</f>
        <v>0</v>
      </c>
      <c r="BL180" s="16" t="s">
        <v>141</v>
      </c>
      <c r="BM180" s="228" t="s">
        <v>1126</v>
      </c>
    </row>
    <row r="181" s="2" customFormat="1">
      <c r="A181" s="37"/>
      <c r="B181" s="38"/>
      <c r="C181" s="39"/>
      <c r="D181" s="230" t="s">
        <v>143</v>
      </c>
      <c r="E181" s="39"/>
      <c r="F181" s="231" t="s">
        <v>1127</v>
      </c>
      <c r="G181" s="39"/>
      <c r="H181" s="39"/>
      <c r="I181" s="232"/>
      <c r="J181" s="39"/>
      <c r="K181" s="39"/>
      <c r="L181" s="43"/>
      <c r="M181" s="233"/>
      <c r="N181" s="234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143</v>
      </c>
      <c r="AU181" s="16" t="s">
        <v>86</v>
      </c>
    </row>
    <row r="182" s="2" customFormat="1" ht="37.8" customHeight="1">
      <c r="A182" s="37"/>
      <c r="B182" s="38"/>
      <c r="C182" s="217" t="s">
        <v>324</v>
      </c>
      <c r="D182" s="217" t="s">
        <v>136</v>
      </c>
      <c r="E182" s="218" t="s">
        <v>1128</v>
      </c>
      <c r="F182" s="219" t="s">
        <v>1129</v>
      </c>
      <c r="G182" s="220" t="s">
        <v>226</v>
      </c>
      <c r="H182" s="221">
        <v>3</v>
      </c>
      <c r="I182" s="222"/>
      <c r="J182" s="223">
        <f>ROUND(I182*H182,2)</f>
        <v>0</v>
      </c>
      <c r="K182" s="219" t="s">
        <v>140</v>
      </c>
      <c r="L182" s="43"/>
      <c r="M182" s="224" t="s">
        <v>1</v>
      </c>
      <c r="N182" s="225" t="s">
        <v>41</v>
      </c>
      <c r="O182" s="90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8" t="s">
        <v>141</v>
      </c>
      <c r="AT182" s="228" t="s">
        <v>136</v>
      </c>
      <c r="AU182" s="228" t="s">
        <v>86</v>
      </c>
      <c r="AY182" s="16" t="s">
        <v>134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6" t="s">
        <v>84</v>
      </c>
      <c r="BK182" s="229">
        <f>ROUND(I182*H182,2)</f>
        <v>0</v>
      </c>
      <c r="BL182" s="16" t="s">
        <v>141</v>
      </c>
      <c r="BM182" s="228" t="s">
        <v>1130</v>
      </c>
    </row>
    <row r="183" s="2" customFormat="1">
      <c r="A183" s="37"/>
      <c r="B183" s="38"/>
      <c r="C183" s="39"/>
      <c r="D183" s="230" t="s">
        <v>143</v>
      </c>
      <c r="E183" s="39"/>
      <c r="F183" s="231" t="s">
        <v>1131</v>
      </c>
      <c r="G183" s="39"/>
      <c r="H183" s="39"/>
      <c r="I183" s="232"/>
      <c r="J183" s="39"/>
      <c r="K183" s="39"/>
      <c r="L183" s="43"/>
      <c r="M183" s="233"/>
      <c r="N183" s="234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143</v>
      </c>
      <c r="AU183" s="16" t="s">
        <v>86</v>
      </c>
    </row>
    <row r="184" s="12" customFormat="1" ht="22.8" customHeight="1">
      <c r="A184" s="12"/>
      <c r="B184" s="201"/>
      <c r="C184" s="202"/>
      <c r="D184" s="203" t="s">
        <v>75</v>
      </c>
      <c r="E184" s="215" t="s">
        <v>795</v>
      </c>
      <c r="F184" s="215" t="s">
        <v>796</v>
      </c>
      <c r="G184" s="202"/>
      <c r="H184" s="202"/>
      <c r="I184" s="205"/>
      <c r="J184" s="216">
        <f>BK184</f>
        <v>0</v>
      </c>
      <c r="K184" s="202"/>
      <c r="L184" s="207"/>
      <c r="M184" s="208"/>
      <c r="N184" s="209"/>
      <c r="O184" s="209"/>
      <c r="P184" s="210">
        <f>SUM(P185:P195)</f>
        <v>0</v>
      </c>
      <c r="Q184" s="209"/>
      <c r="R184" s="210">
        <f>SUM(R185:R195)</f>
        <v>0</v>
      </c>
      <c r="S184" s="209"/>
      <c r="T184" s="211">
        <f>SUM(T185:T195)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2" t="s">
        <v>84</v>
      </c>
      <c r="AT184" s="213" t="s">
        <v>75</v>
      </c>
      <c r="AU184" s="213" t="s">
        <v>84</v>
      </c>
      <c r="AY184" s="212" t="s">
        <v>134</v>
      </c>
      <c r="BK184" s="214">
        <f>SUM(BK185:BK195)</f>
        <v>0</v>
      </c>
    </row>
    <row r="185" s="2" customFormat="1" ht="21.75" customHeight="1">
      <c r="A185" s="37"/>
      <c r="B185" s="38"/>
      <c r="C185" s="217" t="s">
        <v>330</v>
      </c>
      <c r="D185" s="217" t="s">
        <v>136</v>
      </c>
      <c r="E185" s="218" t="s">
        <v>1056</v>
      </c>
      <c r="F185" s="219" t="s">
        <v>1057</v>
      </c>
      <c r="G185" s="220" t="s">
        <v>247</v>
      </c>
      <c r="H185" s="221">
        <v>104.68000000000001</v>
      </c>
      <c r="I185" s="222"/>
      <c r="J185" s="223">
        <f>ROUND(I185*H185,2)</f>
        <v>0</v>
      </c>
      <c r="K185" s="219" t="s">
        <v>1</v>
      </c>
      <c r="L185" s="43"/>
      <c r="M185" s="224" t="s">
        <v>1</v>
      </c>
      <c r="N185" s="225" t="s">
        <v>41</v>
      </c>
      <c r="O185" s="90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7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8" t="s">
        <v>141</v>
      </c>
      <c r="AT185" s="228" t="s">
        <v>136</v>
      </c>
      <c r="AU185" s="228" t="s">
        <v>86</v>
      </c>
      <c r="AY185" s="16" t="s">
        <v>134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6" t="s">
        <v>84</v>
      </c>
      <c r="BK185" s="229">
        <f>ROUND(I185*H185,2)</f>
        <v>0</v>
      </c>
      <c r="BL185" s="16" t="s">
        <v>141</v>
      </c>
      <c r="BM185" s="228" t="s">
        <v>1132</v>
      </c>
    </row>
    <row r="186" s="2" customFormat="1">
      <c r="A186" s="37"/>
      <c r="B186" s="38"/>
      <c r="C186" s="39"/>
      <c r="D186" s="230" t="s">
        <v>143</v>
      </c>
      <c r="E186" s="39"/>
      <c r="F186" s="231" t="s">
        <v>1059</v>
      </c>
      <c r="G186" s="39"/>
      <c r="H186" s="39"/>
      <c r="I186" s="232"/>
      <c r="J186" s="39"/>
      <c r="K186" s="39"/>
      <c r="L186" s="43"/>
      <c r="M186" s="233"/>
      <c r="N186" s="234"/>
      <c r="O186" s="90"/>
      <c r="P186" s="90"/>
      <c r="Q186" s="90"/>
      <c r="R186" s="90"/>
      <c r="S186" s="90"/>
      <c r="T186" s="91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143</v>
      </c>
      <c r="AU186" s="16" t="s">
        <v>86</v>
      </c>
    </row>
    <row r="187" s="2" customFormat="1" ht="24.15" customHeight="1">
      <c r="A187" s="37"/>
      <c r="B187" s="38"/>
      <c r="C187" s="217" t="s">
        <v>336</v>
      </c>
      <c r="D187" s="217" t="s">
        <v>136</v>
      </c>
      <c r="E187" s="218" t="s">
        <v>1060</v>
      </c>
      <c r="F187" s="219" t="s">
        <v>1061</v>
      </c>
      <c r="G187" s="220" t="s">
        <v>247</v>
      </c>
      <c r="H187" s="221">
        <v>2407.6399999999999</v>
      </c>
      <c r="I187" s="222"/>
      <c r="J187" s="223">
        <f>ROUND(I187*H187,2)</f>
        <v>0</v>
      </c>
      <c r="K187" s="219" t="s">
        <v>1</v>
      </c>
      <c r="L187" s="43"/>
      <c r="M187" s="224" t="s">
        <v>1</v>
      </c>
      <c r="N187" s="225" t="s">
        <v>41</v>
      </c>
      <c r="O187" s="90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7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8" t="s">
        <v>141</v>
      </c>
      <c r="AT187" s="228" t="s">
        <v>136</v>
      </c>
      <c r="AU187" s="228" t="s">
        <v>86</v>
      </c>
      <c r="AY187" s="16" t="s">
        <v>134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6" t="s">
        <v>84</v>
      </c>
      <c r="BK187" s="229">
        <f>ROUND(I187*H187,2)</f>
        <v>0</v>
      </c>
      <c r="BL187" s="16" t="s">
        <v>141</v>
      </c>
      <c r="BM187" s="228" t="s">
        <v>1133</v>
      </c>
    </row>
    <row r="188" s="2" customFormat="1">
      <c r="A188" s="37"/>
      <c r="B188" s="38"/>
      <c r="C188" s="39"/>
      <c r="D188" s="230" t="s">
        <v>143</v>
      </c>
      <c r="E188" s="39"/>
      <c r="F188" s="231" t="s">
        <v>1063</v>
      </c>
      <c r="G188" s="39"/>
      <c r="H188" s="39"/>
      <c r="I188" s="232"/>
      <c r="J188" s="39"/>
      <c r="K188" s="39"/>
      <c r="L188" s="43"/>
      <c r="M188" s="233"/>
      <c r="N188" s="234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143</v>
      </c>
      <c r="AU188" s="16" t="s">
        <v>86</v>
      </c>
    </row>
    <row r="189" s="13" customFormat="1">
      <c r="A189" s="13"/>
      <c r="B189" s="235"/>
      <c r="C189" s="236"/>
      <c r="D189" s="230" t="s">
        <v>145</v>
      </c>
      <c r="E189" s="237" t="s">
        <v>1</v>
      </c>
      <c r="F189" s="238" t="s">
        <v>1134</v>
      </c>
      <c r="G189" s="236"/>
      <c r="H189" s="239">
        <v>104.68000000000001</v>
      </c>
      <c r="I189" s="240"/>
      <c r="J189" s="236"/>
      <c r="K189" s="236"/>
      <c r="L189" s="241"/>
      <c r="M189" s="242"/>
      <c r="N189" s="243"/>
      <c r="O189" s="243"/>
      <c r="P189" s="243"/>
      <c r="Q189" s="243"/>
      <c r="R189" s="243"/>
      <c r="S189" s="243"/>
      <c r="T189" s="24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145</v>
      </c>
      <c r="AU189" s="245" t="s">
        <v>86</v>
      </c>
      <c r="AV189" s="13" t="s">
        <v>86</v>
      </c>
      <c r="AW189" s="13" t="s">
        <v>32</v>
      </c>
      <c r="AX189" s="13" t="s">
        <v>84</v>
      </c>
      <c r="AY189" s="245" t="s">
        <v>134</v>
      </c>
    </row>
    <row r="190" s="13" customFormat="1">
      <c r="A190" s="13"/>
      <c r="B190" s="235"/>
      <c r="C190" s="236"/>
      <c r="D190" s="230" t="s">
        <v>145</v>
      </c>
      <c r="E190" s="236"/>
      <c r="F190" s="238" t="s">
        <v>1135</v>
      </c>
      <c r="G190" s="236"/>
      <c r="H190" s="239">
        <v>2407.6399999999999</v>
      </c>
      <c r="I190" s="240"/>
      <c r="J190" s="236"/>
      <c r="K190" s="236"/>
      <c r="L190" s="241"/>
      <c r="M190" s="242"/>
      <c r="N190" s="243"/>
      <c r="O190" s="243"/>
      <c r="P190" s="243"/>
      <c r="Q190" s="243"/>
      <c r="R190" s="243"/>
      <c r="S190" s="243"/>
      <c r="T190" s="24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5" t="s">
        <v>145</v>
      </c>
      <c r="AU190" s="245" t="s">
        <v>86</v>
      </c>
      <c r="AV190" s="13" t="s">
        <v>86</v>
      </c>
      <c r="AW190" s="13" t="s">
        <v>4</v>
      </c>
      <c r="AX190" s="13" t="s">
        <v>84</v>
      </c>
      <c r="AY190" s="245" t="s">
        <v>134</v>
      </c>
    </row>
    <row r="191" s="2" customFormat="1" ht="37.8" customHeight="1">
      <c r="A191" s="37"/>
      <c r="B191" s="38"/>
      <c r="C191" s="217" t="s">
        <v>340</v>
      </c>
      <c r="D191" s="217" t="s">
        <v>136</v>
      </c>
      <c r="E191" s="218" t="s">
        <v>1066</v>
      </c>
      <c r="F191" s="219" t="s">
        <v>1067</v>
      </c>
      <c r="G191" s="220" t="s">
        <v>247</v>
      </c>
      <c r="H191" s="221">
        <v>0.75</v>
      </c>
      <c r="I191" s="222"/>
      <c r="J191" s="223">
        <f>ROUND(I191*H191,2)</f>
        <v>0</v>
      </c>
      <c r="K191" s="219" t="s">
        <v>140</v>
      </c>
      <c r="L191" s="43"/>
      <c r="M191" s="224" t="s">
        <v>1</v>
      </c>
      <c r="N191" s="225" t="s">
        <v>41</v>
      </c>
      <c r="O191" s="90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8" t="s">
        <v>141</v>
      </c>
      <c r="AT191" s="228" t="s">
        <v>136</v>
      </c>
      <c r="AU191" s="228" t="s">
        <v>86</v>
      </c>
      <c r="AY191" s="16" t="s">
        <v>134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6" t="s">
        <v>84</v>
      </c>
      <c r="BK191" s="229">
        <f>ROUND(I191*H191,2)</f>
        <v>0</v>
      </c>
      <c r="BL191" s="16" t="s">
        <v>141</v>
      </c>
      <c r="BM191" s="228" t="s">
        <v>1136</v>
      </c>
    </row>
    <row r="192" s="2" customFormat="1">
      <c r="A192" s="37"/>
      <c r="B192" s="38"/>
      <c r="C192" s="39"/>
      <c r="D192" s="230" t="s">
        <v>143</v>
      </c>
      <c r="E192" s="39"/>
      <c r="F192" s="231" t="s">
        <v>1069</v>
      </c>
      <c r="G192" s="39"/>
      <c r="H192" s="39"/>
      <c r="I192" s="232"/>
      <c r="J192" s="39"/>
      <c r="K192" s="39"/>
      <c r="L192" s="43"/>
      <c r="M192" s="233"/>
      <c r="N192" s="234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143</v>
      </c>
      <c r="AU192" s="16" t="s">
        <v>86</v>
      </c>
    </row>
    <row r="193" s="2" customFormat="1" ht="44.25" customHeight="1">
      <c r="A193" s="37"/>
      <c r="B193" s="38"/>
      <c r="C193" s="217" t="s">
        <v>346</v>
      </c>
      <c r="D193" s="217" t="s">
        <v>136</v>
      </c>
      <c r="E193" s="218" t="s">
        <v>1070</v>
      </c>
      <c r="F193" s="219" t="s">
        <v>282</v>
      </c>
      <c r="G193" s="220" t="s">
        <v>247</v>
      </c>
      <c r="H193" s="221">
        <v>103.93000000000001</v>
      </c>
      <c r="I193" s="222"/>
      <c r="J193" s="223">
        <f>ROUND(I193*H193,2)</f>
        <v>0</v>
      </c>
      <c r="K193" s="219" t="s">
        <v>1</v>
      </c>
      <c r="L193" s="43"/>
      <c r="M193" s="224" t="s">
        <v>1</v>
      </c>
      <c r="N193" s="225" t="s">
        <v>41</v>
      </c>
      <c r="O193" s="90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7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8" t="s">
        <v>141</v>
      </c>
      <c r="AT193" s="228" t="s">
        <v>136</v>
      </c>
      <c r="AU193" s="228" t="s">
        <v>86</v>
      </c>
      <c r="AY193" s="16" t="s">
        <v>134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6" t="s">
        <v>84</v>
      </c>
      <c r="BK193" s="229">
        <f>ROUND(I193*H193,2)</f>
        <v>0</v>
      </c>
      <c r="BL193" s="16" t="s">
        <v>141</v>
      </c>
      <c r="BM193" s="228" t="s">
        <v>1137</v>
      </c>
    </row>
    <row r="194" s="2" customFormat="1">
      <c r="A194" s="37"/>
      <c r="B194" s="38"/>
      <c r="C194" s="39"/>
      <c r="D194" s="230" t="s">
        <v>143</v>
      </c>
      <c r="E194" s="39"/>
      <c r="F194" s="231" t="s">
        <v>282</v>
      </c>
      <c r="G194" s="39"/>
      <c r="H194" s="39"/>
      <c r="I194" s="232"/>
      <c r="J194" s="39"/>
      <c r="K194" s="39"/>
      <c r="L194" s="43"/>
      <c r="M194" s="233"/>
      <c r="N194" s="234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143</v>
      </c>
      <c r="AU194" s="16" t="s">
        <v>86</v>
      </c>
    </row>
    <row r="195" s="13" customFormat="1">
      <c r="A195" s="13"/>
      <c r="B195" s="235"/>
      <c r="C195" s="236"/>
      <c r="D195" s="230" t="s">
        <v>145</v>
      </c>
      <c r="E195" s="237" t="s">
        <v>1</v>
      </c>
      <c r="F195" s="238" t="s">
        <v>1138</v>
      </c>
      <c r="G195" s="236"/>
      <c r="H195" s="239">
        <v>103.93000000000001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145</v>
      </c>
      <c r="AU195" s="245" t="s">
        <v>86</v>
      </c>
      <c r="AV195" s="13" t="s">
        <v>86</v>
      </c>
      <c r="AW195" s="13" t="s">
        <v>32</v>
      </c>
      <c r="AX195" s="13" t="s">
        <v>84</v>
      </c>
      <c r="AY195" s="245" t="s">
        <v>134</v>
      </c>
    </row>
    <row r="196" s="12" customFormat="1" ht="22.8" customHeight="1">
      <c r="A196" s="12"/>
      <c r="B196" s="201"/>
      <c r="C196" s="202"/>
      <c r="D196" s="203" t="s">
        <v>75</v>
      </c>
      <c r="E196" s="215" t="s">
        <v>563</v>
      </c>
      <c r="F196" s="215" t="s">
        <v>564</v>
      </c>
      <c r="G196" s="202"/>
      <c r="H196" s="202"/>
      <c r="I196" s="205"/>
      <c r="J196" s="216">
        <f>BK196</f>
        <v>0</v>
      </c>
      <c r="K196" s="202"/>
      <c r="L196" s="207"/>
      <c r="M196" s="208"/>
      <c r="N196" s="209"/>
      <c r="O196" s="209"/>
      <c r="P196" s="210">
        <f>SUM(P197:P198)</f>
        <v>0</v>
      </c>
      <c r="Q196" s="209"/>
      <c r="R196" s="210">
        <f>SUM(R197:R198)</f>
        <v>0</v>
      </c>
      <c r="S196" s="209"/>
      <c r="T196" s="211">
        <f>SUM(T197:T198)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2" t="s">
        <v>84</v>
      </c>
      <c r="AT196" s="213" t="s">
        <v>75</v>
      </c>
      <c r="AU196" s="213" t="s">
        <v>84</v>
      </c>
      <c r="AY196" s="212" t="s">
        <v>134</v>
      </c>
      <c r="BK196" s="214">
        <f>SUM(BK197:BK198)</f>
        <v>0</v>
      </c>
    </row>
    <row r="197" s="2" customFormat="1" ht="33" customHeight="1">
      <c r="A197" s="37"/>
      <c r="B197" s="38"/>
      <c r="C197" s="217" t="s">
        <v>359</v>
      </c>
      <c r="D197" s="217" t="s">
        <v>136</v>
      </c>
      <c r="E197" s="218" t="s">
        <v>1077</v>
      </c>
      <c r="F197" s="219" t="s">
        <v>1078</v>
      </c>
      <c r="G197" s="220" t="s">
        <v>247</v>
      </c>
      <c r="H197" s="221">
        <v>10.054</v>
      </c>
      <c r="I197" s="222"/>
      <c r="J197" s="223">
        <f>ROUND(I197*H197,2)</f>
        <v>0</v>
      </c>
      <c r="K197" s="219" t="s">
        <v>1</v>
      </c>
      <c r="L197" s="43"/>
      <c r="M197" s="224" t="s">
        <v>1</v>
      </c>
      <c r="N197" s="225" t="s">
        <v>41</v>
      </c>
      <c r="O197" s="90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7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8" t="s">
        <v>141</v>
      </c>
      <c r="AT197" s="228" t="s">
        <v>136</v>
      </c>
      <c r="AU197" s="228" t="s">
        <v>86</v>
      </c>
      <c r="AY197" s="16" t="s">
        <v>134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6" t="s">
        <v>84</v>
      </c>
      <c r="BK197" s="229">
        <f>ROUND(I197*H197,2)</f>
        <v>0</v>
      </c>
      <c r="BL197" s="16" t="s">
        <v>141</v>
      </c>
      <c r="BM197" s="228" t="s">
        <v>1139</v>
      </c>
    </row>
    <row r="198" s="2" customFormat="1">
      <c r="A198" s="37"/>
      <c r="B198" s="38"/>
      <c r="C198" s="39"/>
      <c r="D198" s="230" t="s">
        <v>143</v>
      </c>
      <c r="E198" s="39"/>
      <c r="F198" s="231" t="s">
        <v>1080</v>
      </c>
      <c r="G198" s="39"/>
      <c r="H198" s="39"/>
      <c r="I198" s="232"/>
      <c r="J198" s="39"/>
      <c r="K198" s="39"/>
      <c r="L198" s="43"/>
      <c r="M198" s="268"/>
      <c r="N198" s="269"/>
      <c r="O198" s="270"/>
      <c r="P198" s="270"/>
      <c r="Q198" s="270"/>
      <c r="R198" s="270"/>
      <c r="S198" s="270"/>
      <c r="T198" s="271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143</v>
      </c>
      <c r="AU198" s="16" t="s">
        <v>86</v>
      </c>
    </row>
    <row r="199" s="2" customFormat="1" ht="6.96" customHeight="1">
      <c r="A199" s="37"/>
      <c r="B199" s="65"/>
      <c r="C199" s="66"/>
      <c r="D199" s="66"/>
      <c r="E199" s="66"/>
      <c r="F199" s="66"/>
      <c r="G199" s="66"/>
      <c r="H199" s="66"/>
      <c r="I199" s="66"/>
      <c r="J199" s="66"/>
      <c r="K199" s="66"/>
      <c r="L199" s="43"/>
      <c r="M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</row>
  </sheetData>
  <sheetProtection sheet="1" autoFilter="0" formatColumns="0" formatRows="0" objects="1" scenarios="1" spinCount="100000" saltValue="xG3AguGmpo7+HUQwetd9FfD1YcntF2X7+64nkSesmtx+KOYzxxAZNtxINRnx6Ig5QuJKcVaQGSDJpRmEQ5nyyA==" hashValue="NkKpcM7mSa/tQ74a8tdXPosF1NS5T6aytzcLZT4GI3KoILR4Ha6HCutrvQbrKrPYLZaI06TKMlFtAjtYzbQAoQ==" algorithmName="SHA-512" password="CC35"/>
  <autoFilter ref="C122:K198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86</v>
      </c>
    </row>
    <row r="4" s="1" customFormat="1" ht="24.96" customHeight="1">
      <c r="B4" s="19"/>
      <c r="D4" s="137" t="s">
        <v>105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16.5" customHeight="1">
      <c r="B7" s="19"/>
      <c r="E7" s="140" t="str">
        <f>'Rekapitulace stavby'!K6</f>
        <v>Splašková kanalizace 1. etapa Horní Chřibská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106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1140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17. 3. 2025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tr">
        <f>IF('Rekapitulace stavby'!E17="","",'Rekapitulace stavby'!E17)</f>
        <v xml:space="preserve"> </v>
      </c>
      <c r="F21" s="37"/>
      <c r="G21" s="37"/>
      <c r="H21" s="37"/>
      <c r="I21" s="139" t="s">
        <v>27</v>
      </c>
      <c r="J21" s="142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33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34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35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36</v>
      </c>
      <c r="E30" s="37"/>
      <c r="F30" s="37"/>
      <c r="G30" s="37"/>
      <c r="H30" s="37"/>
      <c r="I30" s="37"/>
      <c r="J30" s="150">
        <f>ROUND(J120,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38</v>
      </c>
      <c r="G32" s="37"/>
      <c r="H32" s="37"/>
      <c r="I32" s="151" t="s">
        <v>37</v>
      </c>
      <c r="J32" s="151" t="s">
        <v>39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40</v>
      </c>
      <c r="E33" s="139" t="s">
        <v>41</v>
      </c>
      <c r="F33" s="153">
        <f>ROUND((SUM(BE120:BE144)),  2)</f>
        <v>0</v>
      </c>
      <c r="G33" s="37"/>
      <c r="H33" s="37"/>
      <c r="I33" s="154">
        <v>0.20999999999999999</v>
      </c>
      <c r="J33" s="153">
        <f>ROUND(((SUM(BE120:BE144))*I33),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42</v>
      </c>
      <c r="F34" s="153">
        <f>ROUND((SUM(BF120:BF144)),  2)</f>
        <v>0</v>
      </c>
      <c r="G34" s="37"/>
      <c r="H34" s="37"/>
      <c r="I34" s="154">
        <v>0.12</v>
      </c>
      <c r="J34" s="153">
        <f>ROUND(((SUM(BF120:BF144))*I34),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43</v>
      </c>
      <c r="F35" s="153">
        <f>ROUND((SUM(BG120:BG144)),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44</v>
      </c>
      <c r="F36" s="153">
        <f>ROUND((SUM(BH120:BH144)),  2)</f>
        <v>0</v>
      </c>
      <c r="G36" s="37"/>
      <c r="H36" s="37"/>
      <c r="I36" s="154">
        <v>0.12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45</v>
      </c>
      <c r="F37" s="153">
        <f>ROUND((SUM(BI120:BI144)),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46</v>
      </c>
      <c r="E39" s="157"/>
      <c r="F39" s="157"/>
      <c r="G39" s="158" t="s">
        <v>47</v>
      </c>
      <c r="H39" s="159" t="s">
        <v>48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49</v>
      </c>
      <c r="E50" s="163"/>
      <c r="F50" s="163"/>
      <c r="G50" s="162" t="s">
        <v>50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51</v>
      </c>
      <c r="E61" s="165"/>
      <c r="F61" s="166" t="s">
        <v>52</v>
      </c>
      <c r="G61" s="164" t="s">
        <v>51</v>
      </c>
      <c r="H61" s="165"/>
      <c r="I61" s="165"/>
      <c r="J61" s="167" t="s">
        <v>52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53</v>
      </c>
      <c r="E65" s="168"/>
      <c r="F65" s="168"/>
      <c r="G65" s="162" t="s">
        <v>54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51</v>
      </c>
      <c r="E76" s="165"/>
      <c r="F76" s="166" t="s">
        <v>52</v>
      </c>
      <c r="G76" s="164" t="s">
        <v>51</v>
      </c>
      <c r="H76" s="165"/>
      <c r="I76" s="165"/>
      <c r="J76" s="167" t="s">
        <v>52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3" t="str">
        <f>E7</f>
        <v>Splašková kanalizace 1. etapa Horní Chřibská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106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07 - VRN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Chřibská</v>
      </c>
      <c r="G89" s="39"/>
      <c r="H89" s="39"/>
      <c r="I89" s="31" t="s">
        <v>22</v>
      </c>
      <c r="J89" s="78" t="str">
        <f>IF(J12="","",J12)</f>
        <v>17. 3. 2025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Město Chřibská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33</v>
      </c>
      <c r="J92" s="35" t="str">
        <f>E24</f>
        <v>J. Nešněra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109</v>
      </c>
      <c r="D94" s="175"/>
      <c r="E94" s="175"/>
      <c r="F94" s="175"/>
      <c r="G94" s="175"/>
      <c r="H94" s="175"/>
      <c r="I94" s="175"/>
      <c r="J94" s="176" t="s">
        <v>110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111</v>
      </c>
      <c r="D96" s="39"/>
      <c r="E96" s="39"/>
      <c r="F96" s="39"/>
      <c r="G96" s="39"/>
      <c r="H96" s="39"/>
      <c r="I96" s="39"/>
      <c r="J96" s="109">
        <f>J120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112</v>
      </c>
    </row>
    <row r="97" s="9" customFormat="1" ht="24.96" customHeight="1">
      <c r="A97" s="9"/>
      <c r="B97" s="178"/>
      <c r="C97" s="179"/>
      <c r="D97" s="180" t="s">
        <v>1141</v>
      </c>
      <c r="E97" s="181"/>
      <c r="F97" s="181"/>
      <c r="G97" s="181"/>
      <c r="H97" s="181"/>
      <c r="I97" s="181"/>
      <c r="J97" s="182">
        <f>J121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1142</v>
      </c>
      <c r="E98" s="187"/>
      <c r="F98" s="187"/>
      <c r="G98" s="187"/>
      <c r="H98" s="187"/>
      <c r="I98" s="187"/>
      <c r="J98" s="188">
        <f>J122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1143</v>
      </c>
      <c r="E99" s="187"/>
      <c r="F99" s="187"/>
      <c r="G99" s="187"/>
      <c r="H99" s="187"/>
      <c r="I99" s="187"/>
      <c r="J99" s="188">
        <f>J129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1144</v>
      </c>
      <c r="E100" s="187"/>
      <c r="F100" s="187"/>
      <c r="G100" s="187"/>
      <c r="H100" s="187"/>
      <c r="I100" s="187"/>
      <c r="J100" s="188">
        <f>J142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119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173" t="str">
        <f>E7</f>
        <v>Splašková kanalizace 1. etapa Horní Chřibská</v>
      </c>
      <c r="F110" s="31"/>
      <c r="G110" s="31"/>
      <c r="H110" s="31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106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75" t="str">
        <f>E9</f>
        <v>07 - VRN</v>
      </c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20</v>
      </c>
      <c r="D114" s="39"/>
      <c r="E114" s="39"/>
      <c r="F114" s="26" t="str">
        <f>F12</f>
        <v>Chřibská</v>
      </c>
      <c r="G114" s="39"/>
      <c r="H114" s="39"/>
      <c r="I114" s="31" t="s">
        <v>22</v>
      </c>
      <c r="J114" s="78" t="str">
        <f>IF(J12="","",J12)</f>
        <v>17. 3. 2025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24</v>
      </c>
      <c r="D116" s="39"/>
      <c r="E116" s="39"/>
      <c r="F116" s="26" t="str">
        <f>E15</f>
        <v>Město Chřibská</v>
      </c>
      <c r="G116" s="39"/>
      <c r="H116" s="39"/>
      <c r="I116" s="31" t="s">
        <v>30</v>
      </c>
      <c r="J116" s="35" t="str">
        <f>E21</f>
        <v xml:space="preserve"> 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28</v>
      </c>
      <c r="D117" s="39"/>
      <c r="E117" s="39"/>
      <c r="F117" s="26" t="str">
        <f>IF(E18="","",E18)</f>
        <v>Vyplň údaj</v>
      </c>
      <c r="G117" s="39"/>
      <c r="H117" s="39"/>
      <c r="I117" s="31" t="s">
        <v>33</v>
      </c>
      <c r="J117" s="35" t="str">
        <f>E24</f>
        <v>J. Nešněra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90"/>
      <c r="B119" s="191"/>
      <c r="C119" s="192" t="s">
        <v>120</v>
      </c>
      <c r="D119" s="193" t="s">
        <v>61</v>
      </c>
      <c r="E119" s="193" t="s">
        <v>57</v>
      </c>
      <c r="F119" s="193" t="s">
        <v>58</v>
      </c>
      <c r="G119" s="193" t="s">
        <v>121</v>
      </c>
      <c r="H119" s="193" t="s">
        <v>122</v>
      </c>
      <c r="I119" s="193" t="s">
        <v>123</v>
      </c>
      <c r="J119" s="193" t="s">
        <v>110</v>
      </c>
      <c r="K119" s="194" t="s">
        <v>124</v>
      </c>
      <c r="L119" s="195"/>
      <c r="M119" s="99" t="s">
        <v>1</v>
      </c>
      <c r="N119" s="100" t="s">
        <v>40</v>
      </c>
      <c r="O119" s="100" t="s">
        <v>125</v>
      </c>
      <c r="P119" s="100" t="s">
        <v>126</v>
      </c>
      <c r="Q119" s="100" t="s">
        <v>127</v>
      </c>
      <c r="R119" s="100" t="s">
        <v>128</v>
      </c>
      <c r="S119" s="100" t="s">
        <v>129</v>
      </c>
      <c r="T119" s="101" t="s">
        <v>130</v>
      </c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</row>
    <row r="120" s="2" customFormat="1" ht="22.8" customHeight="1">
      <c r="A120" s="37"/>
      <c r="B120" s="38"/>
      <c r="C120" s="106" t="s">
        <v>131</v>
      </c>
      <c r="D120" s="39"/>
      <c r="E120" s="39"/>
      <c r="F120" s="39"/>
      <c r="G120" s="39"/>
      <c r="H120" s="39"/>
      <c r="I120" s="39"/>
      <c r="J120" s="196">
        <f>BK120</f>
        <v>0</v>
      </c>
      <c r="K120" s="39"/>
      <c r="L120" s="43"/>
      <c r="M120" s="102"/>
      <c r="N120" s="197"/>
      <c r="O120" s="103"/>
      <c r="P120" s="198">
        <f>P121</f>
        <v>0</v>
      </c>
      <c r="Q120" s="103"/>
      <c r="R120" s="198">
        <f>R121</f>
        <v>0</v>
      </c>
      <c r="S120" s="103"/>
      <c r="T120" s="199">
        <f>T121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75</v>
      </c>
      <c r="AU120" s="16" t="s">
        <v>112</v>
      </c>
      <c r="BK120" s="200">
        <f>BK121</f>
        <v>0</v>
      </c>
    </row>
    <row r="121" s="12" customFormat="1" ht="25.92" customHeight="1">
      <c r="A121" s="12"/>
      <c r="B121" s="201"/>
      <c r="C121" s="202"/>
      <c r="D121" s="203" t="s">
        <v>75</v>
      </c>
      <c r="E121" s="204" t="s">
        <v>103</v>
      </c>
      <c r="F121" s="204" t="s">
        <v>1145</v>
      </c>
      <c r="G121" s="202"/>
      <c r="H121" s="202"/>
      <c r="I121" s="205"/>
      <c r="J121" s="206">
        <f>BK121</f>
        <v>0</v>
      </c>
      <c r="K121" s="202"/>
      <c r="L121" s="207"/>
      <c r="M121" s="208"/>
      <c r="N121" s="209"/>
      <c r="O121" s="209"/>
      <c r="P121" s="210">
        <f>P122+P129+P142</f>
        <v>0</v>
      </c>
      <c r="Q121" s="209"/>
      <c r="R121" s="210">
        <f>R122+R129+R142</f>
        <v>0</v>
      </c>
      <c r="S121" s="209"/>
      <c r="T121" s="211">
        <f>T122+T129+T142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2" t="s">
        <v>163</v>
      </c>
      <c r="AT121" s="213" t="s">
        <v>75</v>
      </c>
      <c r="AU121" s="213" t="s">
        <v>76</v>
      </c>
      <c r="AY121" s="212" t="s">
        <v>134</v>
      </c>
      <c r="BK121" s="214">
        <f>BK122+BK129+BK142</f>
        <v>0</v>
      </c>
    </row>
    <row r="122" s="12" customFormat="1" ht="22.8" customHeight="1">
      <c r="A122" s="12"/>
      <c r="B122" s="201"/>
      <c r="C122" s="202"/>
      <c r="D122" s="203" t="s">
        <v>75</v>
      </c>
      <c r="E122" s="215" t="s">
        <v>1146</v>
      </c>
      <c r="F122" s="215" t="s">
        <v>1147</v>
      </c>
      <c r="G122" s="202"/>
      <c r="H122" s="202"/>
      <c r="I122" s="205"/>
      <c r="J122" s="216">
        <f>BK122</f>
        <v>0</v>
      </c>
      <c r="K122" s="202"/>
      <c r="L122" s="207"/>
      <c r="M122" s="208"/>
      <c r="N122" s="209"/>
      <c r="O122" s="209"/>
      <c r="P122" s="210">
        <f>SUM(P123:P128)</f>
        <v>0</v>
      </c>
      <c r="Q122" s="209"/>
      <c r="R122" s="210">
        <f>SUM(R123:R128)</f>
        <v>0</v>
      </c>
      <c r="S122" s="209"/>
      <c r="T122" s="211">
        <f>SUM(T123:T128)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2" t="s">
        <v>163</v>
      </c>
      <c r="AT122" s="213" t="s">
        <v>75</v>
      </c>
      <c r="AU122" s="213" t="s">
        <v>84</v>
      </c>
      <c r="AY122" s="212" t="s">
        <v>134</v>
      </c>
      <c r="BK122" s="214">
        <f>SUM(BK123:BK128)</f>
        <v>0</v>
      </c>
    </row>
    <row r="123" s="2" customFormat="1" ht="16.5" customHeight="1">
      <c r="A123" s="37"/>
      <c r="B123" s="38"/>
      <c r="C123" s="217" t="s">
        <v>84</v>
      </c>
      <c r="D123" s="217" t="s">
        <v>136</v>
      </c>
      <c r="E123" s="218" t="s">
        <v>1148</v>
      </c>
      <c r="F123" s="219" t="s">
        <v>1149</v>
      </c>
      <c r="G123" s="220" t="s">
        <v>1150</v>
      </c>
      <c r="H123" s="221">
        <v>1</v>
      </c>
      <c r="I123" s="222"/>
      <c r="J123" s="223">
        <f>ROUND(I123*H123,2)</f>
        <v>0</v>
      </c>
      <c r="K123" s="219" t="s">
        <v>297</v>
      </c>
      <c r="L123" s="43"/>
      <c r="M123" s="224" t="s">
        <v>1</v>
      </c>
      <c r="N123" s="225" t="s">
        <v>41</v>
      </c>
      <c r="O123" s="90"/>
      <c r="P123" s="226">
        <f>O123*H123</f>
        <v>0</v>
      </c>
      <c r="Q123" s="226">
        <v>0</v>
      </c>
      <c r="R123" s="226">
        <f>Q123*H123</f>
        <v>0</v>
      </c>
      <c r="S123" s="226">
        <v>0</v>
      </c>
      <c r="T123" s="227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28" t="s">
        <v>1151</v>
      </c>
      <c r="AT123" s="228" t="s">
        <v>136</v>
      </c>
      <c r="AU123" s="228" t="s">
        <v>86</v>
      </c>
      <c r="AY123" s="16" t="s">
        <v>134</v>
      </c>
      <c r="BE123" s="229">
        <f>IF(N123="základní",J123,0)</f>
        <v>0</v>
      </c>
      <c r="BF123" s="229">
        <f>IF(N123="snížená",J123,0)</f>
        <v>0</v>
      </c>
      <c r="BG123" s="229">
        <f>IF(N123="zákl. přenesená",J123,0)</f>
        <v>0</v>
      </c>
      <c r="BH123" s="229">
        <f>IF(N123="sníž. přenesená",J123,0)</f>
        <v>0</v>
      </c>
      <c r="BI123" s="229">
        <f>IF(N123="nulová",J123,0)</f>
        <v>0</v>
      </c>
      <c r="BJ123" s="16" t="s">
        <v>84</v>
      </c>
      <c r="BK123" s="229">
        <f>ROUND(I123*H123,2)</f>
        <v>0</v>
      </c>
      <c r="BL123" s="16" t="s">
        <v>1151</v>
      </c>
      <c r="BM123" s="228" t="s">
        <v>1152</v>
      </c>
    </row>
    <row r="124" s="2" customFormat="1">
      <c r="A124" s="37"/>
      <c r="B124" s="38"/>
      <c r="C124" s="39"/>
      <c r="D124" s="230" t="s">
        <v>143</v>
      </c>
      <c r="E124" s="39"/>
      <c r="F124" s="231" t="s">
        <v>1149</v>
      </c>
      <c r="G124" s="39"/>
      <c r="H124" s="39"/>
      <c r="I124" s="232"/>
      <c r="J124" s="39"/>
      <c r="K124" s="39"/>
      <c r="L124" s="43"/>
      <c r="M124" s="233"/>
      <c r="N124" s="234"/>
      <c r="O124" s="90"/>
      <c r="P124" s="90"/>
      <c r="Q124" s="90"/>
      <c r="R124" s="90"/>
      <c r="S124" s="90"/>
      <c r="T124" s="91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143</v>
      </c>
      <c r="AU124" s="16" t="s">
        <v>86</v>
      </c>
    </row>
    <row r="125" s="2" customFormat="1" ht="16.5" customHeight="1">
      <c r="A125" s="37"/>
      <c r="B125" s="38"/>
      <c r="C125" s="217" t="s">
        <v>86</v>
      </c>
      <c r="D125" s="217" t="s">
        <v>136</v>
      </c>
      <c r="E125" s="218" t="s">
        <v>1153</v>
      </c>
      <c r="F125" s="219" t="s">
        <v>1154</v>
      </c>
      <c r="G125" s="220" t="s">
        <v>1150</v>
      </c>
      <c r="H125" s="221">
        <v>1</v>
      </c>
      <c r="I125" s="222"/>
      <c r="J125" s="223">
        <f>ROUND(I125*H125,2)</f>
        <v>0</v>
      </c>
      <c r="K125" s="219" t="s">
        <v>297</v>
      </c>
      <c r="L125" s="43"/>
      <c r="M125" s="224" t="s">
        <v>1</v>
      </c>
      <c r="N125" s="225" t="s">
        <v>41</v>
      </c>
      <c r="O125" s="90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8" t="s">
        <v>1151</v>
      </c>
      <c r="AT125" s="228" t="s">
        <v>136</v>
      </c>
      <c r="AU125" s="228" t="s">
        <v>86</v>
      </c>
      <c r="AY125" s="16" t="s">
        <v>134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6" t="s">
        <v>84</v>
      </c>
      <c r="BK125" s="229">
        <f>ROUND(I125*H125,2)</f>
        <v>0</v>
      </c>
      <c r="BL125" s="16" t="s">
        <v>1151</v>
      </c>
      <c r="BM125" s="228" t="s">
        <v>1155</v>
      </c>
    </row>
    <row r="126" s="2" customFormat="1">
      <c r="A126" s="37"/>
      <c r="B126" s="38"/>
      <c r="C126" s="39"/>
      <c r="D126" s="230" t="s">
        <v>143</v>
      </c>
      <c r="E126" s="39"/>
      <c r="F126" s="231" t="s">
        <v>1154</v>
      </c>
      <c r="G126" s="39"/>
      <c r="H126" s="39"/>
      <c r="I126" s="232"/>
      <c r="J126" s="39"/>
      <c r="K126" s="39"/>
      <c r="L126" s="43"/>
      <c r="M126" s="233"/>
      <c r="N126" s="234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143</v>
      </c>
      <c r="AU126" s="16" t="s">
        <v>86</v>
      </c>
    </row>
    <row r="127" s="2" customFormat="1" ht="16.5" customHeight="1">
      <c r="A127" s="37"/>
      <c r="B127" s="38"/>
      <c r="C127" s="217" t="s">
        <v>152</v>
      </c>
      <c r="D127" s="217" t="s">
        <v>136</v>
      </c>
      <c r="E127" s="218" t="s">
        <v>1156</v>
      </c>
      <c r="F127" s="219" t="s">
        <v>1157</v>
      </c>
      <c r="G127" s="220" t="s">
        <v>1150</v>
      </c>
      <c r="H127" s="221">
        <v>1</v>
      </c>
      <c r="I127" s="222"/>
      <c r="J127" s="223">
        <f>ROUND(I127*H127,2)</f>
        <v>0</v>
      </c>
      <c r="K127" s="219" t="s">
        <v>297</v>
      </c>
      <c r="L127" s="43"/>
      <c r="M127" s="224" t="s">
        <v>1</v>
      </c>
      <c r="N127" s="225" t="s">
        <v>41</v>
      </c>
      <c r="O127" s="90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8" t="s">
        <v>1151</v>
      </c>
      <c r="AT127" s="228" t="s">
        <v>136</v>
      </c>
      <c r="AU127" s="228" t="s">
        <v>86</v>
      </c>
      <c r="AY127" s="16" t="s">
        <v>134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6" t="s">
        <v>84</v>
      </c>
      <c r="BK127" s="229">
        <f>ROUND(I127*H127,2)</f>
        <v>0</v>
      </c>
      <c r="BL127" s="16" t="s">
        <v>1151</v>
      </c>
      <c r="BM127" s="228" t="s">
        <v>1158</v>
      </c>
    </row>
    <row r="128" s="2" customFormat="1">
      <c r="A128" s="37"/>
      <c r="B128" s="38"/>
      <c r="C128" s="39"/>
      <c r="D128" s="230" t="s">
        <v>143</v>
      </c>
      <c r="E128" s="39"/>
      <c r="F128" s="231" t="s">
        <v>1157</v>
      </c>
      <c r="G128" s="39"/>
      <c r="H128" s="39"/>
      <c r="I128" s="232"/>
      <c r="J128" s="39"/>
      <c r="K128" s="39"/>
      <c r="L128" s="43"/>
      <c r="M128" s="233"/>
      <c r="N128" s="234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143</v>
      </c>
      <c r="AU128" s="16" t="s">
        <v>86</v>
      </c>
    </row>
    <row r="129" s="12" customFormat="1" ht="22.8" customHeight="1">
      <c r="A129" s="12"/>
      <c r="B129" s="201"/>
      <c r="C129" s="202"/>
      <c r="D129" s="203" t="s">
        <v>75</v>
      </c>
      <c r="E129" s="215" t="s">
        <v>1159</v>
      </c>
      <c r="F129" s="215" t="s">
        <v>1160</v>
      </c>
      <c r="G129" s="202"/>
      <c r="H129" s="202"/>
      <c r="I129" s="205"/>
      <c r="J129" s="216">
        <f>BK129</f>
        <v>0</v>
      </c>
      <c r="K129" s="202"/>
      <c r="L129" s="207"/>
      <c r="M129" s="208"/>
      <c r="N129" s="209"/>
      <c r="O129" s="209"/>
      <c r="P129" s="210">
        <f>SUM(P130:P141)</f>
        <v>0</v>
      </c>
      <c r="Q129" s="209"/>
      <c r="R129" s="210">
        <f>SUM(R130:R141)</f>
        <v>0</v>
      </c>
      <c r="S129" s="209"/>
      <c r="T129" s="211">
        <f>SUM(T130:T141)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2" t="s">
        <v>163</v>
      </c>
      <c r="AT129" s="213" t="s">
        <v>75</v>
      </c>
      <c r="AU129" s="213" t="s">
        <v>84</v>
      </c>
      <c r="AY129" s="212" t="s">
        <v>134</v>
      </c>
      <c r="BK129" s="214">
        <f>SUM(BK130:BK141)</f>
        <v>0</v>
      </c>
    </row>
    <row r="130" s="2" customFormat="1" ht="16.5" customHeight="1">
      <c r="A130" s="37"/>
      <c r="B130" s="38"/>
      <c r="C130" s="217" t="s">
        <v>141</v>
      </c>
      <c r="D130" s="217" t="s">
        <v>136</v>
      </c>
      <c r="E130" s="218" t="s">
        <v>1161</v>
      </c>
      <c r="F130" s="219" t="s">
        <v>1162</v>
      </c>
      <c r="G130" s="220" t="s">
        <v>1150</v>
      </c>
      <c r="H130" s="221">
        <v>1</v>
      </c>
      <c r="I130" s="222"/>
      <c r="J130" s="223">
        <f>ROUND(I130*H130,2)</f>
        <v>0</v>
      </c>
      <c r="K130" s="219" t="s">
        <v>140</v>
      </c>
      <c r="L130" s="43"/>
      <c r="M130" s="224" t="s">
        <v>1</v>
      </c>
      <c r="N130" s="225" t="s">
        <v>41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1151</v>
      </c>
      <c r="AT130" s="228" t="s">
        <v>136</v>
      </c>
      <c r="AU130" s="228" t="s">
        <v>86</v>
      </c>
      <c r="AY130" s="16" t="s">
        <v>134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84</v>
      </c>
      <c r="BK130" s="229">
        <f>ROUND(I130*H130,2)</f>
        <v>0</v>
      </c>
      <c r="BL130" s="16" t="s">
        <v>1151</v>
      </c>
      <c r="BM130" s="228" t="s">
        <v>1163</v>
      </c>
    </row>
    <row r="131" s="2" customFormat="1">
      <c r="A131" s="37"/>
      <c r="B131" s="38"/>
      <c r="C131" s="39"/>
      <c r="D131" s="230" t="s">
        <v>143</v>
      </c>
      <c r="E131" s="39"/>
      <c r="F131" s="231" t="s">
        <v>1162</v>
      </c>
      <c r="G131" s="39"/>
      <c r="H131" s="39"/>
      <c r="I131" s="232"/>
      <c r="J131" s="39"/>
      <c r="K131" s="39"/>
      <c r="L131" s="43"/>
      <c r="M131" s="233"/>
      <c r="N131" s="234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143</v>
      </c>
      <c r="AU131" s="16" t="s">
        <v>86</v>
      </c>
    </row>
    <row r="132" s="2" customFormat="1" ht="16.5" customHeight="1">
      <c r="A132" s="37"/>
      <c r="B132" s="38"/>
      <c r="C132" s="217" t="s">
        <v>163</v>
      </c>
      <c r="D132" s="217" t="s">
        <v>136</v>
      </c>
      <c r="E132" s="218" t="s">
        <v>1164</v>
      </c>
      <c r="F132" s="219" t="s">
        <v>1165</v>
      </c>
      <c r="G132" s="220" t="s">
        <v>1150</v>
      </c>
      <c r="H132" s="221">
        <v>1</v>
      </c>
      <c r="I132" s="222"/>
      <c r="J132" s="223">
        <f>ROUND(I132*H132,2)</f>
        <v>0</v>
      </c>
      <c r="K132" s="219" t="s">
        <v>297</v>
      </c>
      <c r="L132" s="43"/>
      <c r="M132" s="224" t="s">
        <v>1</v>
      </c>
      <c r="N132" s="225" t="s">
        <v>41</v>
      </c>
      <c r="O132" s="90"/>
      <c r="P132" s="226">
        <f>O132*H132</f>
        <v>0</v>
      </c>
      <c r="Q132" s="226">
        <v>0</v>
      </c>
      <c r="R132" s="226">
        <f>Q132*H132</f>
        <v>0</v>
      </c>
      <c r="S132" s="226">
        <v>0</v>
      </c>
      <c r="T132" s="227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8" t="s">
        <v>1151</v>
      </c>
      <c r="AT132" s="228" t="s">
        <v>136</v>
      </c>
      <c r="AU132" s="228" t="s">
        <v>86</v>
      </c>
      <c r="AY132" s="16" t="s">
        <v>134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6" t="s">
        <v>84</v>
      </c>
      <c r="BK132" s="229">
        <f>ROUND(I132*H132,2)</f>
        <v>0</v>
      </c>
      <c r="BL132" s="16" t="s">
        <v>1151</v>
      </c>
      <c r="BM132" s="228" t="s">
        <v>1166</v>
      </c>
    </row>
    <row r="133" s="2" customFormat="1">
      <c r="A133" s="37"/>
      <c r="B133" s="38"/>
      <c r="C133" s="39"/>
      <c r="D133" s="230" t="s">
        <v>143</v>
      </c>
      <c r="E133" s="39"/>
      <c r="F133" s="231" t="s">
        <v>1165</v>
      </c>
      <c r="G133" s="39"/>
      <c r="H133" s="39"/>
      <c r="I133" s="232"/>
      <c r="J133" s="39"/>
      <c r="K133" s="39"/>
      <c r="L133" s="43"/>
      <c r="M133" s="233"/>
      <c r="N133" s="234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143</v>
      </c>
      <c r="AU133" s="16" t="s">
        <v>86</v>
      </c>
    </row>
    <row r="134" s="2" customFormat="1" ht="16.5" customHeight="1">
      <c r="A134" s="37"/>
      <c r="B134" s="38"/>
      <c r="C134" s="217" t="s">
        <v>168</v>
      </c>
      <c r="D134" s="217" t="s">
        <v>136</v>
      </c>
      <c r="E134" s="218" t="s">
        <v>1167</v>
      </c>
      <c r="F134" s="219" t="s">
        <v>1168</v>
      </c>
      <c r="G134" s="220" t="s">
        <v>1150</v>
      </c>
      <c r="H134" s="221">
        <v>1</v>
      </c>
      <c r="I134" s="222"/>
      <c r="J134" s="223">
        <f>ROUND(I134*H134,2)</f>
        <v>0</v>
      </c>
      <c r="K134" s="219" t="s">
        <v>140</v>
      </c>
      <c r="L134" s="43"/>
      <c r="M134" s="224" t="s">
        <v>1</v>
      </c>
      <c r="N134" s="225" t="s">
        <v>41</v>
      </c>
      <c r="O134" s="90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8" t="s">
        <v>1151</v>
      </c>
      <c r="AT134" s="228" t="s">
        <v>136</v>
      </c>
      <c r="AU134" s="228" t="s">
        <v>86</v>
      </c>
      <c r="AY134" s="16" t="s">
        <v>134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6" t="s">
        <v>84</v>
      </c>
      <c r="BK134" s="229">
        <f>ROUND(I134*H134,2)</f>
        <v>0</v>
      </c>
      <c r="BL134" s="16" t="s">
        <v>1151</v>
      </c>
      <c r="BM134" s="228" t="s">
        <v>1169</v>
      </c>
    </row>
    <row r="135" s="2" customFormat="1">
      <c r="A135" s="37"/>
      <c r="B135" s="38"/>
      <c r="C135" s="39"/>
      <c r="D135" s="230" t="s">
        <v>143</v>
      </c>
      <c r="E135" s="39"/>
      <c r="F135" s="231" t="s">
        <v>1168</v>
      </c>
      <c r="G135" s="39"/>
      <c r="H135" s="39"/>
      <c r="I135" s="232"/>
      <c r="J135" s="39"/>
      <c r="K135" s="39"/>
      <c r="L135" s="43"/>
      <c r="M135" s="233"/>
      <c r="N135" s="234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143</v>
      </c>
      <c r="AU135" s="16" t="s">
        <v>86</v>
      </c>
    </row>
    <row r="136" s="2" customFormat="1" ht="24.15" customHeight="1">
      <c r="A136" s="37"/>
      <c r="B136" s="38"/>
      <c r="C136" s="217" t="s">
        <v>173</v>
      </c>
      <c r="D136" s="217" t="s">
        <v>136</v>
      </c>
      <c r="E136" s="218" t="s">
        <v>1170</v>
      </c>
      <c r="F136" s="219" t="s">
        <v>1171</v>
      </c>
      <c r="G136" s="220" t="s">
        <v>1150</v>
      </c>
      <c r="H136" s="221">
        <v>1</v>
      </c>
      <c r="I136" s="222"/>
      <c r="J136" s="223">
        <f>ROUND(I136*H136,2)</f>
        <v>0</v>
      </c>
      <c r="K136" s="219" t="s">
        <v>140</v>
      </c>
      <c r="L136" s="43"/>
      <c r="M136" s="224" t="s">
        <v>1</v>
      </c>
      <c r="N136" s="225" t="s">
        <v>41</v>
      </c>
      <c r="O136" s="90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7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8" t="s">
        <v>1151</v>
      </c>
      <c r="AT136" s="228" t="s">
        <v>136</v>
      </c>
      <c r="AU136" s="228" t="s">
        <v>86</v>
      </c>
      <c r="AY136" s="16" t="s">
        <v>134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6" t="s">
        <v>84</v>
      </c>
      <c r="BK136" s="229">
        <f>ROUND(I136*H136,2)</f>
        <v>0</v>
      </c>
      <c r="BL136" s="16" t="s">
        <v>1151</v>
      </c>
      <c r="BM136" s="228" t="s">
        <v>1172</v>
      </c>
    </row>
    <row r="137" s="2" customFormat="1">
      <c r="A137" s="37"/>
      <c r="B137" s="38"/>
      <c r="C137" s="39"/>
      <c r="D137" s="230" t="s">
        <v>143</v>
      </c>
      <c r="E137" s="39"/>
      <c r="F137" s="231" t="s">
        <v>1171</v>
      </c>
      <c r="G137" s="39"/>
      <c r="H137" s="39"/>
      <c r="I137" s="232"/>
      <c r="J137" s="39"/>
      <c r="K137" s="39"/>
      <c r="L137" s="43"/>
      <c r="M137" s="233"/>
      <c r="N137" s="234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143</v>
      </c>
      <c r="AU137" s="16" t="s">
        <v>86</v>
      </c>
    </row>
    <row r="138" s="2" customFormat="1" ht="16.5" customHeight="1">
      <c r="A138" s="37"/>
      <c r="B138" s="38"/>
      <c r="C138" s="217" t="s">
        <v>179</v>
      </c>
      <c r="D138" s="217" t="s">
        <v>136</v>
      </c>
      <c r="E138" s="218" t="s">
        <v>1173</v>
      </c>
      <c r="F138" s="219" t="s">
        <v>1174</v>
      </c>
      <c r="G138" s="220" t="s">
        <v>1150</v>
      </c>
      <c r="H138" s="221">
        <v>1</v>
      </c>
      <c r="I138" s="222"/>
      <c r="J138" s="223">
        <f>ROUND(I138*H138,2)</f>
        <v>0</v>
      </c>
      <c r="K138" s="219" t="s">
        <v>297</v>
      </c>
      <c r="L138" s="43"/>
      <c r="M138" s="224" t="s">
        <v>1</v>
      </c>
      <c r="N138" s="225" t="s">
        <v>41</v>
      </c>
      <c r="O138" s="90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8" t="s">
        <v>1151</v>
      </c>
      <c r="AT138" s="228" t="s">
        <v>136</v>
      </c>
      <c r="AU138" s="228" t="s">
        <v>86</v>
      </c>
      <c r="AY138" s="16" t="s">
        <v>134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6" t="s">
        <v>84</v>
      </c>
      <c r="BK138" s="229">
        <f>ROUND(I138*H138,2)</f>
        <v>0</v>
      </c>
      <c r="BL138" s="16" t="s">
        <v>1151</v>
      </c>
      <c r="BM138" s="228" t="s">
        <v>1175</v>
      </c>
    </row>
    <row r="139" s="2" customFormat="1">
      <c r="A139" s="37"/>
      <c r="B139" s="38"/>
      <c r="C139" s="39"/>
      <c r="D139" s="230" t="s">
        <v>143</v>
      </c>
      <c r="E139" s="39"/>
      <c r="F139" s="231" t="s">
        <v>1174</v>
      </c>
      <c r="G139" s="39"/>
      <c r="H139" s="39"/>
      <c r="I139" s="232"/>
      <c r="J139" s="39"/>
      <c r="K139" s="39"/>
      <c r="L139" s="43"/>
      <c r="M139" s="233"/>
      <c r="N139" s="234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143</v>
      </c>
      <c r="AU139" s="16" t="s">
        <v>86</v>
      </c>
    </row>
    <row r="140" s="2" customFormat="1" ht="16.5" customHeight="1">
      <c r="A140" s="37"/>
      <c r="B140" s="38"/>
      <c r="C140" s="217" t="s">
        <v>184</v>
      </c>
      <c r="D140" s="217" t="s">
        <v>136</v>
      </c>
      <c r="E140" s="218" t="s">
        <v>1176</v>
      </c>
      <c r="F140" s="219" t="s">
        <v>1177</v>
      </c>
      <c r="G140" s="220" t="s">
        <v>1150</v>
      </c>
      <c r="H140" s="221">
        <v>1</v>
      </c>
      <c r="I140" s="222"/>
      <c r="J140" s="223">
        <f>ROUND(I140*H140,2)</f>
        <v>0</v>
      </c>
      <c r="K140" s="219" t="s">
        <v>140</v>
      </c>
      <c r="L140" s="43"/>
      <c r="M140" s="224" t="s">
        <v>1</v>
      </c>
      <c r="N140" s="225" t="s">
        <v>41</v>
      </c>
      <c r="O140" s="90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7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8" t="s">
        <v>1151</v>
      </c>
      <c r="AT140" s="228" t="s">
        <v>136</v>
      </c>
      <c r="AU140" s="228" t="s">
        <v>86</v>
      </c>
      <c r="AY140" s="16" t="s">
        <v>134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6" t="s">
        <v>84</v>
      </c>
      <c r="BK140" s="229">
        <f>ROUND(I140*H140,2)</f>
        <v>0</v>
      </c>
      <c r="BL140" s="16" t="s">
        <v>1151</v>
      </c>
      <c r="BM140" s="228" t="s">
        <v>1178</v>
      </c>
    </row>
    <row r="141" s="2" customFormat="1">
      <c r="A141" s="37"/>
      <c r="B141" s="38"/>
      <c r="C141" s="39"/>
      <c r="D141" s="230" t="s">
        <v>143</v>
      </c>
      <c r="E141" s="39"/>
      <c r="F141" s="231" t="s">
        <v>1177</v>
      </c>
      <c r="G141" s="39"/>
      <c r="H141" s="39"/>
      <c r="I141" s="232"/>
      <c r="J141" s="39"/>
      <c r="K141" s="39"/>
      <c r="L141" s="43"/>
      <c r="M141" s="233"/>
      <c r="N141" s="234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143</v>
      </c>
      <c r="AU141" s="16" t="s">
        <v>86</v>
      </c>
    </row>
    <row r="142" s="12" customFormat="1" ht="22.8" customHeight="1">
      <c r="A142" s="12"/>
      <c r="B142" s="201"/>
      <c r="C142" s="202"/>
      <c r="D142" s="203" t="s">
        <v>75</v>
      </c>
      <c r="E142" s="215" t="s">
        <v>1179</v>
      </c>
      <c r="F142" s="215" t="s">
        <v>1180</v>
      </c>
      <c r="G142" s="202"/>
      <c r="H142" s="202"/>
      <c r="I142" s="205"/>
      <c r="J142" s="216">
        <f>BK142</f>
        <v>0</v>
      </c>
      <c r="K142" s="202"/>
      <c r="L142" s="207"/>
      <c r="M142" s="208"/>
      <c r="N142" s="209"/>
      <c r="O142" s="209"/>
      <c r="P142" s="210">
        <f>SUM(P143:P144)</f>
        <v>0</v>
      </c>
      <c r="Q142" s="209"/>
      <c r="R142" s="210">
        <f>SUM(R143:R144)</f>
        <v>0</v>
      </c>
      <c r="S142" s="209"/>
      <c r="T142" s="211">
        <f>SUM(T143:T144)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2" t="s">
        <v>163</v>
      </c>
      <c r="AT142" s="213" t="s">
        <v>75</v>
      </c>
      <c r="AU142" s="213" t="s">
        <v>84</v>
      </c>
      <c r="AY142" s="212" t="s">
        <v>134</v>
      </c>
      <c r="BK142" s="214">
        <f>SUM(BK143:BK144)</f>
        <v>0</v>
      </c>
    </row>
    <row r="143" s="2" customFormat="1" ht="16.5" customHeight="1">
      <c r="A143" s="37"/>
      <c r="B143" s="38"/>
      <c r="C143" s="217" t="s">
        <v>190</v>
      </c>
      <c r="D143" s="217" t="s">
        <v>136</v>
      </c>
      <c r="E143" s="218" t="s">
        <v>1181</v>
      </c>
      <c r="F143" s="219" t="s">
        <v>1182</v>
      </c>
      <c r="G143" s="220" t="s">
        <v>1150</v>
      </c>
      <c r="H143" s="221">
        <v>1</v>
      </c>
      <c r="I143" s="222"/>
      <c r="J143" s="223">
        <f>ROUND(I143*H143,2)</f>
        <v>0</v>
      </c>
      <c r="K143" s="219" t="s">
        <v>140</v>
      </c>
      <c r="L143" s="43"/>
      <c r="M143" s="224" t="s">
        <v>1</v>
      </c>
      <c r="N143" s="225" t="s">
        <v>41</v>
      </c>
      <c r="O143" s="90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8" t="s">
        <v>1151</v>
      </c>
      <c r="AT143" s="228" t="s">
        <v>136</v>
      </c>
      <c r="AU143" s="228" t="s">
        <v>86</v>
      </c>
      <c r="AY143" s="16" t="s">
        <v>134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6" t="s">
        <v>84</v>
      </c>
      <c r="BK143" s="229">
        <f>ROUND(I143*H143,2)</f>
        <v>0</v>
      </c>
      <c r="BL143" s="16" t="s">
        <v>1151</v>
      </c>
      <c r="BM143" s="228" t="s">
        <v>1183</v>
      </c>
    </row>
    <row r="144" s="2" customFormat="1">
      <c r="A144" s="37"/>
      <c r="B144" s="38"/>
      <c r="C144" s="39"/>
      <c r="D144" s="230" t="s">
        <v>143</v>
      </c>
      <c r="E144" s="39"/>
      <c r="F144" s="231" t="s">
        <v>1184</v>
      </c>
      <c r="G144" s="39"/>
      <c r="H144" s="39"/>
      <c r="I144" s="232"/>
      <c r="J144" s="39"/>
      <c r="K144" s="39"/>
      <c r="L144" s="43"/>
      <c r="M144" s="268"/>
      <c r="N144" s="269"/>
      <c r="O144" s="270"/>
      <c r="P144" s="270"/>
      <c r="Q144" s="270"/>
      <c r="R144" s="270"/>
      <c r="S144" s="270"/>
      <c r="T144" s="27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143</v>
      </c>
      <c r="AU144" s="16" t="s">
        <v>86</v>
      </c>
    </row>
    <row r="145" s="2" customFormat="1" ht="6.96" customHeight="1">
      <c r="A145" s="37"/>
      <c r="B145" s="65"/>
      <c r="C145" s="66"/>
      <c r="D145" s="66"/>
      <c r="E145" s="66"/>
      <c r="F145" s="66"/>
      <c r="G145" s="66"/>
      <c r="H145" s="66"/>
      <c r="I145" s="66"/>
      <c r="J145" s="66"/>
      <c r="K145" s="66"/>
      <c r="L145" s="43"/>
      <c r="M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</row>
  </sheetData>
  <sheetProtection sheet="1" autoFilter="0" formatColumns="0" formatRows="0" objects="1" scenarios="1" spinCount="100000" saltValue="uGUQNl07N652ry6YeeJWBKYPSkFJaUgMtHJssayj+TbFxlMQ9kye2f68Yt6suBqGLrvh5PVMM8DMpjLuf5gUmg==" hashValue="pTsBLD1dfxxCV66pMNLjPsu4Z8UeEPGKphKxeRxxwpIAvFQgETfcNcTvO+WAxM5PHeCKBQkaT7K+fuT4Mqjwaw==" algorithmName="SHA-512" password="CC35"/>
  <autoFilter ref="C119:K144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DESKTOP-C275LRE\Jindra</dc:creator>
  <cp:lastModifiedBy>DESKTOP-C275LRE\Jindra</cp:lastModifiedBy>
  <dcterms:created xsi:type="dcterms:W3CDTF">2025-05-23T08:56:04Z</dcterms:created>
  <dcterms:modified xsi:type="dcterms:W3CDTF">2025-05-23T08:56:14Z</dcterms:modified>
</cp:coreProperties>
</file>