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25-2024 - Výměna rozvodů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'125-2024 - Výměna rozvodů...'!$C$141:$K$476</definedName>
    <definedName name="_xlnm.Print_Area" localSheetId="1">'125-2024 - Výměna rozvodů...'!$C$4:$J$76,'125-2024 - Výměna rozvodů...'!$C$82:$J$125,'125-2024 - Výměna rozvodů...'!$C$131:$K$476</definedName>
    <definedName name="_xlnm.Print_Titles" localSheetId="1">'125-2024 - Výměna rozvodů...'!$141:$141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76"/>
  <c r="BH476"/>
  <c r="BG476"/>
  <c r="BE476"/>
  <c r="T476"/>
  <c r="T475"/>
  <c r="R476"/>
  <c r="R475"/>
  <c r="P476"/>
  <c r="P475"/>
  <c r="BI474"/>
  <c r="BH474"/>
  <c r="BG474"/>
  <c r="BE474"/>
  <c r="T474"/>
  <c r="T473"/>
  <c r="R474"/>
  <c r="R473"/>
  <c r="P474"/>
  <c r="P473"/>
  <c r="BI472"/>
  <c r="BH472"/>
  <c r="BG472"/>
  <c r="BE472"/>
  <c r="T472"/>
  <c r="T471"/>
  <c r="R472"/>
  <c r="R471"/>
  <c r="P472"/>
  <c r="P471"/>
  <c r="BI470"/>
  <c r="BH470"/>
  <c r="BG470"/>
  <c r="BE470"/>
  <c r="T470"/>
  <c r="R470"/>
  <c r="P470"/>
  <c r="BI466"/>
  <c r="BH466"/>
  <c r="BG466"/>
  <c r="BE466"/>
  <c r="T466"/>
  <c r="R466"/>
  <c r="P466"/>
  <c r="BI458"/>
  <c r="BH458"/>
  <c r="BG458"/>
  <c r="BE458"/>
  <c r="T458"/>
  <c r="T457"/>
  <c r="R458"/>
  <c r="R457"/>
  <c r="P458"/>
  <c r="P457"/>
  <c r="BI456"/>
  <c r="BH456"/>
  <c r="BG456"/>
  <c r="BE456"/>
  <c r="T456"/>
  <c r="R456"/>
  <c r="P456"/>
  <c r="BI454"/>
  <c r="BH454"/>
  <c r="BG454"/>
  <c r="BE454"/>
  <c r="T454"/>
  <c r="R454"/>
  <c r="P454"/>
  <c r="BI453"/>
  <c r="BH453"/>
  <c r="BG453"/>
  <c r="BE453"/>
  <c r="T453"/>
  <c r="R453"/>
  <c r="P453"/>
  <c r="BI451"/>
  <c r="BH451"/>
  <c r="BG451"/>
  <c r="BE451"/>
  <c r="T451"/>
  <c r="R451"/>
  <c r="P451"/>
  <c r="BI450"/>
  <c r="BH450"/>
  <c r="BG450"/>
  <c r="BE450"/>
  <c r="T450"/>
  <c r="R450"/>
  <c r="P450"/>
  <c r="BI447"/>
  <c r="BH447"/>
  <c r="BG447"/>
  <c r="BE447"/>
  <c r="T447"/>
  <c r="R447"/>
  <c r="P447"/>
  <c r="BI444"/>
  <c r="BH444"/>
  <c r="BG444"/>
  <c r="BE444"/>
  <c r="T444"/>
  <c r="R444"/>
  <c r="P444"/>
  <c r="BI441"/>
  <c r="BH441"/>
  <c r="BG441"/>
  <c r="BE441"/>
  <c r="T441"/>
  <c r="R441"/>
  <c r="P441"/>
  <c r="BI440"/>
  <c r="BH440"/>
  <c r="BG440"/>
  <c r="BE440"/>
  <c r="T440"/>
  <c r="R440"/>
  <c r="P440"/>
  <c r="BI436"/>
  <c r="BH436"/>
  <c r="BG436"/>
  <c r="BE436"/>
  <c r="T436"/>
  <c r="R436"/>
  <c r="P436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29"/>
  <c r="BH429"/>
  <c r="BG429"/>
  <c r="BE429"/>
  <c r="T429"/>
  <c r="R429"/>
  <c r="P429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5"/>
  <c r="BH405"/>
  <c r="BG405"/>
  <c r="BE405"/>
  <c r="T405"/>
  <c r="R405"/>
  <c r="P405"/>
  <c r="BI402"/>
  <c r="BH402"/>
  <c r="BG402"/>
  <c r="BE402"/>
  <c r="T402"/>
  <c r="R402"/>
  <c r="P402"/>
  <c r="BI399"/>
  <c r="BH399"/>
  <c r="BG399"/>
  <c r="BE399"/>
  <c r="T399"/>
  <c r="R399"/>
  <c r="P399"/>
  <c r="BI396"/>
  <c r="BH396"/>
  <c r="BG396"/>
  <c r="BE396"/>
  <c r="T396"/>
  <c r="R396"/>
  <c r="P396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7"/>
  <c r="BH387"/>
  <c r="BG387"/>
  <c r="BE387"/>
  <c r="T387"/>
  <c r="R387"/>
  <c r="P387"/>
  <c r="BI386"/>
  <c r="BH386"/>
  <c r="BG386"/>
  <c r="BE386"/>
  <c r="T386"/>
  <c r="R386"/>
  <c r="P386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1"/>
  <c r="BH371"/>
  <c r="BG371"/>
  <c r="BE371"/>
  <c r="T371"/>
  <c r="R371"/>
  <c r="P371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5"/>
  <c r="BH355"/>
  <c r="BG355"/>
  <c r="BE355"/>
  <c r="T355"/>
  <c r="R355"/>
  <c r="P355"/>
  <c r="BI351"/>
  <c r="BH351"/>
  <c r="BG351"/>
  <c r="BE351"/>
  <c r="T351"/>
  <c r="R351"/>
  <c r="P351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09"/>
  <c r="BH309"/>
  <c r="BG309"/>
  <c r="BE309"/>
  <c r="T309"/>
  <c r="R309"/>
  <c r="P309"/>
  <c r="BI308"/>
  <c r="BH308"/>
  <c r="BG308"/>
  <c r="BE308"/>
  <c r="T308"/>
  <c r="R308"/>
  <c r="P308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5"/>
  <c r="BH265"/>
  <c r="BG265"/>
  <c r="BE265"/>
  <c r="T265"/>
  <c r="R265"/>
  <c r="P265"/>
  <c r="BI261"/>
  <c r="BH261"/>
  <c r="BG261"/>
  <c r="BE261"/>
  <c r="T261"/>
  <c r="R261"/>
  <c r="P261"/>
  <c r="BI258"/>
  <c r="BH258"/>
  <c r="BG258"/>
  <c r="BE258"/>
  <c r="T258"/>
  <c r="R258"/>
  <c r="P258"/>
  <c r="BI254"/>
  <c r="BH254"/>
  <c r="BG254"/>
  <c r="BE254"/>
  <c r="T254"/>
  <c r="R254"/>
  <c r="P254"/>
  <c r="BI251"/>
  <c r="BH251"/>
  <c r="BG251"/>
  <c r="BE251"/>
  <c r="T251"/>
  <c r="T250"/>
  <c r="R251"/>
  <c r="R250"/>
  <c r="P251"/>
  <c r="P250"/>
  <c r="BI247"/>
  <c r="BH247"/>
  <c r="BG247"/>
  <c r="BE247"/>
  <c r="T247"/>
  <c r="R247"/>
  <c r="P247"/>
  <c r="BI244"/>
  <c r="BH244"/>
  <c r="BG244"/>
  <c r="BE244"/>
  <c r="T244"/>
  <c r="R244"/>
  <c r="P244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0"/>
  <c r="BH230"/>
  <c r="BG230"/>
  <c r="BE230"/>
  <c r="T230"/>
  <c r="R230"/>
  <c r="P230"/>
  <c r="BI226"/>
  <c r="BH226"/>
  <c r="BG226"/>
  <c r="BE226"/>
  <c r="T226"/>
  <c r="R226"/>
  <c r="P226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T205"/>
  <c r="R206"/>
  <c r="R205"/>
  <c r="P206"/>
  <c r="P205"/>
  <c r="BI201"/>
  <c r="BH201"/>
  <c r="BG201"/>
  <c r="BE201"/>
  <c r="T201"/>
  <c r="R201"/>
  <c r="P201"/>
  <c r="BI197"/>
  <c r="BH197"/>
  <c r="BG197"/>
  <c r="BE197"/>
  <c r="T197"/>
  <c r="R197"/>
  <c r="P197"/>
  <c r="BI194"/>
  <c r="BH194"/>
  <c r="BG194"/>
  <c r="BE194"/>
  <c r="T194"/>
  <c r="R194"/>
  <c r="P194"/>
  <c r="BI189"/>
  <c r="BH189"/>
  <c r="BG189"/>
  <c r="BE189"/>
  <c r="T189"/>
  <c r="T188"/>
  <c r="R189"/>
  <c r="R188"/>
  <c r="P189"/>
  <c r="P188"/>
  <c r="BI184"/>
  <c r="BH184"/>
  <c r="BG184"/>
  <c r="BE184"/>
  <c r="T184"/>
  <c r="R184"/>
  <c r="P184"/>
  <c r="BI182"/>
  <c r="BH182"/>
  <c r="BG182"/>
  <c r="BE182"/>
  <c r="T182"/>
  <c r="R182"/>
  <c r="P182"/>
  <c r="BI178"/>
  <c r="BH178"/>
  <c r="BG178"/>
  <c r="BE178"/>
  <c r="T178"/>
  <c r="R178"/>
  <c r="P178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3"/>
  <c r="BH163"/>
  <c r="BG163"/>
  <c r="BE163"/>
  <c r="T163"/>
  <c r="R163"/>
  <c r="P163"/>
  <c r="BI157"/>
  <c r="BH157"/>
  <c r="BG157"/>
  <c r="BE157"/>
  <c r="T157"/>
  <c r="R157"/>
  <c r="P157"/>
  <c r="BI153"/>
  <c r="BH153"/>
  <c r="BG153"/>
  <c r="BE153"/>
  <c r="T153"/>
  <c r="R153"/>
  <c r="P153"/>
  <c r="BI149"/>
  <c r="BH149"/>
  <c r="BG149"/>
  <c r="BE149"/>
  <c r="T149"/>
  <c r="R149"/>
  <c r="P149"/>
  <c r="BI145"/>
  <c r="BH145"/>
  <c r="BG145"/>
  <c r="BE145"/>
  <c r="T145"/>
  <c r="R145"/>
  <c r="P145"/>
  <c r="J139"/>
  <c r="J138"/>
  <c r="F138"/>
  <c r="F136"/>
  <c r="E134"/>
  <c r="J90"/>
  <c r="J89"/>
  <c r="F89"/>
  <c r="F87"/>
  <c r="E85"/>
  <c r="J16"/>
  <c r="E16"/>
  <c r="F139"/>
  <c r="J15"/>
  <c r="J10"/>
  <c r="J87"/>
  <c i="1" r="L90"/>
  <c r="AM90"/>
  <c r="AM89"/>
  <c r="L89"/>
  <c r="AM87"/>
  <c r="L87"/>
  <c r="L85"/>
  <c r="L84"/>
  <c i="2" r="J470"/>
  <c r="J454"/>
  <c r="BK440"/>
  <c r="J429"/>
  <c r="J423"/>
  <c r="J417"/>
  <c r="J415"/>
  <c r="J399"/>
  <c r="J392"/>
  <c r="BK389"/>
  <c r="J387"/>
  <c r="BK383"/>
  <c r="BK379"/>
  <c r="BK377"/>
  <c r="J368"/>
  <c r="BK362"/>
  <c r="BK359"/>
  <c r="J351"/>
  <c r="BK335"/>
  <c r="BK333"/>
  <c r="BK330"/>
  <c r="J325"/>
  <c r="BK318"/>
  <c r="J313"/>
  <c r="J287"/>
  <c r="BK271"/>
  <c r="J251"/>
  <c r="J244"/>
  <c r="BK236"/>
  <c r="J221"/>
  <c r="BK213"/>
  <c r="BK206"/>
  <c r="J194"/>
  <c r="BK182"/>
  <c r="BK169"/>
  <c r="J466"/>
  <c r="J451"/>
  <c r="BK447"/>
  <c r="J427"/>
  <c r="BK424"/>
  <c r="BK415"/>
  <c r="J409"/>
  <c r="BK399"/>
  <c r="J393"/>
  <c r="BK386"/>
  <c r="J378"/>
  <c r="BK371"/>
  <c r="BK355"/>
  <c r="BK346"/>
  <c r="J343"/>
  <c r="BK339"/>
  <c r="BK323"/>
  <c r="BK319"/>
  <c r="J315"/>
  <c r="BK305"/>
  <c r="BK286"/>
  <c r="BK274"/>
  <c r="J265"/>
  <c r="BK247"/>
  <c r="BK238"/>
  <c r="J226"/>
  <c r="J211"/>
  <c r="J201"/>
  <c r="BK184"/>
  <c r="J174"/>
  <c r="BK167"/>
  <c r="J153"/>
  <c i="1" r="AS94"/>
  <c i="2" r="J472"/>
  <c r="BK456"/>
  <c r="BK453"/>
  <c r="J447"/>
  <c r="BK441"/>
  <c r="BK434"/>
  <c r="J432"/>
  <c r="J425"/>
  <c r="J421"/>
  <c r="BK418"/>
  <c r="BK409"/>
  <c r="BK392"/>
  <c r="BK382"/>
  <c r="BK376"/>
  <c r="J364"/>
  <c r="J359"/>
  <c r="J347"/>
  <c r="BK344"/>
  <c r="J335"/>
  <c r="BK331"/>
  <c r="BK321"/>
  <c r="J314"/>
  <c r="J305"/>
  <c r="BK301"/>
  <c r="BK296"/>
  <c r="J296"/>
  <c r="BK291"/>
  <c r="BK289"/>
  <c r="BK287"/>
  <c r="J285"/>
  <c r="BK283"/>
  <c r="J280"/>
  <c r="J271"/>
  <c r="BK265"/>
  <c r="BK244"/>
  <c r="J238"/>
  <c r="J222"/>
  <c r="J210"/>
  <c r="BK201"/>
  <c r="BK174"/>
  <c r="BK171"/>
  <c r="BK153"/>
  <c r="J433"/>
  <c r="BK427"/>
  <c r="BK417"/>
  <c r="J410"/>
  <c r="BK391"/>
  <c r="J379"/>
  <c r="BK374"/>
  <c r="BK368"/>
  <c r="BK361"/>
  <c r="J344"/>
  <c r="BK341"/>
  <c r="BK334"/>
  <c r="BK329"/>
  <c r="J327"/>
  <c r="BK325"/>
  <c r="J323"/>
  <c r="J320"/>
  <c r="BK313"/>
  <c r="BK304"/>
  <c r="BK299"/>
  <c r="BK294"/>
  <c r="J290"/>
  <c r="BK288"/>
  <c r="BK277"/>
  <c r="BK269"/>
  <c r="BK239"/>
  <c r="BK234"/>
  <c r="J220"/>
  <c r="BK211"/>
  <c r="BK194"/>
  <c r="J169"/>
  <c r="J163"/>
  <c r="BK145"/>
  <c r="J474"/>
  <c r="BK472"/>
  <c r="J458"/>
  <c r="J456"/>
  <c r="J441"/>
  <c r="BK432"/>
  <c r="J426"/>
  <c r="J420"/>
  <c r="BK414"/>
  <c r="J402"/>
  <c r="BK393"/>
  <c r="J390"/>
  <c r="BK384"/>
  <c r="J381"/>
  <c r="J374"/>
  <c r="J366"/>
  <c r="J360"/>
  <c r="J349"/>
  <c r="J334"/>
  <c r="J331"/>
  <c r="BK327"/>
  <c r="J317"/>
  <c r="J303"/>
  <c r="BK285"/>
  <c r="BK261"/>
  <c r="BK241"/>
  <c r="J239"/>
  <c r="J230"/>
  <c r="BK208"/>
  <c r="BK197"/>
  <c r="J184"/>
  <c r="BK178"/>
  <c r="BK476"/>
  <c r="J453"/>
  <c r="BK450"/>
  <c r="BK425"/>
  <c r="BK419"/>
  <c r="BK413"/>
  <c r="J396"/>
  <c r="BK387"/>
  <c r="J375"/>
  <c r="BK364"/>
  <c r="BK351"/>
  <c r="J345"/>
  <c r="BK340"/>
  <c r="J326"/>
  <c r="BK320"/>
  <c r="BK312"/>
  <c r="BK302"/>
  <c r="BK284"/>
  <c r="J272"/>
  <c r="BK251"/>
  <c r="J241"/>
  <c r="J234"/>
  <c r="J214"/>
  <c r="J208"/>
  <c r="J189"/>
  <c r="J178"/>
  <c r="J170"/>
  <c r="J145"/>
  <c r="BK474"/>
  <c r="BK466"/>
  <c r="BK451"/>
  <c r="BK444"/>
  <c r="J440"/>
  <c r="BK433"/>
  <c r="BK426"/>
  <c r="BK423"/>
  <c r="J413"/>
  <c r="BK410"/>
  <c r="BK394"/>
  <c r="BK381"/>
  <c r="J371"/>
  <c r="BK363"/>
  <c r="BK349"/>
  <c r="J346"/>
  <c r="J339"/>
  <c r="J332"/>
  <c r="BK322"/>
  <c r="BK316"/>
  <c r="BK308"/>
  <c r="BK303"/>
  <c r="BK297"/>
  <c r="J295"/>
  <c r="BK290"/>
  <c r="J288"/>
  <c r="J286"/>
  <c r="J284"/>
  <c r="BK282"/>
  <c r="J279"/>
  <c r="J254"/>
  <c r="J240"/>
  <c r="BK226"/>
  <c r="J213"/>
  <c r="BK189"/>
  <c r="BK173"/>
  <c r="J157"/>
  <c r="J419"/>
  <c r="J414"/>
  <c r="BK402"/>
  <c r="J376"/>
  <c r="J373"/>
  <c r="J363"/>
  <c r="BK345"/>
  <c r="J336"/>
  <c r="J330"/>
  <c r="BK326"/>
  <c r="J324"/>
  <c r="J321"/>
  <c r="BK315"/>
  <c r="J312"/>
  <c r="J302"/>
  <c r="BK295"/>
  <c r="J289"/>
  <c r="J282"/>
  <c r="J274"/>
  <c r="BK258"/>
  <c r="J235"/>
  <c r="BK222"/>
  <c r="BK214"/>
  <c r="J206"/>
  <c r="BK170"/>
  <c r="BK157"/>
  <c r="BK458"/>
  <c r="J436"/>
  <c r="BK421"/>
  <c r="J412"/>
  <c r="BK396"/>
  <c r="J391"/>
  <c r="J386"/>
  <c r="J382"/>
  <c r="BK378"/>
  <c r="BK367"/>
  <c r="J361"/>
  <c r="J355"/>
  <c r="J341"/>
  <c r="BK332"/>
  <c r="J329"/>
  <c r="J319"/>
  <c r="BK314"/>
  <c r="J294"/>
  <c r="BK280"/>
  <c r="BK254"/>
  <c r="J405"/>
  <c r="BK390"/>
  <c r="J384"/>
  <c r="BK373"/>
  <c r="BK360"/>
  <c r="BK348"/>
  <c r="BK342"/>
  <c r="BK336"/>
  <c r="J322"/>
  <c r="J316"/>
  <c r="J309"/>
  <c r="J301"/>
  <c r="J277"/>
  <c r="J269"/>
  <c r="J258"/>
  <c r="BK240"/>
  <c r="BK235"/>
  <c r="BK220"/>
  <c r="BK209"/>
  <c r="J197"/>
  <c r="J171"/>
  <c r="BK163"/>
  <c r="J149"/>
  <c r="J476"/>
  <c r="BK470"/>
  <c r="BK454"/>
  <c r="J450"/>
  <c r="J444"/>
  <c r="BK436"/>
  <c r="J434"/>
  <c r="BK429"/>
  <c r="J424"/>
  <c r="BK420"/>
  <c r="BK405"/>
  <c r="J389"/>
  <c r="J377"/>
  <c r="BK366"/>
  <c r="J362"/>
  <c r="J348"/>
  <c r="BK343"/>
  <c r="J333"/>
  <c r="BK324"/>
  <c r="BK317"/>
  <c r="BK309"/>
  <c r="J304"/>
  <c r="J299"/>
  <c r="BK272"/>
  <c r="J247"/>
  <c r="BK230"/>
  <c r="J215"/>
  <c r="J209"/>
  <c r="J182"/>
  <c r="J167"/>
  <c r="J418"/>
  <c r="BK412"/>
  <c r="J394"/>
  <c r="J383"/>
  <c r="BK375"/>
  <c r="J367"/>
  <c r="BK347"/>
  <c r="J342"/>
  <c r="J340"/>
  <c r="J318"/>
  <c r="J308"/>
  <c r="J297"/>
  <c r="J291"/>
  <c r="J283"/>
  <c r="BK279"/>
  <c r="J261"/>
  <c r="J236"/>
  <c r="BK221"/>
  <c r="BK215"/>
  <c r="BK210"/>
  <c r="J173"/>
  <c r="BK149"/>
  <c l="1" r="BK144"/>
  <c r="BK143"/>
  <c r="J143"/>
  <c r="J95"/>
  <c r="BK207"/>
  <c r="J207"/>
  <c r="J100"/>
  <c r="BK233"/>
  <c r="J233"/>
  <c r="J101"/>
  <c r="R253"/>
  <c r="R273"/>
  <c r="R281"/>
  <c r="R298"/>
  <c r="BK350"/>
  <c r="J350"/>
  <c r="J109"/>
  <c r="T365"/>
  <c r="T416"/>
  <c r="P435"/>
  <c r="R144"/>
  <c r="P193"/>
  <c r="P207"/>
  <c r="P233"/>
  <c r="P253"/>
  <c r="BK281"/>
  <c r="J281"/>
  <c r="J106"/>
  <c r="P298"/>
  <c r="P328"/>
  <c r="P350"/>
  <c r="R365"/>
  <c r="T395"/>
  <c r="T411"/>
  <c r="R428"/>
  <c r="P465"/>
  <c r="P464"/>
  <c r="P144"/>
  <c r="P143"/>
  <c r="T193"/>
  <c r="T207"/>
  <c r="R233"/>
  <c r="T253"/>
  <c r="P273"/>
  <c r="P281"/>
  <c r="T281"/>
  <c r="T298"/>
  <c r="R328"/>
  <c r="R350"/>
  <c r="BK365"/>
  <c r="J365"/>
  <c r="J110"/>
  <c r="BK380"/>
  <c r="J380"/>
  <c r="J111"/>
  <c r="P380"/>
  <c r="T380"/>
  <c r="R395"/>
  <c r="P411"/>
  <c r="R411"/>
  <c r="P416"/>
  <c r="P428"/>
  <c r="BK435"/>
  <c r="J435"/>
  <c r="J116"/>
  <c r="T435"/>
  <c r="P443"/>
  <c r="P442"/>
  <c r="T443"/>
  <c r="T442"/>
  <c r="BK465"/>
  <c r="T465"/>
  <c r="T464"/>
  <c r="T144"/>
  <c r="T143"/>
  <c r="BK193"/>
  <c r="J193"/>
  <c r="J98"/>
  <c r="R193"/>
  <c r="R207"/>
  <c r="T233"/>
  <c r="BK253"/>
  <c r="J253"/>
  <c r="J104"/>
  <c r="BK273"/>
  <c r="J273"/>
  <c r="J105"/>
  <c r="T273"/>
  <c r="BK298"/>
  <c r="J298"/>
  <c r="J107"/>
  <c r="BK328"/>
  <c r="J328"/>
  <c r="J108"/>
  <c r="T328"/>
  <c r="T350"/>
  <c r="P365"/>
  <c r="R380"/>
  <c r="BK395"/>
  <c r="J395"/>
  <c r="J112"/>
  <c r="P395"/>
  <c r="BK411"/>
  <c r="J411"/>
  <c r="J113"/>
  <c r="BK416"/>
  <c r="J416"/>
  <c r="J114"/>
  <c r="R416"/>
  <c r="BK428"/>
  <c r="J428"/>
  <c r="J115"/>
  <c r="T428"/>
  <c r="R435"/>
  <c r="BK443"/>
  <c r="J443"/>
  <c r="J118"/>
  <c r="R443"/>
  <c r="R442"/>
  <c r="R465"/>
  <c r="R464"/>
  <c r="BK188"/>
  <c r="J188"/>
  <c r="J97"/>
  <c r="BK250"/>
  <c r="J250"/>
  <c r="J102"/>
  <c r="BK473"/>
  <c r="J473"/>
  <c r="J123"/>
  <c r="BK205"/>
  <c r="J205"/>
  <c r="J99"/>
  <c r="BK457"/>
  <c r="J457"/>
  <c r="J119"/>
  <c r="BK471"/>
  <c r="J471"/>
  <c r="J122"/>
  <c r="BK475"/>
  <c r="J475"/>
  <c r="J124"/>
  <c r="BF149"/>
  <c r="BF157"/>
  <c r="BF163"/>
  <c r="BF167"/>
  <c r="BF173"/>
  <c r="BF178"/>
  <c r="BF208"/>
  <c r="BF209"/>
  <c r="BF220"/>
  <c r="BF226"/>
  <c r="BF234"/>
  <c r="BF240"/>
  <c r="BF279"/>
  <c r="BF280"/>
  <c r="BF282"/>
  <c r="BF285"/>
  <c r="BF290"/>
  <c r="BF295"/>
  <c r="BF301"/>
  <c r="BF305"/>
  <c r="BF319"/>
  <c r="BF322"/>
  <c r="BF323"/>
  <c r="BF329"/>
  <c r="BF335"/>
  <c r="BF339"/>
  <c r="BF340"/>
  <c r="BF343"/>
  <c r="BF346"/>
  <c r="BF360"/>
  <c r="BF362"/>
  <c r="BF371"/>
  <c r="BF393"/>
  <c r="BF399"/>
  <c r="BF409"/>
  <c r="BF413"/>
  <c r="BF420"/>
  <c r="BF145"/>
  <c r="BF153"/>
  <c r="BF169"/>
  <c r="BF184"/>
  <c r="BF215"/>
  <c r="BF230"/>
  <c r="BF236"/>
  <c r="BF239"/>
  <c r="BF244"/>
  <c r="BF254"/>
  <c r="BF272"/>
  <c r="BF284"/>
  <c r="BF286"/>
  <c r="BF287"/>
  <c r="BF291"/>
  <c r="BF303"/>
  <c r="BF313"/>
  <c r="BF317"/>
  <c r="BF326"/>
  <c r="BF336"/>
  <c r="BF341"/>
  <c r="BF342"/>
  <c r="BF344"/>
  <c r="BF355"/>
  <c r="BF363"/>
  <c r="BF366"/>
  <c r="BF378"/>
  <c r="BF382"/>
  <c r="BF383"/>
  <c r="BF386"/>
  <c r="BF387"/>
  <c r="BF390"/>
  <c r="BF414"/>
  <c r="BF415"/>
  <c r="BF417"/>
  <c r="BF419"/>
  <c r="BF427"/>
  <c r="BF432"/>
  <c r="BF433"/>
  <c r="BF440"/>
  <c r="BF451"/>
  <c r="BF453"/>
  <c r="BF472"/>
  <c r="F90"/>
  <c r="J136"/>
  <c r="BF170"/>
  <c r="BF171"/>
  <c r="BF194"/>
  <c r="BF197"/>
  <c r="BF201"/>
  <c r="BF213"/>
  <c r="BF222"/>
  <c r="BF238"/>
  <c r="BF247"/>
  <c r="BF251"/>
  <c r="BF261"/>
  <c r="BF271"/>
  <c r="BF283"/>
  <c r="BF296"/>
  <c r="BF297"/>
  <c r="BF299"/>
  <c r="BF304"/>
  <c r="BF308"/>
  <c r="BF309"/>
  <c r="BF314"/>
  <c r="BF321"/>
  <c r="BF325"/>
  <c r="BF333"/>
  <c r="BF345"/>
  <c r="BF347"/>
  <c r="BF349"/>
  <c r="BF364"/>
  <c r="BF368"/>
  <c r="BF374"/>
  <c r="BF376"/>
  <c r="BF377"/>
  <c r="BF389"/>
  <c r="BF394"/>
  <c r="BF396"/>
  <c r="BF402"/>
  <c r="BF405"/>
  <c r="BF412"/>
  <c r="BF418"/>
  <c r="BF423"/>
  <c r="BF434"/>
  <c r="BF436"/>
  <c r="BF444"/>
  <c r="BF454"/>
  <c r="BF470"/>
  <c r="BF174"/>
  <c r="BF182"/>
  <c r="BF189"/>
  <c r="BF206"/>
  <c r="BF210"/>
  <c r="BF211"/>
  <c r="BF214"/>
  <c r="BF221"/>
  <c r="BF235"/>
  <c r="BF241"/>
  <c r="BF258"/>
  <c r="BF265"/>
  <c r="BF269"/>
  <c r="BF274"/>
  <c r="BF277"/>
  <c r="BF288"/>
  <c r="BF289"/>
  <c r="BF294"/>
  <c r="BF302"/>
  <c r="BF312"/>
  <c r="BF315"/>
  <c r="BF316"/>
  <c r="BF318"/>
  <c r="BF320"/>
  <c r="BF324"/>
  <c r="BF327"/>
  <c r="BF330"/>
  <c r="BF331"/>
  <c r="BF332"/>
  <c r="BF334"/>
  <c r="BF348"/>
  <c r="BF351"/>
  <c r="BF359"/>
  <c r="BF361"/>
  <c r="BF367"/>
  <c r="BF373"/>
  <c r="BF375"/>
  <c r="BF379"/>
  <c r="BF381"/>
  <c r="BF384"/>
  <c r="BF391"/>
  <c r="BF392"/>
  <c r="BF410"/>
  <c r="BF421"/>
  <c r="BF424"/>
  <c r="BF425"/>
  <c r="BF426"/>
  <c r="BF429"/>
  <c r="BF441"/>
  <c r="BF447"/>
  <c r="BF450"/>
  <c r="BF456"/>
  <c r="BF458"/>
  <c r="BF466"/>
  <c r="BF474"/>
  <c r="BF476"/>
  <c r="F33"/>
  <c i="1" r="BB95"/>
  <c r="BB94"/>
  <c r="AX94"/>
  <c i="2" r="F31"/>
  <c i="1" r="AZ95"/>
  <c r="AZ94"/>
  <c r="AV94"/>
  <c r="AK29"/>
  <c i="2" r="J31"/>
  <c i="1" r="AV95"/>
  <c i="2" r="F35"/>
  <c i="1" r="BD95"/>
  <c r="BD94"/>
  <c r="W33"/>
  <c i="2" r="F34"/>
  <c i="1" r="BC95"/>
  <c r="BC94"/>
  <c r="W32"/>
  <c i="2" l="1" r="BK464"/>
  <c r="J464"/>
  <c r="J120"/>
  <c r="P252"/>
  <c r="P142"/>
  <c i="1" r="AU95"/>
  <c i="2" r="T252"/>
  <c r="T142"/>
  <c r="R143"/>
  <c r="R252"/>
  <c r="J144"/>
  <c r="J96"/>
  <c r="J465"/>
  <c r="J121"/>
  <c r="BK252"/>
  <c r="J252"/>
  <c r="J103"/>
  <c r="BK442"/>
  <c r="J442"/>
  <c r="J117"/>
  <c i="1" r="AU94"/>
  <c i="2" r="J32"/>
  <c i="1" r="AW95"/>
  <c r="AT95"/>
  <c r="AY94"/>
  <c i="2" r="F32"/>
  <c i="1" r="BA95"/>
  <c r="BA94"/>
  <c r="W30"/>
  <c r="W31"/>
  <c r="W29"/>
  <c i="2" l="1" r="R142"/>
  <c r="BK142"/>
  <c r="J142"/>
  <c r="J94"/>
  <c i="1" r="AW94"/>
  <c r="AK30"/>
  <c i="2" l="1" r="J28"/>
  <c i="1" r="AG95"/>
  <c r="AG94"/>
  <c r="AK26"/>
  <c r="AK35"/>
  <c r="AT94"/>
  <c i="2" l="1" r="J37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<sst xmlns="http://schemas.openxmlformats.org/spreadsheetml/2006/main">
  <si>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</si>
  <si>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</si>
  <si>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</si>
  <si>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</si>
  <si>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{6abcff32-5f8d-426a-b04c-626f4add68a4}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</si>
  <si>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</si>
  <si>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</si>
  <si>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</si>
  <si>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</si>
  <si>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</si>
  <si>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</si>
  <si>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</si>
  <si>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</si>
  <si>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</si>
  <si>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125/2024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</si>
  <si>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</si>
  <si>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</si>
  <si>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rozvodů ZTI v bytovém domě Toužimská/Katusická</t>
  </si>
  <si>
    <t>KSO:</t>
  </si>
  <si>
    <t>CC-CZ:</t>
  </si>
  <si>
    <t>Místo:</t>
  </si>
  <si>
    <t>Toužimská 661-663</t>
  </si>
  <si>
    <t>Datum:</t>
  </si>
  <si>
    <t>19. 11. 2023</t>
  </si>
  <si>
    <t>Zadavatel:</t>
  </si>
  <si>
    <t>IČ:</t>
  </si>
  <si>
    <t>Městská část Praha 19</t>
  </si>
  <si>
    <t>DIČ:</t>
  </si>
  <si>
    <t>Uchazeč:</t>
  </si>
  <si>
    <t>Vyplň údaj</t>
  </si>
  <si>
    <t>Projektant:</t>
  </si>
  <si>
    <t xml:space="preserve">Ing arch Pošmourný </t>
  </si>
  <si>
    <t>True</t>
  </si>
  <si>
    <t>Zpracovatel:</t>
  </si>
  <si>
    <t>Jan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</si>
  <si>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</si>
  <si>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</si>
  <si>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</si>
  <si>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</si>
  <si>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</si>
  <si>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</si>
  <si>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</si>
  <si>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</si>
  <si>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</si>
  <si>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</si>
  <si>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</si>
  <si>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</si>
  <si>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</si>
  <si>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</si>
  <si>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</si>
  <si>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</si>
  <si>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</si>
  <si>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</si>
  <si>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</si>
  <si>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</si>
  <si>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</si>
  <si>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</si>
  <si>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</si>
  <si>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</si>
  <si>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</si>
  <si>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</si>
  <si>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</si>
  <si>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</si>
  <si>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</si>
  <si>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</si>
  <si>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</si>
  <si>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</si>
  <si>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</si>
  <si>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</si>
  <si>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</si>
  <si>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</si>
  <si>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</si>
  <si>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</si>
  <si>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</si>
  <si>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</si>
  <si>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</si>
  <si>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</si>
  <si>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</si>
  <si>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</si>
  <si>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</si>
  <si>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</si>
  <si>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</si>
  <si>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</si>
  <si>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</si>
  <si>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</si>
  <si>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</si>
  <si>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</si>
  <si>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</si>
  <si>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</si>
  <si>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</si>
  <si>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</si>
  <si>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</si>
  <si>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</si>
  <si>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</si>
  <si>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</si>
  <si>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</si>
  <si>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</si>
  <si>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</si>
  <si>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</si>
  <si>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</si>
  <si>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</si>
  <si>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</si>
  <si>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</si>
  <si>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</si>
  <si>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</si>
  <si>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</si>
  <si>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</si>
  <si>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</si>
  <si>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</si>
  <si>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</si>
  <si>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</si>
  <si>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</si>
  <si>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</si>
  <si>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</si>
  <si>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</si>
  <si>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</si>
  <si>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</si>
  <si>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</si>
  <si>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</si>
  <si>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</si>
  <si>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</si>
  <si>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</si>
  <si>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</si>
  <si>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</si>
  <si>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</si>
  <si>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</si>
  <si>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</si>
  <si>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</si>
  <si>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</si>
  <si>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</si>
  <si>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</si>
  <si>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</si>
  <si>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</si>
  <si>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</si>
  <si>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</si>
  <si>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</si>
  <si>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</si>
  <si>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</si>
  <si>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Vykopávky v uzavřených prostorech v hornině třídy těžitelnosti I skupiny 1 až 3 ručně</t>
  </si>
  <si>
    <t>m3</t>
  </si>
  <si>
    <t>CS ÚRS 2025 01</t>
  </si>
  <si>
    <t>4</t>
  </si>
  <si>
    <t>2</t>
  </si>
  <si>
    <t>-1250674659</t>
  </si>
  <si>
    <t>VV</t>
  </si>
  <si>
    <t>rýhy pro uložení nového potrubí v zemi - hloubka potrubí není známa, předpoklad</t>
  </si>
  <si>
    <t>71*1,1*1,9</t>
  </si>
  <si>
    <t>Součet</t>
  </si>
  <si>
    <t>151101101</t>
  </si>
  <si>
    <t>Zřízení příložného pažení a rozepření stěn rýh hl do 2 m</t>
  </si>
  <si>
    <t>m2</t>
  </si>
  <si>
    <t>-1420207800</t>
  </si>
  <si>
    <t>71*2*1,9</t>
  </si>
  <si>
    <t>3</t>
  </si>
  <si>
    <t>151101111</t>
  </si>
  <si>
    <t>Odstranění příložného pažení a rozepření stěn rýh hl do 2 m</t>
  </si>
  <si>
    <t>-2102102955</t>
  </si>
  <si>
    <t>162211311</t>
  </si>
  <si>
    <t>Vodorovné přemístění výkopku z horniny třídy těžitelnosti I skupiny 1 až 3 stavebním kolečkem do 10 m</t>
  </si>
  <si>
    <t>-1691667224</t>
  </si>
  <si>
    <t>vnitrostaveništní přemístění výkopku</t>
  </si>
  <si>
    <t>148,39</t>
  </si>
  <si>
    <t>k zásypu</t>
  </si>
  <si>
    <t>101,53</t>
  </si>
  <si>
    <t>5</t>
  </si>
  <si>
    <t>162751117</t>
  </si>
  <si>
    <t>Vodorovné přemístění přes 9 000 do 10000 m výkopku/sypaniny z horniny třídy těžitelnosti I skupiny 1 až 3</t>
  </si>
  <si>
    <t>1422847561</t>
  </si>
  <si>
    <t>odvoz přebytečného výkopku na skládku</t>
  </si>
  <si>
    <t>148,39-101,53</t>
  </si>
  <si>
    <t>6</t>
  </si>
  <si>
    <t>162751119</t>
  </si>
  <si>
    <t>Příplatek k vodorovnému přemístění výkopku/sypaniny z horniny třídy těžitelnosti I skupiny 1 až 3 ZKD 1000 m přes 10000 m</t>
  </si>
  <si>
    <t>-833077938</t>
  </si>
  <si>
    <t>46,86*5 'Přepočtené koeficientem množství</t>
  </si>
  <si>
    <t>7</t>
  </si>
  <si>
    <t>166111101</t>
  </si>
  <si>
    <t>Přehození neulehlého výkopku z horniny třídy těžitelnosti I skupiny 1 až 3 ručně</t>
  </si>
  <si>
    <t>-1108665275</t>
  </si>
  <si>
    <t>8</t>
  </si>
  <si>
    <t>167111101</t>
  </si>
  <si>
    <t>Nakládání výkopku z hornin třídy těžitelnosti I skupiny 1 až 3 ručně</t>
  </si>
  <si>
    <t>1969513194</t>
  </si>
  <si>
    <t>9</t>
  </si>
  <si>
    <t>171201231</t>
  </si>
  <si>
    <t>Poplatek za uložení zeminy a kamení na recyklační skládce (skládkovné) kód odpadu 17 05 04</t>
  </si>
  <si>
    <t>t</t>
  </si>
  <si>
    <t>-1749675536</t>
  </si>
  <si>
    <t>46,86*1,7 'Přepočtené koeficientem množství</t>
  </si>
  <si>
    <t>10</t>
  </si>
  <si>
    <t>171251201</t>
  </si>
  <si>
    <t>Uložení sypaniny na skládky nebo meziskládky</t>
  </si>
  <si>
    <t>-708137570</t>
  </si>
  <si>
    <t>11</t>
  </si>
  <si>
    <t>174111101</t>
  </si>
  <si>
    <t>Zásyp jam, šachet rýh nebo kolem objektů sypaninou se zhutněním ručně</t>
  </si>
  <si>
    <t>-164460567</t>
  </si>
  <si>
    <t>doplnění skladby podlahy</t>
  </si>
  <si>
    <t>71*1,1*1,3</t>
  </si>
  <si>
    <t>175111101</t>
  </si>
  <si>
    <t>Obsypání potrubí ručně sypaninou bez prohození, uloženou do 3 m</t>
  </si>
  <si>
    <t>1278532593</t>
  </si>
  <si>
    <t>71*1,1*0,8</t>
  </si>
  <si>
    <t>13</t>
  </si>
  <si>
    <t>M</t>
  </si>
  <si>
    <t>58337308</t>
  </si>
  <si>
    <t>štěrkopísek frakce 0/2</t>
  </si>
  <si>
    <t>-1827463160</t>
  </si>
  <si>
    <t>62,48*2 'Přepočtené koeficientem množství</t>
  </si>
  <si>
    <t>14</t>
  </si>
  <si>
    <t>175111109</t>
  </si>
  <si>
    <t>Příplatek k obsypání potrubí za ruční prohození sypaniny, uložené do 3 m</t>
  </si>
  <si>
    <t>-386686830</t>
  </si>
  <si>
    <t>Vodorovné konstrukce</t>
  </si>
  <si>
    <t>15</t>
  </si>
  <si>
    <t>451573111</t>
  </si>
  <si>
    <t>Lože pod potrubí otevřený výkop ze štěrkopísku</t>
  </si>
  <si>
    <t>1077505497</t>
  </si>
  <si>
    <t>71*1,1*0,15</t>
  </si>
  <si>
    <t>Úpravy povrchů, podlahy a osazování výplní</t>
  </si>
  <si>
    <t>16</t>
  </si>
  <si>
    <t>612142001</t>
  </si>
  <si>
    <t>Potažení vnitřních stěn sklovláknitým pletivem vtlačeným do tenkovrstvé hmoty</t>
  </si>
  <si>
    <t>1067465760</t>
  </si>
  <si>
    <t>0,8*2,8*21</t>
  </si>
  <si>
    <t>17</t>
  </si>
  <si>
    <t>619991011</t>
  </si>
  <si>
    <t>Obalení konstrukcí a prvků fólií přilepenou lepící páskou</t>
  </si>
  <si>
    <t>-268147305</t>
  </si>
  <si>
    <t>ochrana v bytech</t>
  </si>
  <si>
    <t>21*15</t>
  </si>
  <si>
    <t>18</t>
  </si>
  <si>
    <t>631312141</t>
  </si>
  <si>
    <t>Doplnění rýh v dosavadních mazaninách betonem prostým</t>
  </si>
  <si>
    <t>-947484859</t>
  </si>
  <si>
    <t>doplnění původní podlahy v suterénu</t>
  </si>
  <si>
    <t>71*1,1*0,1</t>
  </si>
  <si>
    <t>Vedení trubní dálková a přípojná</t>
  </si>
  <si>
    <t>19</t>
  </si>
  <si>
    <t>899722114</t>
  </si>
  <si>
    <t>Krytí potrubí z plastů výstražnou fólií z PVC přes 34 do 40 cm</t>
  </si>
  <si>
    <t>m</t>
  </si>
  <si>
    <t>586883424</t>
  </si>
  <si>
    <t>Ostatní konstrukce a práce, bourání</t>
  </si>
  <si>
    <t>20</t>
  </si>
  <si>
    <t>900R002</t>
  </si>
  <si>
    <t>Provedení prostupů pro rozvod kanalizace a VZT střešním pláštěm včetně začištění</t>
  </si>
  <si>
    <t>kus</t>
  </si>
  <si>
    <t>-1402378116</t>
  </si>
  <si>
    <t>949101111</t>
  </si>
  <si>
    <t>Lešení pomocné pro objekty pozemních staveb s lešeňovou podlahou v do 1,9 m zatížení do 150 kg/m2</t>
  </si>
  <si>
    <t>-187642250</t>
  </si>
  <si>
    <t>22</t>
  </si>
  <si>
    <t>949111111</t>
  </si>
  <si>
    <t>Montáž lešení lehkého kozového trubkového v do 1,2 m</t>
  </si>
  <si>
    <t>sada</t>
  </si>
  <si>
    <t>-1366443346</t>
  </si>
  <si>
    <t>23</t>
  </si>
  <si>
    <t>949111211</t>
  </si>
  <si>
    <t>Příplatek k lešení lehkému kozovému trubkovému v do 1,2 m za každý den použití</t>
  </si>
  <si>
    <t>741479036</t>
  </si>
  <si>
    <t>12*45 'Přepočtené koeficientem množství</t>
  </si>
  <si>
    <t>24</t>
  </si>
  <si>
    <t>949111811</t>
  </si>
  <si>
    <t>Demontáž lešení lehkého kozového trubkového v do 1,2 m</t>
  </si>
  <si>
    <t>967699278</t>
  </si>
  <si>
    <t>25</t>
  </si>
  <si>
    <t>952901111</t>
  </si>
  <si>
    <t>Vyčištění budov bytové a občanské výstavby při výšce podlaží do 4 m</t>
  </si>
  <si>
    <t>557365189</t>
  </si>
  <si>
    <t>26</t>
  </si>
  <si>
    <t>952902221</t>
  </si>
  <si>
    <t>Čištění budov zametení schodišť</t>
  </si>
  <si>
    <t>749623558</t>
  </si>
  <si>
    <t>úklid společných prostor po dobu transportu vybouraných hmot a sutí</t>
  </si>
  <si>
    <t>100*3</t>
  </si>
  <si>
    <t>300*14 'Přepočtené koeficientem množství</t>
  </si>
  <si>
    <t>27</t>
  </si>
  <si>
    <t>953942425</t>
  </si>
  <si>
    <t>Osazování rámů litinových poklopů kouřových kanálů</t>
  </si>
  <si>
    <t>-1681338010</t>
  </si>
  <si>
    <t>28</t>
  </si>
  <si>
    <t>55241047</t>
  </si>
  <si>
    <t>poklop šachtový Pz ocelový zadlažďovací bez výztuže s těsněním zatížení A15 v 50mm rám 573x573mm vstup 500x500mm</t>
  </si>
  <si>
    <t>-1490483680</t>
  </si>
  <si>
    <t>29</t>
  </si>
  <si>
    <t>962031133</t>
  </si>
  <si>
    <t>Bourání příček z cihel pálených na MVC tl do 150 mm</t>
  </si>
  <si>
    <t>1122944655</t>
  </si>
  <si>
    <t>vybourání původního jádra pro výměnu stoupacího potrubí</t>
  </si>
  <si>
    <t>21*2</t>
  </si>
  <si>
    <t>30</t>
  </si>
  <si>
    <t>965042141</t>
  </si>
  <si>
    <t>Bourání podkladů pod dlažby nebo mazanin betonových nebo z litého asfaltu tl do 100 mm pl přes 4 m2</t>
  </si>
  <si>
    <t>-1062175556</t>
  </si>
  <si>
    <t>předpokládaná skladba původní podlahy v suterénu</t>
  </si>
  <si>
    <t>31</t>
  </si>
  <si>
    <t>977311112</t>
  </si>
  <si>
    <t>Řezání stávajících betonových mazanin nevyztužených hl do 100 mm</t>
  </si>
  <si>
    <t>-1908310713</t>
  </si>
  <si>
    <t>71*2</t>
  </si>
  <si>
    <t>997</t>
  </si>
  <si>
    <t>Přesun sutě</t>
  </si>
  <si>
    <t>32</t>
  </si>
  <si>
    <t>900R001</t>
  </si>
  <si>
    <t>Provedení opatření při nakládání z azbestem</t>
  </si>
  <si>
    <t>soubor</t>
  </si>
  <si>
    <t>-453267846</t>
  </si>
  <si>
    <t>33</t>
  </si>
  <si>
    <t>997013215</t>
  </si>
  <si>
    <t>Vnitrostaveništní doprava suti a vybouraných hmot pro budovy v přes 15 do 18 m ručně</t>
  </si>
  <si>
    <t>414428759</t>
  </si>
  <si>
    <t>34</t>
  </si>
  <si>
    <t>997013509</t>
  </si>
  <si>
    <t>Příplatek k odvozu suti a vybouraných hmot na skládku ZKD 1 km přes 1 km</t>
  </si>
  <si>
    <t>302852503</t>
  </si>
  <si>
    <t>38,53*30 'Přepočtené koeficientem množství</t>
  </si>
  <si>
    <t>35</t>
  </si>
  <si>
    <t>997013511</t>
  </si>
  <si>
    <t>Odvoz suti a vybouraných hmot z meziskládky na skládku do 1 km s naložením a se složením</t>
  </si>
  <si>
    <t>-2125344827</t>
  </si>
  <si>
    <t>36</t>
  </si>
  <si>
    <t>997013601</t>
  </si>
  <si>
    <t>Poplatek za uložení na skládce (skládkovné) stavebního odpadu betonového kód odpadu 17 01 01</t>
  </si>
  <si>
    <t>1780033747</t>
  </si>
  <si>
    <t>37</t>
  </si>
  <si>
    <t>997013603</t>
  </si>
  <si>
    <t>Poplatek za uložení na skládce (skládkovné) stavebního odpadu cihelného kód odpadu 17 01 02</t>
  </si>
  <si>
    <t>-141274756</t>
  </si>
  <si>
    <t>38</t>
  </si>
  <si>
    <t>997013631</t>
  </si>
  <si>
    <t>Poplatek za uložení na skládce (skládkovné) stavebního odpadu směsného kód odpadu 17 09 04</t>
  </si>
  <si>
    <t>725009334</t>
  </si>
  <si>
    <t>0,019+2,346+0,595+0,406+0,001+0,21</t>
  </si>
  <si>
    <t>39</t>
  </si>
  <si>
    <t>997013814</t>
  </si>
  <si>
    <t>Poplatek za uložení na skládce (skládkovné) stavebního odpadu izolací kód odpadu 17 06 04</t>
  </si>
  <si>
    <t>-1809934338</t>
  </si>
  <si>
    <t>0,312</t>
  </si>
  <si>
    <t>40</t>
  </si>
  <si>
    <t>997013821</t>
  </si>
  <si>
    <t>Poplatek za uložení na skládce (skládkovné) stavebního odpadu s obsahem azbestu kód odpadu 17 06 05</t>
  </si>
  <si>
    <t>2066610244</t>
  </si>
  <si>
    <t>3,664+0,859</t>
  </si>
  <si>
    <t>998</t>
  </si>
  <si>
    <t>Přesun hmot</t>
  </si>
  <si>
    <t>41</t>
  </si>
  <si>
    <t>998018003</t>
  </si>
  <si>
    <t>Přesun hmot ruční pro budovy v přes 12 do 24 m</t>
  </si>
  <si>
    <t>917784566</t>
  </si>
  <si>
    <t>PSV</t>
  </si>
  <si>
    <t>Práce a dodávky PSV</t>
  </si>
  <si>
    <t>711</t>
  </si>
  <si>
    <t>Izolace proti vodě, vlhkosti a plynům</t>
  </si>
  <si>
    <t>42</t>
  </si>
  <si>
    <t>711111001</t>
  </si>
  <si>
    <t>Provedení izolace proti zemní vlhkosti vodorovné za studena nátěrem penetračním</t>
  </si>
  <si>
    <t>146481979</t>
  </si>
  <si>
    <t>doplnění půviodní skladby podlahy v suterénu</t>
  </si>
  <si>
    <t>71*1,1</t>
  </si>
  <si>
    <t>43</t>
  </si>
  <si>
    <t>11163150</t>
  </si>
  <si>
    <t>lak penetrační asfaltový</t>
  </si>
  <si>
    <t>-22041324</t>
  </si>
  <si>
    <t>P</t>
  </si>
  <si>
    <t>Poznámka k položce:_x000d_
Spotřeba 0,3-0,4kg/m2</t>
  </si>
  <si>
    <t>78,1*0,0003 'Přepočtené koeficientem množství</t>
  </si>
  <si>
    <t>44</t>
  </si>
  <si>
    <t>711131811</t>
  </si>
  <si>
    <t>Odstranění izolace proti zemní vlhkosti vodorovné</t>
  </si>
  <si>
    <t>CS ÚRS 2024 01</t>
  </si>
  <si>
    <t>1973427479</t>
  </si>
  <si>
    <t>45</t>
  </si>
  <si>
    <t>711141559</t>
  </si>
  <si>
    <t>Provedení izolace proti zemní vlhkosti pásy přitavením vodorovné NAIP</t>
  </si>
  <si>
    <t>-1185109590</t>
  </si>
  <si>
    <t>46</t>
  </si>
  <si>
    <t>62832134</t>
  </si>
  <si>
    <t>pás asfaltový natavitelný oxidovaný s vložkou ze skleněné rohože typu V60 s jemnozrnným minerálním posypem tl 4,0mm</t>
  </si>
  <si>
    <t>1923275956</t>
  </si>
  <si>
    <t>78,1*1,1655 'Přepočtené koeficientem množství</t>
  </si>
  <si>
    <t>47</t>
  </si>
  <si>
    <t>998711101</t>
  </si>
  <si>
    <t>Přesun hmot tonážní pro izolace proti vodě, vlhkosti a plynům v objektech v do 6 m</t>
  </si>
  <si>
    <t>404536400</t>
  </si>
  <si>
    <t>48</t>
  </si>
  <si>
    <t>998711181</t>
  </si>
  <si>
    <t>Příplatek k přesunu hmot tonážní 711 prováděný bez použití mechanizace</t>
  </si>
  <si>
    <t>CS ÚRS 2023 02</t>
  </si>
  <si>
    <t>1642375847</t>
  </si>
  <si>
    <t>713</t>
  </si>
  <si>
    <t>Izolace tepelné</t>
  </si>
  <si>
    <t>49</t>
  </si>
  <si>
    <t>713111121</t>
  </si>
  <si>
    <t>Montáž izolace tepelné spodem stropů s uchycením drátem rohoží, pásů, dílců, desek</t>
  </si>
  <si>
    <t>-553042910</t>
  </si>
  <si>
    <t>"zaizolování mezi patry"21</t>
  </si>
  <si>
    <t>50</t>
  </si>
  <si>
    <t>63148104</t>
  </si>
  <si>
    <t>deska tepelně izolační minerální univerzální λ=0,038-0,039 tl 100mm</t>
  </si>
  <si>
    <t>-152340726</t>
  </si>
  <si>
    <t>21*1,05 'Přepočtené koeficientem množství</t>
  </si>
  <si>
    <t>51</t>
  </si>
  <si>
    <t>998713123</t>
  </si>
  <si>
    <t>Přesun hmot tonážní pro izolace tepelné ruční v objektech v přes 12 do 24 m</t>
  </si>
  <si>
    <t>-985970188</t>
  </si>
  <si>
    <t>52</t>
  </si>
  <si>
    <t>998713129</t>
  </si>
  <si>
    <t>Příplatek k ručnímu přesunu hmot tonážnímu pro izolace tepelné za zvětšený přesun ZKD 50 m</t>
  </si>
  <si>
    <t>-1859431878</t>
  </si>
  <si>
    <t>721</t>
  </si>
  <si>
    <t>Zdravotechnika - vnitřní kanalizace</t>
  </si>
  <si>
    <t>53</t>
  </si>
  <si>
    <t>712400845.R01</t>
  </si>
  <si>
    <t xml:space="preserve">Demontáž ventilační hlavice </t>
  </si>
  <si>
    <t>-1876944982</t>
  </si>
  <si>
    <t>54</t>
  </si>
  <si>
    <t>721160806</t>
  </si>
  <si>
    <t>Demontáž potrubí vláknocementového DN přes 100 do 200</t>
  </si>
  <si>
    <t>-1887240167</t>
  </si>
  <si>
    <t>55</t>
  </si>
  <si>
    <t>721174006</t>
  </si>
  <si>
    <t>Potrubí kanalizační z PP svodné DN 125</t>
  </si>
  <si>
    <t>1454883751</t>
  </si>
  <si>
    <t>56</t>
  </si>
  <si>
    <t>721174007</t>
  </si>
  <si>
    <t>Potrubí kanalizační z PP svodné DN 160</t>
  </si>
  <si>
    <t>546751026</t>
  </si>
  <si>
    <t>57</t>
  </si>
  <si>
    <t>28615605</t>
  </si>
  <si>
    <t>čistící tvarovka odpadní pro vysoké teploty HTRE DN 160</t>
  </si>
  <si>
    <t>-1442808973</t>
  </si>
  <si>
    <t>58</t>
  </si>
  <si>
    <t>721174045</t>
  </si>
  <si>
    <t>Potrubí kanalizační z PP připojovací DN 110</t>
  </si>
  <si>
    <t>-1922916780</t>
  </si>
  <si>
    <t>59</t>
  </si>
  <si>
    <t>28615603</t>
  </si>
  <si>
    <t>čistící tvarovka odpadní pro vysoké teploty HTRE DN 110</t>
  </si>
  <si>
    <t>-1248216123</t>
  </si>
  <si>
    <t>60</t>
  </si>
  <si>
    <t>721194109</t>
  </si>
  <si>
    <t>Vyvedení a upevnění odpadních výpustek DN 110</t>
  </si>
  <si>
    <t>-2028226805</t>
  </si>
  <si>
    <t>61</t>
  </si>
  <si>
    <t>721273153</t>
  </si>
  <si>
    <t>Hlavice ventilační polypropylen PP DN 110</t>
  </si>
  <si>
    <t>-1661167569</t>
  </si>
  <si>
    <t>62</t>
  </si>
  <si>
    <t>721290111</t>
  </si>
  <si>
    <t>Zkouška těsnosti potrubí kanalizace vodou DN do 125</t>
  </si>
  <si>
    <t>1812826987</t>
  </si>
  <si>
    <t>34+192</t>
  </si>
  <si>
    <t>63</t>
  </si>
  <si>
    <t>721290112</t>
  </si>
  <si>
    <t>Zkouška těsnosti potrubí kanalizace vodou DN 150/DN 200</t>
  </si>
  <si>
    <t>-1516734215</t>
  </si>
  <si>
    <t>64</t>
  </si>
  <si>
    <t>721R001</t>
  </si>
  <si>
    <t>Uchycení potrubí</t>
  </si>
  <si>
    <t>2081717276</t>
  </si>
  <si>
    <t>65</t>
  </si>
  <si>
    <t>998721103</t>
  </si>
  <si>
    <t>Přesun hmot tonážní pro vnitřní kanalizace v objektech v přes 12 do 24 m</t>
  </si>
  <si>
    <t>1378691038</t>
  </si>
  <si>
    <t>66</t>
  </si>
  <si>
    <t>998721181</t>
  </si>
  <si>
    <t>Příplatek k přesunu hmot tonážní 721 prováděný bez použití mechanizace</t>
  </si>
  <si>
    <t>2004426209</t>
  </si>
  <si>
    <t>722</t>
  </si>
  <si>
    <t>Zdravotechnika - vnitřní vodovod</t>
  </si>
  <si>
    <t>67</t>
  </si>
  <si>
    <t>722130802</t>
  </si>
  <si>
    <t>Demontáž potrubí ocelové pozinkované závitové DN přes 25 do 40</t>
  </si>
  <si>
    <t>239320397</t>
  </si>
  <si>
    <t>86+99+166+121</t>
  </si>
  <si>
    <t>68</t>
  </si>
  <si>
    <t>722174022</t>
  </si>
  <si>
    <t>Potrubí vodovodní plastové PPR svar polyfúze PN 20 D 20x3,4 mm</t>
  </si>
  <si>
    <t>573021313</t>
  </si>
  <si>
    <t>69</t>
  </si>
  <si>
    <t>722174023</t>
  </si>
  <si>
    <t>Potrubí vodovodní plastové PPR svar polyfúze PN 20 D 25x4,2 mm</t>
  </si>
  <si>
    <t>-1463951741</t>
  </si>
  <si>
    <t>70</t>
  </si>
  <si>
    <t>722174024</t>
  </si>
  <si>
    <t>Potrubí vodovodní plastové PPR svar polyfúze PN 20 D 32x5,4 mm</t>
  </si>
  <si>
    <t>-250171664</t>
  </si>
  <si>
    <t>71</t>
  </si>
  <si>
    <t>722174025</t>
  </si>
  <si>
    <t>Potrubí vodovodní plastové PPR svar polyfúze PN 20 D 40x6,7 mm</t>
  </si>
  <si>
    <t>1092544723</t>
  </si>
  <si>
    <t>72</t>
  </si>
  <si>
    <t>722181222</t>
  </si>
  <si>
    <t>Ochrana vodovodního potrubí přilepenými termoizolačními trubicemi z PE tl přes 6 do 9 mm DN přes 22 do 45 mm</t>
  </si>
  <si>
    <t>1921557498</t>
  </si>
  <si>
    <t>25+87,5+65-28,5</t>
  </si>
  <si>
    <t>73</t>
  </si>
  <si>
    <t>722181231</t>
  </si>
  <si>
    <t>Ochrana vodovodního potrubí přilepenými termoizolačními trubicemi z PE tl přes 9 do 13 mm DN do 22 mm</t>
  </si>
  <si>
    <t>1862737641</t>
  </si>
  <si>
    <t>74</t>
  </si>
  <si>
    <t>722181232</t>
  </si>
  <si>
    <t>Ochrana vodovodního potrubí přilepenými termoizolačními trubicemi z PE tl přes 9 do 13 mm DN přes 22 do 45 mm</t>
  </si>
  <si>
    <t>2112966885</t>
  </si>
  <si>
    <t>83,5+88,5</t>
  </si>
  <si>
    <t>75</t>
  </si>
  <si>
    <t>722181242</t>
  </si>
  <si>
    <t>Ochrana vodovodního potrubí přilepenými termoizolačními trubicemi z PE tl přes 13 do 20 mm DN přes 22 do 45 mm</t>
  </si>
  <si>
    <t>1700380652</t>
  </si>
  <si>
    <t>76</t>
  </si>
  <si>
    <t>722220991</t>
  </si>
  <si>
    <t>Zpětná montáž armatur s dvěma závity do G 3/4</t>
  </si>
  <si>
    <t>-1796787921</t>
  </si>
  <si>
    <t>77</t>
  </si>
  <si>
    <t>ALP.ARV001</t>
  </si>
  <si>
    <t>Ventil rohový s filtrem 1/2"×3/8", kulatý</t>
  </si>
  <si>
    <t>-93855577</t>
  </si>
  <si>
    <t>78</t>
  </si>
  <si>
    <t>722240122</t>
  </si>
  <si>
    <t>Kohout kulový plastový PPR DN 20</t>
  </si>
  <si>
    <t>-290282123</t>
  </si>
  <si>
    <t>79</t>
  </si>
  <si>
    <t>722240124</t>
  </si>
  <si>
    <t>Kohout kulový plastový PPR DN 32</t>
  </si>
  <si>
    <t>-532618602</t>
  </si>
  <si>
    <t>80</t>
  </si>
  <si>
    <t>722240124.R01</t>
  </si>
  <si>
    <t>Ventil regulační smyčkový DN 25</t>
  </si>
  <si>
    <t>-1378764995</t>
  </si>
  <si>
    <t>81</t>
  </si>
  <si>
    <t>722290234</t>
  </si>
  <si>
    <t>Proplach a dezinfekce vodovodního potrubí DN do 80</t>
  </si>
  <si>
    <t>-1025761322</t>
  </si>
  <si>
    <t>82</t>
  </si>
  <si>
    <t>722290246</t>
  </si>
  <si>
    <t>Zkouška těsnosti vodovodního potrubí plastového DN do 40</t>
  </si>
  <si>
    <t>1179235831</t>
  </si>
  <si>
    <t>83</t>
  </si>
  <si>
    <t>722R000</t>
  </si>
  <si>
    <t>Vypuštění vodovodního potrubí</t>
  </si>
  <si>
    <t>2027002683</t>
  </si>
  <si>
    <t>84</t>
  </si>
  <si>
    <t>722R001</t>
  </si>
  <si>
    <t>Napuštění vodovodního potrubí</t>
  </si>
  <si>
    <t>410080612</t>
  </si>
  <si>
    <t>85</t>
  </si>
  <si>
    <t>722R002</t>
  </si>
  <si>
    <t>Napojení na stávající bytové jednotky a vodoměry</t>
  </si>
  <si>
    <t>518738516</t>
  </si>
  <si>
    <t>86</t>
  </si>
  <si>
    <t>722R003</t>
  </si>
  <si>
    <t>Štítky na potrubí</t>
  </si>
  <si>
    <t>-198077587</t>
  </si>
  <si>
    <t>87</t>
  </si>
  <si>
    <t>722R004</t>
  </si>
  <si>
    <t>-506276067</t>
  </si>
  <si>
    <t>88</t>
  </si>
  <si>
    <t>722R005</t>
  </si>
  <si>
    <t>Vyregulování soustavy</t>
  </si>
  <si>
    <t>-1209327415</t>
  </si>
  <si>
    <t>89</t>
  </si>
  <si>
    <t>998722103</t>
  </si>
  <si>
    <t>Přesun hmot tonážní pro vnitřní vodovod v objektech v přes 12 do 24 m</t>
  </si>
  <si>
    <t>-1041865701</t>
  </si>
  <si>
    <t>90</t>
  </si>
  <si>
    <t>998722181</t>
  </si>
  <si>
    <t>Příplatek k přesunu hmot tonážní 722 prováděný bez použití mechanizace</t>
  </si>
  <si>
    <t>1634884933</t>
  </si>
  <si>
    <t>723</t>
  </si>
  <si>
    <t>Zdravotechnika - vnitřní plynovod</t>
  </si>
  <si>
    <t>91</t>
  </si>
  <si>
    <t>723111304</t>
  </si>
  <si>
    <t>Potrubí ocelové závitové černé bezešvé spojované lisováním DN 25</t>
  </si>
  <si>
    <t>610835913</t>
  </si>
  <si>
    <t>92</t>
  </si>
  <si>
    <t>723111306</t>
  </si>
  <si>
    <t>Potrubí ocelové závitové černé bezešvé spojované lisováním DN 40</t>
  </si>
  <si>
    <t>1571084017</t>
  </si>
  <si>
    <t>93</t>
  </si>
  <si>
    <t>723120805</t>
  </si>
  <si>
    <t>Demontáž potrubí ocelové závitové svařované DN od 25 do 50</t>
  </si>
  <si>
    <t>845401775</t>
  </si>
  <si>
    <t>94</t>
  </si>
  <si>
    <t>723150368</t>
  </si>
  <si>
    <t>Chránička D 76x3,2 mm</t>
  </si>
  <si>
    <t>-1092367441</t>
  </si>
  <si>
    <t>95</t>
  </si>
  <si>
    <t>723160804</t>
  </si>
  <si>
    <t>Demontáž přípojka k plynoměru na závit bez ochozu G 1</t>
  </si>
  <si>
    <t>pár</t>
  </si>
  <si>
    <t>-879468595</t>
  </si>
  <si>
    <t>96</t>
  </si>
  <si>
    <t>723160831</t>
  </si>
  <si>
    <t>Demontáž rozpěrky k plynoměru G 1</t>
  </si>
  <si>
    <t>-2014308050</t>
  </si>
  <si>
    <t>97</t>
  </si>
  <si>
    <t>723190901</t>
  </si>
  <si>
    <t>Uzavření,otevření plynovodního potrubí při opravě</t>
  </si>
  <si>
    <t>1861429560</t>
  </si>
  <si>
    <t>98</t>
  </si>
  <si>
    <t>723190907</t>
  </si>
  <si>
    <t>Odvzdušnění nebo napuštění plynovodního potrubí</t>
  </si>
  <si>
    <t>706343848</t>
  </si>
  <si>
    <t>137+24</t>
  </si>
  <si>
    <t>99</t>
  </si>
  <si>
    <t>723190909</t>
  </si>
  <si>
    <t>Zkouška těsnosti potrubí plynovodního</t>
  </si>
  <si>
    <t>-1790327868</t>
  </si>
  <si>
    <t>100</t>
  </si>
  <si>
    <t>723190909.R01</t>
  </si>
  <si>
    <t>Revize, zkoušky</t>
  </si>
  <si>
    <t>140705810</t>
  </si>
  <si>
    <t>101</t>
  </si>
  <si>
    <t>723231164</t>
  </si>
  <si>
    <t>Kohout kulový přímý G 1" PN 42 do 185°C plnoprůtokový vnitřní závit těžká řada</t>
  </si>
  <si>
    <t>-660511293</t>
  </si>
  <si>
    <t>102</t>
  </si>
  <si>
    <t>723231166</t>
  </si>
  <si>
    <t>Kohout kulový přímý G 1 1/2" PN 42 do 185°C plnoprůtokový vnitřní závit těžká řada</t>
  </si>
  <si>
    <t>1616959794</t>
  </si>
  <si>
    <t>103</t>
  </si>
  <si>
    <t>723261912</t>
  </si>
  <si>
    <t>Montáž plynoměrů G-2, G-4 maximální průtok 6 m3/hod.</t>
  </si>
  <si>
    <t>-512775679</t>
  </si>
  <si>
    <t>104</t>
  </si>
  <si>
    <t>38822269</t>
  </si>
  <si>
    <t>plynoměr membránový nízkotlaký se šroubením Qmax 6m3/h, PN 0,05MPa, rozteč 100</t>
  </si>
  <si>
    <t>-1987578312</t>
  </si>
  <si>
    <t>105</t>
  </si>
  <si>
    <t>723R001</t>
  </si>
  <si>
    <t>-278172444</t>
  </si>
  <si>
    <t>106</t>
  </si>
  <si>
    <t>723R002</t>
  </si>
  <si>
    <t>Protipožární ucpávky</t>
  </si>
  <si>
    <t>1763504178</t>
  </si>
  <si>
    <t>107</t>
  </si>
  <si>
    <t>723R003</t>
  </si>
  <si>
    <t>Napojení na jednotlivé bytové rozvody</t>
  </si>
  <si>
    <t>818983221</t>
  </si>
  <si>
    <t>108</t>
  </si>
  <si>
    <t>998723103</t>
  </si>
  <si>
    <t>Přesun hmot tonážní pro vnitřní plynovod v objektech v přes 12 do 24 m</t>
  </si>
  <si>
    <t>-985612825</t>
  </si>
  <si>
    <t>109</t>
  </si>
  <si>
    <t>998723181</t>
  </si>
  <si>
    <t>Příplatek k přesunu hmot tonážní 723 prováděný bez použití mechanizace</t>
  </si>
  <si>
    <t>1628854268</t>
  </si>
  <si>
    <t>725</t>
  </si>
  <si>
    <t>Zdravotechnika - zařizovací předměty</t>
  </si>
  <si>
    <t>110</t>
  </si>
  <si>
    <t>725110811</t>
  </si>
  <si>
    <t>Demontáž klozetů splachovací s nádrží</t>
  </si>
  <si>
    <t>-1712491460</t>
  </si>
  <si>
    <t>opatrná demontáž původních klozetů pro zpětnou montáž</t>
  </si>
  <si>
    <t>111</t>
  </si>
  <si>
    <t>725119121</t>
  </si>
  <si>
    <t>Montáž klozetových mís standardních</t>
  </si>
  <si>
    <t>1457550430</t>
  </si>
  <si>
    <t>zpětná montáž WC</t>
  </si>
  <si>
    <t>112</t>
  </si>
  <si>
    <t>64231001</t>
  </si>
  <si>
    <t>klozet keramický bílý samostatně stojící hluboké splachování odpad vodorovný</t>
  </si>
  <si>
    <t>572057676</t>
  </si>
  <si>
    <t>113</t>
  </si>
  <si>
    <t>55166827</t>
  </si>
  <si>
    <t>sedátko záchodové plastové bílé</t>
  </si>
  <si>
    <t>59094111</t>
  </si>
  <si>
    <t>114</t>
  </si>
  <si>
    <t>55166620</t>
  </si>
  <si>
    <t>koleno odpadní PP pro stavitelné WC DN 110</t>
  </si>
  <si>
    <t>512495575</t>
  </si>
  <si>
    <t>115</t>
  </si>
  <si>
    <t>725980123</t>
  </si>
  <si>
    <t>Dvířka 30/30</t>
  </si>
  <si>
    <t>-757485007</t>
  </si>
  <si>
    <t>116</t>
  </si>
  <si>
    <t>998725103</t>
  </si>
  <si>
    <t>Přesun hmot tonážní pro zařizovací předměty v objektech v přes 12 do 24 m</t>
  </si>
  <si>
    <t>1689529571</t>
  </si>
  <si>
    <t>117</t>
  </si>
  <si>
    <t>998725181</t>
  </si>
  <si>
    <t>Příplatek k přesunu hmot tonážní 725 prováděný bez použití mechanizace</t>
  </si>
  <si>
    <t>-1704296708</t>
  </si>
  <si>
    <t>741</t>
  </si>
  <si>
    <t>Elektroinstalace - silnoproud</t>
  </si>
  <si>
    <t>118</t>
  </si>
  <si>
    <t>741112001</t>
  </si>
  <si>
    <t>Montáž krabice zapuštěná plastová kruhová</t>
  </si>
  <si>
    <t>-2059439984</t>
  </si>
  <si>
    <t>119</t>
  </si>
  <si>
    <t>34571457</t>
  </si>
  <si>
    <t>krabice pod omítku PVC odbočná kruhová D 70mm s víčkem</t>
  </si>
  <si>
    <t>178532513</t>
  </si>
  <si>
    <t>120</t>
  </si>
  <si>
    <t>741122005</t>
  </si>
  <si>
    <t>Montáž kabel Cu bez ukončení uložený pod omítku plný plochý 3x1 až 2,5 mm2 (např. CYKYLo)</t>
  </si>
  <si>
    <t>825873876</t>
  </si>
  <si>
    <t>5*21</t>
  </si>
  <si>
    <t>121</t>
  </si>
  <si>
    <t>34109517</t>
  </si>
  <si>
    <t>kabel instalační plochý jádro Cu plné izolace PVC plášť PVC 450/750V (CYKYLo) 3x2,5mm2</t>
  </si>
  <si>
    <t>-838667142</t>
  </si>
  <si>
    <t>105*1,15 'Přepočtené koeficientem množství</t>
  </si>
  <si>
    <t>122</t>
  </si>
  <si>
    <t>741310206</t>
  </si>
  <si>
    <t>Montáž spínač (polo)zapuštěný šroubové připojení 2-dvoupólový se zapojením vodičů</t>
  </si>
  <si>
    <t>-1922054172</t>
  </si>
  <si>
    <t>123</t>
  </si>
  <si>
    <t>34535001</t>
  </si>
  <si>
    <t>spínač kompletní, zapuštěný, dvojpólový, řazení 2, šroubové svorky</t>
  </si>
  <si>
    <t>698380986</t>
  </si>
  <si>
    <t>124</t>
  </si>
  <si>
    <t>34539060</t>
  </si>
  <si>
    <t>rámeček dvojnásobný</t>
  </si>
  <si>
    <t>116580241</t>
  </si>
  <si>
    <t>125</t>
  </si>
  <si>
    <t>741311803</t>
  </si>
  <si>
    <t>Demontáž spínačů nástěnných normálních do 10 A bezšroubových bez zachování funkčnosti do 2 svorek</t>
  </si>
  <si>
    <t>-1811092558</t>
  </si>
  <si>
    <t>126</t>
  </si>
  <si>
    <t>741810001</t>
  </si>
  <si>
    <t>Celková prohlídka elektrického rozvodu a zařízení do 100 000,- Kč</t>
  </si>
  <si>
    <t>-1317422551</t>
  </si>
  <si>
    <t>127</t>
  </si>
  <si>
    <t>998741123</t>
  </si>
  <si>
    <t>Přesun hmot tonážní pro silnoproud ruční v objektech v přes 12 do 24 m</t>
  </si>
  <si>
    <t>-307692099</t>
  </si>
  <si>
    <t>128</t>
  </si>
  <si>
    <t>998741129</t>
  </si>
  <si>
    <t>Příplatek k ručnímu přesunu hmot tonážnímu pro silnoproud za zvětšený přesun ZKD 50 m</t>
  </si>
  <si>
    <t>-2064465885</t>
  </si>
  <si>
    <t>751</t>
  </si>
  <si>
    <t>Vzduchotechnika</t>
  </si>
  <si>
    <t>129</t>
  </si>
  <si>
    <t>751111011</t>
  </si>
  <si>
    <t>Montáž ventilátoru axiálního nízkotlakého nástěnného základního D do 100 mm</t>
  </si>
  <si>
    <t>1595815535</t>
  </si>
  <si>
    <t>130</t>
  </si>
  <si>
    <t>42914110</t>
  </si>
  <si>
    <t>ventilátor axiální stěnový skříň z plastu IP44 17W D 100mm</t>
  </si>
  <si>
    <t>810170804</t>
  </si>
  <si>
    <t>131</t>
  </si>
  <si>
    <t>751511121</t>
  </si>
  <si>
    <t>Montáž potrubí plechového skupiny I kruhového s přírubou tloušťky plechu 0,6 mm D do 100 mm</t>
  </si>
  <si>
    <t>-2011341903</t>
  </si>
  <si>
    <t>132</t>
  </si>
  <si>
    <t>42981010</t>
  </si>
  <si>
    <t>trouba spirálně vinutá Pz D 100mm, l=3000mm</t>
  </si>
  <si>
    <t>1217326755</t>
  </si>
  <si>
    <t>86*1,2 'Přepočtené koeficientem množství</t>
  </si>
  <si>
    <t>133</t>
  </si>
  <si>
    <t>751511122</t>
  </si>
  <si>
    <t>Montáž potrubí plechového skupiny I kruhového s přírubou tloušťky plechu 0,6 mm D přes 100 do 200 mm</t>
  </si>
  <si>
    <t>2117757368</t>
  </si>
  <si>
    <t>134</t>
  </si>
  <si>
    <t>42981098</t>
  </si>
  <si>
    <t>trouba spirálně vinutá Pz D 150mm, l=3000mm</t>
  </si>
  <si>
    <t>1872637354</t>
  </si>
  <si>
    <t>18*1,2 'Přepočtené koeficientem množství</t>
  </si>
  <si>
    <t>135</t>
  </si>
  <si>
    <t>751511801.R01</t>
  </si>
  <si>
    <t>Demontáž potrubí osinkocementového</t>
  </si>
  <si>
    <t>442726776</t>
  </si>
  <si>
    <t>136</t>
  </si>
  <si>
    <t>751R001</t>
  </si>
  <si>
    <t>-320666139</t>
  </si>
  <si>
    <t>137</t>
  </si>
  <si>
    <t>751R002</t>
  </si>
  <si>
    <t>Uvedení do provozu, zkoušky a zaregulování</t>
  </si>
  <si>
    <t>1361070757</t>
  </si>
  <si>
    <t>138</t>
  </si>
  <si>
    <t>751R003</t>
  </si>
  <si>
    <t>Odvod kondenzátu z nejnižší části VZT potrubí</t>
  </si>
  <si>
    <t>1637128696</t>
  </si>
  <si>
    <t>139</t>
  </si>
  <si>
    <t>998751102</t>
  </si>
  <si>
    <t>Přesun hmot tonážní pro vzduchotechniku v objektech výšky přes 12 do 24 m</t>
  </si>
  <si>
    <t>798263688</t>
  </si>
  <si>
    <t>140</t>
  </si>
  <si>
    <t>998751181</t>
  </si>
  <si>
    <t>Příplatek k přesunu hmot tonážní 751 prováděný bez použití mechanizace pro jakoukoliv výšku objektu</t>
  </si>
  <si>
    <t>-291771838</t>
  </si>
  <si>
    <t>763</t>
  </si>
  <si>
    <t>Konstrukce suché výstavby</t>
  </si>
  <si>
    <t>141</t>
  </si>
  <si>
    <t>763121421</t>
  </si>
  <si>
    <t>SDK stěna předsazená tl 62,5 mm profil CW+UW 50 deska 1xDF 12,5 s izolací EI 30</t>
  </si>
  <si>
    <t>625570371</t>
  </si>
  <si>
    <t>142</t>
  </si>
  <si>
    <t>763121714</t>
  </si>
  <si>
    <t>SDK stěna předsazená základní penetrační nátěr</t>
  </si>
  <si>
    <t>667574706</t>
  </si>
  <si>
    <t>143</t>
  </si>
  <si>
    <t>763121751</t>
  </si>
  <si>
    <t>Příplatek k SDK stěně předsazené za plochu do 6 m2 jednotlivě</t>
  </si>
  <si>
    <t>-1300583893</t>
  </si>
  <si>
    <t>144</t>
  </si>
  <si>
    <t>763171812</t>
  </si>
  <si>
    <t>Demontáž revizních klapek/dvířek SDK kcí vel. přes 1 m2 pro příčky/předsazené stěny</t>
  </si>
  <si>
    <t>-1732499667</t>
  </si>
  <si>
    <t>demontáž původních revizních dvířek</t>
  </si>
  <si>
    <t>145</t>
  </si>
  <si>
    <t>998763333</t>
  </si>
  <si>
    <t>Přesun hmot tonážní pro konstrukce montované z desek ruční v objektech v přes 12 do 24 m</t>
  </si>
  <si>
    <t>-1603261628</t>
  </si>
  <si>
    <t>146</t>
  </si>
  <si>
    <t>998763339</t>
  </si>
  <si>
    <t>Příplatek k ručnímu přesunu hmot tonážnímu pro konstrukce montované z desek za zvětšený přesun ZKD 50 m</t>
  </si>
  <si>
    <t>396648774</t>
  </si>
  <si>
    <t>764</t>
  </si>
  <si>
    <t>Konstrukce klempířské</t>
  </si>
  <si>
    <t>147</t>
  </si>
  <si>
    <t>764306142</t>
  </si>
  <si>
    <t>Montáž ventilační turbíny na skládané nebo plechové krytině průměru do 350 mm</t>
  </si>
  <si>
    <t>434103001</t>
  </si>
  <si>
    <t>148</t>
  </si>
  <si>
    <t>55381011</t>
  </si>
  <si>
    <t>turbína ventilační Al kompletní hlavice stavitelný krk se základnou do D 350mm</t>
  </si>
  <si>
    <t>458482446</t>
  </si>
  <si>
    <t>149</t>
  </si>
  <si>
    <t>998764103</t>
  </si>
  <si>
    <t>Přesun hmot tonážní pro konstrukce klempířské v objektech v přes 12 do 24 m</t>
  </si>
  <si>
    <t>1243660561</t>
  </si>
  <si>
    <t>150</t>
  </si>
  <si>
    <t>998764181</t>
  </si>
  <si>
    <t>Příplatek k přesunu hmot tonážní 764 prováděný bez použití mechanizace</t>
  </si>
  <si>
    <t>1607900347</t>
  </si>
  <si>
    <t>781</t>
  </si>
  <si>
    <t>Dokončovací práce - obklady</t>
  </si>
  <si>
    <t>151</t>
  </si>
  <si>
    <t>781111011</t>
  </si>
  <si>
    <t>Ometení (oprášení) stěny při přípravě podkladu</t>
  </si>
  <si>
    <t>2053073790</t>
  </si>
  <si>
    <t>152</t>
  </si>
  <si>
    <t>781121011</t>
  </si>
  <si>
    <t>Nátěr penetrační na stěnu</t>
  </si>
  <si>
    <t>80672262</t>
  </si>
  <si>
    <t>153</t>
  </si>
  <si>
    <t>781131112</t>
  </si>
  <si>
    <t>Izolace pod obklad nátěrem nebo stěrkou ve dvou vrstvách</t>
  </si>
  <si>
    <t>40469921</t>
  </si>
  <si>
    <t>154</t>
  </si>
  <si>
    <t>781474112</t>
  </si>
  <si>
    <t>Montáž obkladů vnitřních keramických hladkých přes 9 do 12 ks/m2 lepených flexibilním lepidlem</t>
  </si>
  <si>
    <t>680570219</t>
  </si>
  <si>
    <t>155</t>
  </si>
  <si>
    <t>59761026</t>
  </si>
  <si>
    <t>obklad keramický hladký do 12ks/m2</t>
  </si>
  <si>
    <t>5416885</t>
  </si>
  <si>
    <t>53,76*1,1 'Přepočtené koeficientem množství</t>
  </si>
  <si>
    <t>156</t>
  </si>
  <si>
    <t>781495141</t>
  </si>
  <si>
    <t>Průnik obkladem kruhový do DN 30</t>
  </si>
  <si>
    <t>499348683</t>
  </si>
  <si>
    <t>157</t>
  </si>
  <si>
    <t>781495143</t>
  </si>
  <si>
    <t>Průnik obkladem kruhový přes DN 90</t>
  </si>
  <si>
    <t>-126810465</t>
  </si>
  <si>
    <t>158</t>
  </si>
  <si>
    <t>781769191</t>
  </si>
  <si>
    <t>Příplatek k montáži obkladů vnějších z dlaždic z čediče za plochu do 10 m2</t>
  </si>
  <si>
    <t>-1861576621</t>
  </si>
  <si>
    <t>159</t>
  </si>
  <si>
    <t>998781103</t>
  </si>
  <si>
    <t>Přesun hmot tonážní pro obklady keramické v objektech v přes 12 do 24 m</t>
  </si>
  <si>
    <t>1543106449</t>
  </si>
  <si>
    <t>160</t>
  </si>
  <si>
    <t>998781181</t>
  </si>
  <si>
    <t>Příplatek k přesunu hmot tonážní 781 prováděný bez použití mechanizace</t>
  </si>
  <si>
    <t>-1560393899</t>
  </si>
  <si>
    <t>783</t>
  </si>
  <si>
    <t>Dokončovací práce - nátěry</t>
  </si>
  <si>
    <t>161</t>
  </si>
  <si>
    <t>783601715</t>
  </si>
  <si>
    <t>Odmaštění ředidlovým odmašťovačem potrubí DN do 50 mm</t>
  </si>
  <si>
    <t>-362447920</t>
  </si>
  <si>
    <t>"nátěr potrubí plyn" 137+24</t>
  </si>
  <si>
    <t>162</t>
  </si>
  <si>
    <t>783614551</t>
  </si>
  <si>
    <t>Základní jednonásobný syntetický nátěr potrubí DN do 50 mm</t>
  </si>
  <si>
    <t>58941405</t>
  </si>
  <si>
    <t>163</t>
  </si>
  <si>
    <t>783615551</t>
  </si>
  <si>
    <t>Mezinátěr jednonásobný syntetický nátěr potrubí DN do 50 mm</t>
  </si>
  <si>
    <t>1443361943</t>
  </si>
  <si>
    <t>164</t>
  </si>
  <si>
    <t>783617601</t>
  </si>
  <si>
    <t>Krycí jednonásobný syntetický nátěr potrubí DN do 50 mm</t>
  </si>
  <si>
    <t>1615805323</t>
  </si>
  <si>
    <t>784</t>
  </si>
  <si>
    <t>Dokončovací práce - malby a tapety</t>
  </si>
  <si>
    <t>165</t>
  </si>
  <si>
    <t>784111001</t>
  </si>
  <si>
    <t>Oprášení (ometení ) podkladu v místnostech v do 3,80 m</t>
  </si>
  <si>
    <t>-135516360</t>
  </si>
  <si>
    <t>předpoklad opravy výmaleb v jednotlivých bytech</t>
  </si>
  <si>
    <t>24*10</t>
  </si>
  <si>
    <t>166</t>
  </si>
  <si>
    <t>784181101</t>
  </si>
  <si>
    <t>Základní akrylátová jednonásobná bezbarvá penetrace podkladu v místnostech v do 3,80 m</t>
  </si>
  <si>
    <t>-105409740</t>
  </si>
  <si>
    <t>167</t>
  </si>
  <si>
    <t>784211121</t>
  </si>
  <si>
    <t>Dvojnásobné bílé malby ze směsí za mokra středně oděruvzdorných v místnostech v do 3,80 m</t>
  </si>
  <si>
    <t>77853860</t>
  </si>
  <si>
    <t>Práce a dodávky M</t>
  </si>
  <si>
    <t>46-M</t>
  </si>
  <si>
    <t>Zemní práce při extr.mont.pracích</t>
  </si>
  <si>
    <t>168</t>
  </si>
  <si>
    <t>460941212</t>
  </si>
  <si>
    <t>Vyplnění a omítnutí rýh při elektroinstalacích ve stěnách hl do 3 cm a š přes 3 do 5 cm</t>
  </si>
  <si>
    <t>1454592067</t>
  </si>
  <si>
    <t>169</t>
  </si>
  <si>
    <t>468101121</t>
  </si>
  <si>
    <t>Vysekání rýh pro montáž trubek a kabelů ve zdivu betonovém hl přes 3 do 5 cm a š do 5 cm</t>
  </si>
  <si>
    <t>1329936863</t>
  </si>
  <si>
    <t>170</t>
  </si>
  <si>
    <t>469971111</t>
  </si>
  <si>
    <t>Svislá doprava suti a vybouraných hmot při elektromontážích za první podlaží</t>
  </si>
  <si>
    <t>-134472475</t>
  </si>
  <si>
    <t>171</t>
  </si>
  <si>
    <t>469971121</t>
  </si>
  <si>
    <t>Příplatek ke svislé dopravě suti a vybouraných hmot při elektromontážích za každé další podlaží</t>
  </si>
  <si>
    <t>2129192149</t>
  </si>
  <si>
    <t>0,525*3 'Přepočtené koeficientem množství</t>
  </si>
  <si>
    <t>172</t>
  </si>
  <si>
    <t>469972111</t>
  </si>
  <si>
    <t>Odvoz suti a vybouraných hmot při elektromontážích do 1 km</t>
  </si>
  <si>
    <t>2089370944</t>
  </si>
  <si>
    <t>173</t>
  </si>
  <si>
    <t>469972121</t>
  </si>
  <si>
    <t>Příplatek k odvozu suti a vybouraných hmot při elektromontážích za každý další 1 km</t>
  </si>
  <si>
    <t>1296837820</t>
  </si>
  <si>
    <t>0,525*14 'Přepočtené koeficientem množství</t>
  </si>
  <si>
    <t>174</t>
  </si>
  <si>
    <t>469973113</t>
  </si>
  <si>
    <t>2006381522</t>
  </si>
  <si>
    <t>HZS</t>
  </si>
  <si>
    <t>Hodinové zúčtovací sazby</t>
  </si>
  <si>
    <t>175</t>
  </si>
  <si>
    <t>HZS2212</t>
  </si>
  <si>
    <t>Hodinová zúčtovací sazba instalatér odborný</t>
  </si>
  <si>
    <t>hod</t>
  </si>
  <si>
    <t>512</t>
  </si>
  <si>
    <t>-1767834443</t>
  </si>
  <si>
    <t>koordinační práce</t>
  </si>
  <si>
    <t>"vodovod" 3</t>
  </si>
  <si>
    <t>"kanalizace" 3</t>
  </si>
  <si>
    <t>"plyn" 3</t>
  </si>
  <si>
    <t>VRN</t>
  </si>
  <si>
    <t>Vedlejší rozpočtové náklady</t>
  </si>
  <si>
    <t>VRN1</t>
  </si>
  <si>
    <t>Průzkumné, geodetické a projektové práce</t>
  </si>
  <si>
    <t>176</t>
  </si>
  <si>
    <t>012103000</t>
  </si>
  <si>
    <t>Geodetické práce před výstavbou</t>
  </si>
  <si>
    <t>…</t>
  </si>
  <si>
    <t>1024</t>
  </si>
  <si>
    <t>508223784</t>
  </si>
  <si>
    <t>vytyčení sítí pod podlahou 1.PP</t>
  </si>
  <si>
    <t>177</t>
  </si>
  <si>
    <t>013254000</t>
  </si>
  <si>
    <t>Dokumentace skutečného provedení stavby</t>
  </si>
  <si>
    <t>945612635</t>
  </si>
  <si>
    <t>VRN3</t>
  </si>
  <si>
    <t>Zařízení staveniště</t>
  </si>
  <si>
    <t>178</t>
  </si>
  <si>
    <t>030001000</t>
  </si>
  <si>
    <t>-450563341</t>
  </si>
  <si>
    <t>VRN6</t>
  </si>
  <si>
    <t>Územní vlivy</t>
  </si>
  <si>
    <t>179</t>
  </si>
  <si>
    <t>060001000</t>
  </si>
  <si>
    <t>76340016</t>
  </si>
  <si>
    <t>VRN7</t>
  </si>
  <si>
    <t>Provozní vlivy</t>
  </si>
  <si>
    <t>180</t>
  </si>
  <si>
    <t>070001000</t>
  </si>
  <si>
    <t>-853084545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</si>
</sst>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125/2024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Výměna rozvodů ZTI v bytovém domě Toužimská/Katusická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Toužimská 661-663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19. 11. 2023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Městská část Praha 19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 xml:space="preserve">Ing arch Pošmourný 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Jan Petr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V94" s="101" t="s">
        <v>77</v>
      </c>
      <c r="BW94" s="101" t="s">
        <v>4</v>
      </c>
      <c r="BX94" s="101" t="s">
        <v>78</v>
      </c>
      <c r="CL94" s="101" t="s">
        <v>1</v>
      </c>
    </row>
    <row r="95" s="7" customFormat="1" ht="24.75" customHeight="1">
      <c r="A95" s="102" t="s">
        <v>79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'125-2024 - Výměna rozvodů...'!J28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80</v>
      </c>
      <c r="AR95" s="103"/>
      <c r="AS95" s="109">
        <v>0</v>
      </c>
      <c r="AT95" s="110">
        <f>ROUND(SUM(AV95:AW95),2)</f>
        <v>0</v>
      </c>
      <c r="AU95" s="111">
        <f>'125-2024 - Výměna rozvodů...'!P142</f>
        <v>0</v>
      </c>
      <c r="AV95" s="110">
        <f>'125-2024 - Výměna rozvodů...'!J31</f>
        <v>0</v>
      </c>
      <c r="AW95" s="110">
        <f>'125-2024 - Výměna rozvodů...'!J32</f>
        <v>0</v>
      </c>
      <c r="AX95" s="110">
        <f>'125-2024 - Výměna rozvodů...'!J33</f>
        <v>0</v>
      </c>
      <c r="AY95" s="110">
        <f>'125-2024 - Výměna rozvodů...'!J34</f>
        <v>0</v>
      </c>
      <c r="AZ95" s="110">
        <f>'125-2024 - Výměna rozvodů...'!F31</f>
        <v>0</v>
      </c>
      <c r="BA95" s="110">
        <f>'125-2024 - Výměna rozvodů...'!F32</f>
        <v>0</v>
      </c>
      <c r="BB95" s="110">
        <f>'125-2024 - Výměna rozvodů...'!F33</f>
        <v>0</v>
      </c>
      <c r="BC95" s="110">
        <f>'125-2024 - Výměna rozvodů...'!F34</f>
        <v>0</v>
      </c>
      <c r="BD95" s="112">
        <f>'125-2024 - Výměna rozvodů...'!F35</f>
        <v>0</v>
      </c>
      <c r="BE95" s="7"/>
      <c r="BT95" s="113" t="s">
        <v>81</v>
      </c>
      <c r="BU95" s="113" t="s">
        <v>82</v>
      </c>
      <c r="BV95" s="113" t="s">
        <v>77</v>
      </c>
      <c r="BW95" s="113" t="s">
        <v>4</v>
      </c>
      <c r="BX95" s="113" t="s">
        <v>78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25-2024 - Výměna rozvodů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="1" customFormat="1" ht="24.96" customHeight="1">
      <c r="B4" s="21"/>
      <c r="D4" s="22" t="s">
        <v>83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19. 11. 2023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">
        <v>1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">
        <v>26</v>
      </c>
      <c r="F13" s="37"/>
      <c r="G13" s="37"/>
      <c r="H13" s="37"/>
      <c r="I13" s="31" t="s">
        <v>27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28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27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30</v>
      </c>
      <c r="E18" s="37"/>
      <c r="F18" s="37"/>
      <c r="G18" s="37"/>
      <c r="H18" s="37"/>
      <c r="I18" s="31" t="s">
        <v>25</v>
      </c>
      <c r="J18" s="26" t="s">
        <v>1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">
        <v>31</v>
      </c>
      <c r="F19" s="37"/>
      <c r="G19" s="37"/>
      <c r="H19" s="37"/>
      <c r="I19" s="31" t="s">
        <v>27</v>
      </c>
      <c r="J19" s="26" t="s">
        <v>1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33</v>
      </c>
      <c r="E21" s="37"/>
      <c r="F21" s="37"/>
      <c r="G21" s="37"/>
      <c r="H21" s="37"/>
      <c r="I21" s="31" t="s">
        <v>25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">
        <v>34</v>
      </c>
      <c r="F22" s="37"/>
      <c r="G22" s="37"/>
      <c r="H22" s="37"/>
      <c r="I22" s="31" t="s">
        <v>27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35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36</v>
      </c>
      <c r="E28" s="37"/>
      <c r="F28" s="37"/>
      <c r="G28" s="37"/>
      <c r="H28" s="37"/>
      <c r="I28" s="37"/>
      <c r="J28" s="95">
        <f>ROUND(J142,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38</v>
      </c>
      <c r="G30" s="37"/>
      <c r="H30" s="37"/>
      <c r="I30" s="42" t="s">
        <v>37</v>
      </c>
      <c r="J30" s="42" t="s">
        <v>39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40</v>
      </c>
      <c r="E31" s="31" t="s">
        <v>41</v>
      </c>
      <c r="F31" s="120">
        <f>ROUND((SUM(BE142:BE476)),  2)</f>
        <v>0</v>
      </c>
      <c r="G31" s="37"/>
      <c r="H31" s="37"/>
      <c r="I31" s="121">
        <v>0.21</v>
      </c>
      <c r="J31" s="120">
        <f>ROUND(((SUM(BE142:BE476))*I31),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42</v>
      </c>
      <c r="F32" s="120">
        <f>ROUND((SUM(BF142:BF476)),  2)</f>
        <v>0</v>
      </c>
      <c r="G32" s="37"/>
      <c r="H32" s="37"/>
      <c r="I32" s="121">
        <v>0.12</v>
      </c>
      <c r="J32" s="120">
        <f>ROUND(((SUM(BF142:BF476))*I32),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43</v>
      </c>
      <c r="F33" s="120">
        <f>ROUND((SUM(BG142:BG476)),  2)</f>
        <v>0</v>
      </c>
      <c r="G33" s="37"/>
      <c r="H33" s="37"/>
      <c r="I33" s="121">
        <v>0.21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44</v>
      </c>
      <c r="F34" s="120">
        <f>ROUND((SUM(BH142:BH476)),  2)</f>
        <v>0</v>
      </c>
      <c r="G34" s="37"/>
      <c r="H34" s="37"/>
      <c r="I34" s="121">
        <v>0.12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0">
        <f>ROUND((SUM(BI142:BI476)),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46</v>
      </c>
      <c r="E37" s="80"/>
      <c r="F37" s="80"/>
      <c r="G37" s="124" t="s">
        <v>47</v>
      </c>
      <c r="H37" s="125" t="s">
        <v>48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28" t="s">
        <v>52</v>
      </c>
      <c r="G61" s="57" t="s">
        <v>51</v>
      </c>
      <c r="H61" s="40"/>
      <c r="I61" s="40"/>
      <c r="J61" s="129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28" t="s">
        <v>52</v>
      </c>
      <c r="G76" s="57" t="s">
        <v>51</v>
      </c>
      <c r="H76" s="40"/>
      <c r="I76" s="40"/>
      <c r="J76" s="129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6" t="str">
        <f>E7</f>
        <v>Výměna rozvodů ZTI v bytovém domě Toužimská/Katusická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>Toužimská 661-663</v>
      </c>
      <c r="G87" s="37"/>
      <c r="H87" s="37"/>
      <c r="I87" s="31" t="s">
        <v>22</v>
      </c>
      <c r="J87" s="68" t="str">
        <f>IF(J10="","",J10)</f>
        <v>19. 11. 2023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7"/>
      <c r="E89" s="37"/>
      <c r="F89" s="26" t="str">
        <f>E13</f>
        <v>Městská část Praha 19</v>
      </c>
      <c r="G89" s="37"/>
      <c r="H89" s="37"/>
      <c r="I89" s="31" t="s">
        <v>30</v>
      </c>
      <c r="J89" s="35" t="str">
        <f>E19</f>
        <v xml:space="preserve">Ing arch Pošmourný 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7"/>
      <c r="E90" s="37"/>
      <c r="F90" s="26" t="str">
        <f>IF(E16="","",E16)</f>
        <v>Vyplň údaj</v>
      </c>
      <c r="G90" s="37"/>
      <c r="H90" s="37"/>
      <c r="I90" s="31" t="s">
        <v>33</v>
      </c>
      <c r="J90" s="35" t="str">
        <f>E22</f>
        <v>Jan Petr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85</v>
      </c>
      <c r="D92" s="122"/>
      <c r="E92" s="122"/>
      <c r="F92" s="122"/>
      <c r="G92" s="122"/>
      <c r="H92" s="122"/>
      <c r="I92" s="122"/>
      <c r="J92" s="131" t="s">
        <v>86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87</v>
      </c>
      <c r="D94" s="37"/>
      <c r="E94" s="37"/>
      <c r="F94" s="37"/>
      <c r="G94" s="37"/>
      <c r="H94" s="37"/>
      <c r="I94" s="37"/>
      <c r="J94" s="95">
        <f>J142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88</v>
      </c>
    </row>
    <row r="95" s="9" customFormat="1" ht="24.96" customHeight="1">
      <c r="A95" s="9"/>
      <c r="B95" s="133"/>
      <c r="C95" s="9"/>
      <c r="D95" s="134" t="s">
        <v>89</v>
      </c>
      <c r="E95" s="135"/>
      <c r="F95" s="135"/>
      <c r="G95" s="135"/>
      <c r="H95" s="135"/>
      <c r="I95" s="135"/>
      <c r="J95" s="136">
        <f>J143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90</v>
      </c>
      <c r="E96" s="139"/>
      <c r="F96" s="139"/>
      <c r="G96" s="139"/>
      <c r="H96" s="139"/>
      <c r="I96" s="139"/>
      <c r="J96" s="140">
        <f>J144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7"/>
      <c r="C97" s="10"/>
      <c r="D97" s="138" t="s">
        <v>91</v>
      </c>
      <c r="E97" s="139"/>
      <c r="F97" s="139"/>
      <c r="G97" s="139"/>
      <c r="H97" s="139"/>
      <c r="I97" s="139"/>
      <c r="J97" s="140">
        <f>J188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7"/>
      <c r="C98" s="10"/>
      <c r="D98" s="138" t="s">
        <v>92</v>
      </c>
      <c r="E98" s="139"/>
      <c r="F98" s="139"/>
      <c r="G98" s="139"/>
      <c r="H98" s="139"/>
      <c r="I98" s="139"/>
      <c r="J98" s="140">
        <f>J193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93</v>
      </c>
      <c r="E99" s="139"/>
      <c r="F99" s="139"/>
      <c r="G99" s="139"/>
      <c r="H99" s="139"/>
      <c r="I99" s="139"/>
      <c r="J99" s="140">
        <f>J205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94</v>
      </c>
      <c r="E100" s="139"/>
      <c r="F100" s="139"/>
      <c r="G100" s="139"/>
      <c r="H100" s="139"/>
      <c r="I100" s="139"/>
      <c r="J100" s="140">
        <f>J207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7"/>
      <c r="C101" s="10"/>
      <c r="D101" s="138" t="s">
        <v>95</v>
      </c>
      <c r="E101" s="139"/>
      <c r="F101" s="139"/>
      <c r="G101" s="139"/>
      <c r="H101" s="139"/>
      <c r="I101" s="139"/>
      <c r="J101" s="140">
        <f>J233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7"/>
      <c r="C102" s="10"/>
      <c r="D102" s="138" t="s">
        <v>96</v>
      </c>
      <c r="E102" s="139"/>
      <c r="F102" s="139"/>
      <c r="G102" s="139"/>
      <c r="H102" s="139"/>
      <c r="I102" s="139"/>
      <c r="J102" s="140">
        <f>J250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3"/>
      <c r="C103" s="9"/>
      <c r="D103" s="134" t="s">
        <v>97</v>
      </c>
      <c r="E103" s="135"/>
      <c r="F103" s="135"/>
      <c r="G103" s="135"/>
      <c r="H103" s="135"/>
      <c r="I103" s="135"/>
      <c r="J103" s="136">
        <f>J252</f>
        <v>0</v>
      </c>
      <c r="K103" s="9"/>
      <c r="L103" s="1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37"/>
      <c r="C104" s="10"/>
      <c r="D104" s="138" t="s">
        <v>98</v>
      </c>
      <c r="E104" s="139"/>
      <c r="F104" s="139"/>
      <c r="G104" s="139"/>
      <c r="H104" s="139"/>
      <c r="I104" s="139"/>
      <c r="J104" s="140">
        <f>J253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7"/>
      <c r="C105" s="10"/>
      <c r="D105" s="138" t="s">
        <v>99</v>
      </c>
      <c r="E105" s="139"/>
      <c r="F105" s="139"/>
      <c r="G105" s="139"/>
      <c r="H105" s="139"/>
      <c r="I105" s="139"/>
      <c r="J105" s="140">
        <f>J273</f>
        <v>0</v>
      </c>
      <c r="K105" s="10"/>
      <c r="L105" s="13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37"/>
      <c r="C106" s="10"/>
      <c r="D106" s="138" t="s">
        <v>100</v>
      </c>
      <c r="E106" s="139"/>
      <c r="F106" s="139"/>
      <c r="G106" s="139"/>
      <c r="H106" s="139"/>
      <c r="I106" s="139"/>
      <c r="J106" s="140">
        <f>J281</f>
        <v>0</v>
      </c>
      <c r="K106" s="10"/>
      <c r="L106" s="13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37"/>
      <c r="C107" s="10"/>
      <c r="D107" s="138" t="s">
        <v>101</v>
      </c>
      <c r="E107" s="139"/>
      <c r="F107" s="139"/>
      <c r="G107" s="139"/>
      <c r="H107" s="139"/>
      <c r="I107" s="139"/>
      <c r="J107" s="140">
        <f>J298</f>
        <v>0</v>
      </c>
      <c r="K107" s="10"/>
      <c r="L107" s="13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7"/>
      <c r="C108" s="10"/>
      <c r="D108" s="138" t="s">
        <v>102</v>
      </c>
      <c r="E108" s="139"/>
      <c r="F108" s="139"/>
      <c r="G108" s="139"/>
      <c r="H108" s="139"/>
      <c r="I108" s="139"/>
      <c r="J108" s="140">
        <f>J328</f>
        <v>0</v>
      </c>
      <c r="K108" s="10"/>
      <c r="L108" s="13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7"/>
      <c r="C109" s="10"/>
      <c r="D109" s="138" t="s">
        <v>103</v>
      </c>
      <c r="E109" s="139"/>
      <c r="F109" s="139"/>
      <c r="G109" s="139"/>
      <c r="H109" s="139"/>
      <c r="I109" s="139"/>
      <c r="J109" s="140">
        <f>J350</f>
        <v>0</v>
      </c>
      <c r="K109" s="10"/>
      <c r="L109" s="13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37"/>
      <c r="C110" s="10"/>
      <c r="D110" s="138" t="s">
        <v>104</v>
      </c>
      <c r="E110" s="139"/>
      <c r="F110" s="139"/>
      <c r="G110" s="139"/>
      <c r="H110" s="139"/>
      <c r="I110" s="139"/>
      <c r="J110" s="140">
        <f>J365</f>
        <v>0</v>
      </c>
      <c r="K110" s="10"/>
      <c r="L110" s="13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7"/>
      <c r="C111" s="10"/>
      <c r="D111" s="138" t="s">
        <v>105</v>
      </c>
      <c r="E111" s="139"/>
      <c r="F111" s="139"/>
      <c r="G111" s="139"/>
      <c r="H111" s="139"/>
      <c r="I111" s="139"/>
      <c r="J111" s="140">
        <f>J380</f>
        <v>0</v>
      </c>
      <c r="K111" s="10"/>
      <c r="L111" s="13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7"/>
      <c r="C112" s="10"/>
      <c r="D112" s="138" t="s">
        <v>106</v>
      </c>
      <c r="E112" s="139"/>
      <c r="F112" s="139"/>
      <c r="G112" s="139"/>
      <c r="H112" s="139"/>
      <c r="I112" s="139"/>
      <c r="J112" s="140">
        <f>J395</f>
        <v>0</v>
      </c>
      <c r="K112" s="10"/>
      <c r="L112" s="13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37"/>
      <c r="C113" s="10"/>
      <c r="D113" s="138" t="s">
        <v>107</v>
      </c>
      <c r="E113" s="139"/>
      <c r="F113" s="139"/>
      <c r="G113" s="139"/>
      <c r="H113" s="139"/>
      <c r="I113" s="139"/>
      <c r="J113" s="140">
        <f>J411</f>
        <v>0</v>
      </c>
      <c r="K113" s="10"/>
      <c r="L113" s="13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37"/>
      <c r="C114" s="10"/>
      <c r="D114" s="138" t="s">
        <v>108</v>
      </c>
      <c r="E114" s="139"/>
      <c r="F114" s="139"/>
      <c r="G114" s="139"/>
      <c r="H114" s="139"/>
      <c r="I114" s="139"/>
      <c r="J114" s="140">
        <f>J416</f>
        <v>0</v>
      </c>
      <c r="K114" s="10"/>
      <c r="L114" s="13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37"/>
      <c r="C115" s="10"/>
      <c r="D115" s="138" t="s">
        <v>109</v>
      </c>
      <c r="E115" s="139"/>
      <c r="F115" s="139"/>
      <c r="G115" s="139"/>
      <c r="H115" s="139"/>
      <c r="I115" s="139"/>
      <c r="J115" s="140">
        <f>J428</f>
        <v>0</v>
      </c>
      <c r="K115" s="10"/>
      <c r="L115" s="13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37"/>
      <c r="C116" s="10"/>
      <c r="D116" s="138" t="s">
        <v>110</v>
      </c>
      <c r="E116" s="139"/>
      <c r="F116" s="139"/>
      <c r="G116" s="139"/>
      <c r="H116" s="139"/>
      <c r="I116" s="139"/>
      <c r="J116" s="140">
        <f>J435</f>
        <v>0</v>
      </c>
      <c r="K116" s="10"/>
      <c r="L116" s="13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9" customFormat="1" ht="24.96" customHeight="1">
      <c r="A117" s="9"/>
      <c r="B117" s="133"/>
      <c r="C117" s="9"/>
      <c r="D117" s="134" t="s">
        <v>111</v>
      </c>
      <c r="E117" s="135"/>
      <c r="F117" s="135"/>
      <c r="G117" s="135"/>
      <c r="H117" s="135"/>
      <c r="I117" s="135"/>
      <c r="J117" s="136">
        <f>J442</f>
        <v>0</v>
      </c>
      <c r="K117" s="9"/>
      <c r="L117" s="1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10" customFormat="1" ht="19.92" customHeight="1">
      <c r="A118" s="10"/>
      <c r="B118" s="137"/>
      <c r="C118" s="10"/>
      <c r="D118" s="138" t="s">
        <v>112</v>
      </c>
      <c r="E118" s="139"/>
      <c r="F118" s="139"/>
      <c r="G118" s="139"/>
      <c r="H118" s="139"/>
      <c r="I118" s="139"/>
      <c r="J118" s="140">
        <f>J443</f>
        <v>0</v>
      </c>
      <c r="K118" s="10"/>
      <c r="L118" s="13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9" customFormat="1" ht="24.96" customHeight="1">
      <c r="A119" s="9"/>
      <c r="B119" s="133"/>
      <c r="C119" s="9"/>
      <c r="D119" s="134" t="s">
        <v>113</v>
      </c>
      <c r="E119" s="135"/>
      <c r="F119" s="135"/>
      <c r="G119" s="135"/>
      <c r="H119" s="135"/>
      <c r="I119" s="135"/>
      <c r="J119" s="136">
        <f>J457</f>
        <v>0</v>
      </c>
      <c r="K119" s="9"/>
      <c r="L119" s="13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9" customFormat="1" ht="24.96" customHeight="1">
      <c r="A120" s="9"/>
      <c r="B120" s="133"/>
      <c r="C120" s="9"/>
      <c r="D120" s="134" t="s">
        <v>114</v>
      </c>
      <c r="E120" s="135"/>
      <c r="F120" s="135"/>
      <c r="G120" s="135"/>
      <c r="H120" s="135"/>
      <c r="I120" s="135"/>
      <c r="J120" s="136">
        <f>J464</f>
        <v>0</v>
      </c>
      <c r="K120" s="9"/>
      <c r="L120" s="13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137"/>
      <c r="C121" s="10"/>
      <c r="D121" s="138" t="s">
        <v>115</v>
      </c>
      <c r="E121" s="139"/>
      <c r="F121" s="139"/>
      <c r="G121" s="139"/>
      <c r="H121" s="139"/>
      <c r="I121" s="139"/>
      <c r="J121" s="140">
        <f>J465</f>
        <v>0</v>
      </c>
      <c r="K121" s="10"/>
      <c r="L121" s="13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37"/>
      <c r="C122" s="10"/>
      <c r="D122" s="138" t="s">
        <v>116</v>
      </c>
      <c r="E122" s="139"/>
      <c r="F122" s="139"/>
      <c r="G122" s="139"/>
      <c r="H122" s="139"/>
      <c r="I122" s="139"/>
      <c r="J122" s="140">
        <f>J471</f>
        <v>0</v>
      </c>
      <c r="K122" s="10"/>
      <c r="L122" s="13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37"/>
      <c r="C123" s="10"/>
      <c r="D123" s="138" t="s">
        <v>117</v>
      </c>
      <c r="E123" s="139"/>
      <c r="F123" s="139"/>
      <c r="G123" s="139"/>
      <c r="H123" s="139"/>
      <c r="I123" s="139"/>
      <c r="J123" s="140">
        <f>J473</f>
        <v>0</v>
      </c>
      <c r="K123" s="10"/>
      <c r="L123" s="13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37"/>
      <c r="C124" s="10"/>
      <c r="D124" s="138" t="s">
        <v>118</v>
      </c>
      <c r="E124" s="139"/>
      <c r="F124" s="139"/>
      <c r="G124" s="139"/>
      <c r="H124" s="139"/>
      <c r="I124" s="139"/>
      <c r="J124" s="140">
        <f>J475</f>
        <v>0</v>
      </c>
      <c r="K124" s="10"/>
      <c r="L124" s="13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2" customFormat="1" ht="21.84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30" s="2" customFormat="1" ht="6.96" customHeight="1">
      <c r="A130" s="37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24.96" customHeight="1">
      <c r="A131" s="37"/>
      <c r="B131" s="38"/>
      <c r="C131" s="22" t="s">
        <v>119</v>
      </c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31" t="s">
        <v>16</v>
      </c>
      <c r="D133" s="37"/>
      <c r="E133" s="37"/>
      <c r="F133" s="37"/>
      <c r="G133" s="37"/>
      <c r="H133" s="37"/>
      <c r="I133" s="37"/>
      <c r="J133" s="37"/>
      <c r="K133" s="37"/>
      <c r="L133" s="54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6.5" customHeight="1">
      <c r="A134" s="37"/>
      <c r="B134" s="38"/>
      <c r="C134" s="37"/>
      <c r="D134" s="37"/>
      <c r="E134" s="66" t="str">
        <f>E7</f>
        <v>Výměna rozvodů ZTI v bytovém domě Toužimská/Katusická</v>
      </c>
      <c r="F134" s="37"/>
      <c r="G134" s="37"/>
      <c r="H134" s="37"/>
      <c r="I134" s="37"/>
      <c r="J134" s="37"/>
      <c r="K134" s="37"/>
      <c r="L134" s="54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7"/>
      <c r="D135" s="37"/>
      <c r="E135" s="37"/>
      <c r="F135" s="37"/>
      <c r="G135" s="37"/>
      <c r="H135" s="37"/>
      <c r="I135" s="37"/>
      <c r="J135" s="37"/>
      <c r="K135" s="37"/>
      <c r="L135" s="54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2" customHeight="1">
      <c r="A136" s="37"/>
      <c r="B136" s="38"/>
      <c r="C136" s="31" t="s">
        <v>20</v>
      </c>
      <c r="D136" s="37"/>
      <c r="E136" s="37"/>
      <c r="F136" s="26" t="str">
        <f>F10</f>
        <v>Toužimská 661-663</v>
      </c>
      <c r="G136" s="37"/>
      <c r="H136" s="37"/>
      <c r="I136" s="31" t="s">
        <v>22</v>
      </c>
      <c r="J136" s="68" t="str">
        <f>IF(J10="","",J10)</f>
        <v>19. 11. 2023</v>
      </c>
      <c r="K136" s="37"/>
      <c r="L136" s="5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6.96" customHeight="1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54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5.15" customHeight="1">
      <c r="A138" s="37"/>
      <c r="B138" s="38"/>
      <c r="C138" s="31" t="s">
        <v>24</v>
      </c>
      <c r="D138" s="37"/>
      <c r="E138" s="37"/>
      <c r="F138" s="26" t="str">
        <f>E13</f>
        <v>Městská část Praha 19</v>
      </c>
      <c r="G138" s="37"/>
      <c r="H138" s="37"/>
      <c r="I138" s="31" t="s">
        <v>30</v>
      </c>
      <c r="J138" s="35" t="str">
        <f>E19</f>
        <v xml:space="preserve">Ing arch Pošmourný </v>
      </c>
      <c r="K138" s="37"/>
      <c r="L138" s="54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15.15" customHeight="1">
      <c r="A139" s="37"/>
      <c r="B139" s="38"/>
      <c r="C139" s="31" t="s">
        <v>28</v>
      </c>
      <c r="D139" s="37"/>
      <c r="E139" s="37"/>
      <c r="F139" s="26" t="str">
        <f>IF(E16="","",E16)</f>
        <v>Vyplň údaj</v>
      </c>
      <c r="G139" s="37"/>
      <c r="H139" s="37"/>
      <c r="I139" s="31" t="s">
        <v>33</v>
      </c>
      <c r="J139" s="35" t="str">
        <f>E22</f>
        <v>Jan Petr</v>
      </c>
      <c r="K139" s="37"/>
      <c r="L139" s="54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0.32" customHeight="1">
      <c r="A140" s="37"/>
      <c r="B140" s="38"/>
      <c r="C140" s="37"/>
      <c r="D140" s="37"/>
      <c r="E140" s="37"/>
      <c r="F140" s="37"/>
      <c r="G140" s="37"/>
      <c r="H140" s="37"/>
      <c r="I140" s="37"/>
      <c r="J140" s="37"/>
      <c r="K140" s="37"/>
      <c r="L140" s="54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11" customFormat="1" ht="29.28" customHeight="1">
      <c r="A141" s="141"/>
      <c r="B141" s="142"/>
      <c r="C141" s="143" t="s">
        <v>120</v>
      </c>
      <c r="D141" s="144" t="s">
        <v>61</v>
      </c>
      <c r="E141" s="144" t="s">
        <v>57</v>
      </c>
      <c r="F141" s="144" t="s">
        <v>58</v>
      </c>
      <c r="G141" s="144" t="s">
        <v>121</v>
      </c>
      <c r="H141" s="144" t="s">
        <v>122</v>
      </c>
      <c r="I141" s="144" t="s">
        <v>123</v>
      </c>
      <c r="J141" s="144" t="s">
        <v>86</v>
      </c>
      <c r="K141" s="145" t="s">
        <v>124</v>
      </c>
      <c r="L141" s="146"/>
      <c r="M141" s="85" t="s">
        <v>1</v>
      </c>
      <c r="N141" s="86" t="s">
        <v>40</v>
      </c>
      <c r="O141" s="86" t="s">
        <v>125</v>
      </c>
      <c r="P141" s="86" t="s">
        <v>126</v>
      </c>
      <c r="Q141" s="86" t="s">
        <v>127</v>
      </c>
      <c r="R141" s="86" t="s">
        <v>128</v>
      </c>
      <c r="S141" s="86" t="s">
        <v>129</v>
      </c>
      <c r="T141" s="87" t="s">
        <v>130</v>
      </c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</row>
    <row r="142" s="2" customFormat="1" ht="22.8" customHeight="1">
      <c r="A142" s="37"/>
      <c r="B142" s="38"/>
      <c r="C142" s="92" t="s">
        <v>131</v>
      </c>
      <c r="D142" s="37"/>
      <c r="E142" s="37"/>
      <c r="F142" s="37"/>
      <c r="G142" s="37"/>
      <c r="H142" s="37"/>
      <c r="I142" s="37"/>
      <c r="J142" s="147">
        <f>BK142</f>
        <v>0</v>
      </c>
      <c r="K142" s="37"/>
      <c r="L142" s="38"/>
      <c r="M142" s="88"/>
      <c r="N142" s="72"/>
      <c r="O142" s="89"/>
      <c r="P142" s="148">
        <f>P143+P252+P442+P457+P464</f>
        <v>0</v>
      </c>
      <c r="Q142" s="89"/>
      <c r="R142" s="148">
        <f>R143+R252+R442+R457+R464</f>
        <v>172.53521055000003</v>
      </c>
      <c r="S142" s="89"/>
      <c r="T142" s="149">
        <f>T143+T252+T442+T457+T464</f>
        <v>39.054778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75</v>
      </c>
      <c r="AU142" s="18" t="s">
        <v>88</v>
      </c>
      <c r="BK142" s="150">
        <f>BK143+BK252+BK442+BK457+BK464</f>
        <v>0</v>
      </c>
    </row>
    <row r="143" s="12" customFormat="1" ht="25.92" customHeight="1">
      <c r="A143" s="12"/>
      <c r="B143" s="151"/>
      <c r="C143" s="12"/>
      <c r="D143" s="152" t="s">
        <v>75</v>
      </c>
      <c r="E143" s="153" t="s">
        <v>132</v>
      </c>
      <c r="F143" s="153" t="s">
        <v>133</v>
      </c>
      <c r="G143" s="12"/>
      <c r="H143" s="12"/>
      <c r="I143" s="154"/>
      <c r="J143" s="155">
        <f>BK143</f>
        <v>0</v>
      </c>
      <c r="K143" s="12"/>
      <c r="L143" s="151"/>
      <c r="M143" s="156"/>
      <c r="N143" s="157"/>
      <c r="O143" s="157"/>
      <c r="P143" s="158">
        <f>P144+P188+P193+P205+P207+P233+P250</f>
        <v>0</v>
      </c>
      <c r="Q143" s="157"/>
      <c r="R143" s="158">
        <f>R144+R188+R193+R205+R207+R233+R250</f>
        <v>167.17854245</v>
      </c>
      <c r="S143" s="157"/>
      <c r="T143" s="159">
        <f>T144+T188+T193+T205+T207+T233+T250</f>
        <v>30.1369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2" t="s">
        <v>81</v>
      </c>
      <c r="AT143" s="160" t="s">
        <v>75</v>
      </c>
      <c r="AU143" s="160" t="s">
        <v>76</v>
      </c>
      <c r="AY143" s="152" t="s">
        <v>134</v>
      </c>
      <c r="BK143" s="161">
        <f>BK144+BK188+BK193+BK205+BK207+BK233+BK250</f>
        <v>0</v>
      </c>
    </row>
    <row r="144" s="12" customFormat="1" ht="22.8" customHeight="1">
      <c r="A144" s="12"/>
      <c r="B144" s="151"/>
      <c r="C144" s="12"/>
      <c r="D144" s="152" t="s">
        <v>75</v>
      </c>
      <c r="E144" s="162" t="s">
        <v>81</v>
      </c>
      <c r="F144" s="162" t="s">
        <v>135</v>
      </c>
      <c r="G144" s="12"/>
      <c r="H144" s="12"/>
      <c r="I144" s="154"/>
      <c r="J144" s="163">
        <f>BK144</f>
        <v>0</v>
      </c>
      <c r="K144" s="12"/>
      <c r="L144" s="151"/>
      <c r="M144" s="156"/>
      <c r="N144" s="157"/>
      <c r="O144" s="157"/>
      <c r="P144" s="158">
        <f>SUM(P145:P187)</f>
        <v>0</v>
      </c>
      <c r="Q144" s="157"/>
      <c r="R144" s="158">
        <f>SUM(R145:R187)</f>
        <v>125.18663199999998</v>
      </c>
      <c r="S144" s="157"/>
      <c r="T144" s="159">
        <f>SUM(T145:T187)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2" t="s">
        <v>81</v>
      </c>
      <c r="AT144" s="160" t="s">
        <v>75</v>
      </c>
      <c r="AU144" s="160" t="s">
        <v>81</v>
      </c>
      <c r="AY144" s="152" t="s">
        <v>134</v>
      </c>
      <c r="BK144" s="161">
        <f>SUM(BK145:BK187)</f>
        <v>0</v>
      </c>
    </row>
    <row r="145" s="2" customFormat="1" ht="24.15" customHeight="1">
      <c r="A145" s="37"/>
      <c r="B145" s="164"/>
      <c r="C145" s="165" t="s">
        <v>81</v>
      </c>
      <c r="D145" s="165" t="s">
        <v>136</v>
      </c>
      <c r="E145" s="166" t="s">
        <v>137</v>
      </c>
      <c r="F145" s="167" t="s">
        <v>138</v>
      </c>
      <c r="G145" s="168" t="s">
        <v>139</v>
      </c>
      <c r="H145" s="169">
        <v>148.39</v>
      </c>
      <c r="I145" s="170"/>
      <c r="J145" s="171">
        <f>ROUND(I145*H145,2)</f>
        <v>0</v>
      </c>
      <c r="K145" s="167" t="s">
        <v>140</v>
      </c>
      <c r="L145" s="38"/>
      <c r="M145" s="172" t="s">
        <v>1</v>
      </c>
      <c r="N145" s="173" t="s">
        <v>42</v>
      </c>
      <c r="O145" s="76"/>
      <c r="P145" s="174">
        <f>O145*H145</f>
        <v>0</v>
      </c>
      <c r="Q145" s="174">
        <v>0</v>
      </c>
      <c r="R145" s="174">
        <f>Q145*H145</f>
        <v>0</v>
      </c>
      <c r="S145" s="174">
        <v>0</v>
      </c>
      <c r="T145" s="17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76" t="s">
        <v>141</v>
      </c>
      <c r="AT145" s="176" t="s">
        <v>136</v>
      </c>
      <c r="AU145" s="176" t="s">
        <v>142</v>
      </c>
      <c r="AY145" s="18" t="s">
        <v>134</v>
      </c>
      <c r="BE145" s="177">
        <f>IF(N145="základní",J145,0)</f>
        <v>0</v>
      </c>
      <c r="BF145" s="177">
        <f>IF(N145="snížená",J145,0)</f>
        <v>0</v>
      </c>
      <c r="BG145" s="177">
        <f>IF(N145="zákl. přenesená",J145,0)</f>
        <v>0</v>
      </c>
      <c r="BH145" s="177">
        <f>IF(N145="sníž. přenesená",J145,0)</f>
        <v>0</v>
      </c>
      <c r="BI145" s="177">
        <f>IF(N145="nulová",J145,0)</f>
        <v>0</v>
      </c>
      <c r="BJ145" s="18" t="s">
        <v>142</v>
      </c>
      <c r="BK145" s="177">
        <f>ROUND(I145*H145,2)</f>
        <v>0</v>
      </c>
      <c r="BL145" s="18" t="s">
        <v>141</v>
      </c>
      <c r="BM145" s="176" t="s">
        <v>143</v>
      </c>
    </row>
    <row r="146" s="13" customFormat="1">
      <c r="A146" s="13"/>
      <c r="B146" s="178"/>
      <c r="C146" s="13"/>
      <c r="D146" s="179" t="s">
        <v>144</v>
      </c>
      <c r="E146" s="180" t="s">
        <v>1</v>
      </c>
      <c r="F146" s="181" t="s">
        <v>145</v>
      </c>
      <c r="G146" s="13"/>
      <c r="H146" s="180" t="s">
        <v>1</v>
      </c>
      <c r="I146" s="182"/>
      <c r="J146" s="13"/>
      <c r="K146" s="13"/>
      <c r="L146" s="178"/>
      <c r="M146" s="183"/>
      <c r="N146" s="184"/>
      <c r="O146" s="184"/>
      <c r="P146" s="184"/>
      <c r="Q146" s="184"/>
      <c r="R146" s="184"/>
      <c r="S146" s="184"/>
      <c r="T146" s="18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0" t="s">
        <v>144</v>
      </c>
      <c r="AU146" s="180" t="s">
        <v>142</v>
      </c>
      <c r="AV146" s="13" t="s">
        <v>81</v>
      </c>
      <c r="AW146" s="13" t="s">
        <v>32</v>
      </c>
      <c r="AX146" s="13" t="s">
        <v>76</v>
      </c>
      <c r="AY146" s="180" t="s">
        <v>134</v>
      </c>
    </row>
    <row r="147" s="14" customFormat="1">
      <c r="A147" s="14"/>
      <c r="B147" s="186"/>
      <c r="C147" s="14"/>
      <c r="D147" s="179" t="s">
        <v>144</v>
      </c>
      <c r="E147" s="187" t="s">
        <v>1</v>
      </c>
      <c r="F147" s="188" t="s">
        <v>146</v>
      </c>
      <c r="G147" s="14"/>
      <c r="H147" s="189">
        <v>148.39</v>
      </c>
      <c r="I147" s="190"/>
      <c r="J147" s="14"/>
      <c r="K147" s="14"/>
      <c r="L147" s="186"/>
      <c r="M147" s="191"/>
      <c r="N147" s="192"/>
      <c r="O147" s="192"/>
      <c r="P147" s="192"/>
      <c r="Q147" s="192"/>
      <c r="R147" s="192"/>
      <c r="S147" s="192"/>
      <c r="T147" s="19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87" t="s">
        <v>144</v>
      </c>
      <c r="AU147" s="187" t="s">
        <v>142</v>
      </c>
      <c r="AV147" s="14" t="s">
        <v>142</v>
      </c>
      <c r="AW147" s="14" t="s">
        <v>32</v>
      </c>
      <c r="AX147" s="14" t="s">
        <v>76</v>
      </c>
      <c r="AY147" s="187" t="s">
        <v>134</v>
      </c>
    </row>
    <row r="148" s="15" customFormat="1">
      <c r="A148" s="15"/>
      <c r="B148" s="194"/>
      <c r="C148" s="15"/>
      <c r="D148" s="179" t="s">
        <v>144</v>
      </c>
      <c r="E148" s="195" t="s">
        <v>1</v>
      </c>
      <c r="F148" s="196" t="s">
        <v>147</v>
      </c>
      <c r="G148" s="15"/>
      <c r="H148" s="197">
        <v>148.39</v>
      </c>
      <c r="I148" s="198"/>
      <c r="J148" s="15"/>
      <c r="K148" s="15"/>
      <c r="L148" s="194"/>
      <c r="M148" s="199"/>
      <c r="N148" s="200"/>
      <c r="O148" s="200"/>
      <c r="P148" s="200"/>
      <c r="Q148" s="200"/>
      <c r="R148" s="200"/>
      <c r="S148" s="200"/>
      <c r="T148" s="20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195" t="s">
        <v>144</v>
      </c>
      <c r="AU148" s="195" t="s">
        <v>142</v>
      </c>
      <c r="AV148" s="15" t="s">
        <v>141</v>
      </c>
      <c r="AW148" s="15" t="s">
        <v>32</v>
      </c>
      <c r="AX148" s="15" t="s">
        <v>81</v>
      </c>
      <c r="AY148" s="195" t="s">
        <v>134</v>
      </c>
    </row>
    <row r="149" s="2" customFormat="1" ht="21.75" customHeight="1">
      <c r="A149" s="37"/>
      <c r="B149" s="164"/>
      <c r="C149" s="165" t="s">
        <v>142</v>
      </c>
      <c r="D149" s="165" t="s">
        <v>136</v>
      </c>
      <c r="E149" s="166" t="s">
        <v>148</v>
      </c>
      <c r="F149" s="167" t="s">
        <v>149</v>
      </c>
      <c r="G149" s="168" t="s">
        <v>150</v>
      </c>
      <c r="H149" s="169">
        <v>269.8</v>
      </c>
      <c r="I149" s="170"/>
      <c r="J149" s="171">
        <f>ROUND(I149*H149,2)</f>
        <v>0</v>
      </c>
      <c r="K149" s="167" t="s">
        <v>140</v>
      </c>
      <c r="L149" s="38"/>
      <c r="M149" s="172" t="s">
        <v>1</v>
      </c>
      <c r="N149" s="173" t="s">
        <v>42</v>
      </c>
      <c r="O149" s="76"/>
      <c r="P149" s="174">
        <f>O149*H149</f>
        <v>0</v>
      </c>
      <c r="Q149" s="174">
        <v>0.00084</v>
      </c>
      <c r="R149" s="174">
        <f>Q149*H149</f>
        <v>0.22663200000000003</v>
      </c>
      <c r="S149" s="174">
        <v>0</v>
      </c>
      <c r="T149" s="17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76" t="s">
        <v>141</v>
      </c>
      <c r="AT149" s="176" t="s">
        <v>136</v>
      </c>
      <c r="AU149" s="176" t="s">
        <v>142</v>
      </c>
      <c r="AY149" s="18" t="s">
        <v>134</v>
      </c>
      <c r="BE149" s="177">
        <f>IF(N149="základní",J149,0)</f>
        <v>0</v>
      </c>
      <c r="BF149" s="177">
        <f>IF(N149="snížená",J149,0)</f>
        <v>0</v>
      </c>
      <c r="BG149" s="177">
        <f>IF(N149="zákl. přenesená",J149,0)</f>
        <v>0</v>
      </c>
      <c r="BH149" s="177">
        <f>IF(N149="sníž. přenesená",J149,0)</f>
        <v>0</v>
      </c>
      <c r="BI149" s="177">
        <f>IF(N149="nulová",J149,0)</f>
        <v>0</v>
      </c>
      <c r="BJ149" s="18" t="s">
        <v>142</v>
      </c>
      <c r="BK149" s="177">
        <f>ROUND(I149*H149,2)</f>
        <v>0</v>
      </c>
      <c r="BL149" s="18" t="s">
        <v>141</v>
      </c>
      <c r="BM149" s="176" t="s">
        <v>151</v>
      </c>
    </row>
    <row r="150" s="13" customFormat="1">
      <c r="A150" s="13"/>
      <c r="B150" s="178"/>
      <c r="C150" s="13"/>
      <c r="D150" s="179" t="s">
        <v>144</v>
      </c>
      <c r="E150" s="180" t="s">
        <v>1</v>
      </c>
      <c r="F150" s="181" t="s">
        <v>145</v>
      </c>
      <c r="G150" s="13"/>
      <c r="H150" s="180" t="s">
        <v>1</v>
      </c>
      <c r="I150" s="182"/>
      <c r="J150" s="13"/>
      <c r="K150" s="13"/>
      <c r="L150" s="178"/>
      <c r="M150" s="183"/>
      <c r="N150" s="184"/>
      <c r="O150" s="184"/>
      <c r="P150" s="184"/>
      <c r="Q150" s="184"/>
      <c r="R150" s="184"/>
      <c r="S150" s="184"/>
      <c r="T150" s="18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0" t="s">
        <v>144</v>
      </c>
      <c r="AU150" s="180" t="s">
        <v>142</v>
      </c>
      <c r="AV150" s="13" t="s">
        <v>81</v>
      </c>
      <c r="AW150" s="13" t="s">
        <v>32</v>
      </c>
      <c r="AX150" s="13" t="s">
        <v>76</v>
      </c>
      <c r="AY150" s="180" t="s">
        <v>134</v>
      </c>
    </row>
    <row r="151" s="14" customFormat="1">
      <c r="A151" s="14"/>
      <c r="B151" s="186"/>
      <c r="C151" s="14"/>
      <c r="D151" s="179" t="s">
        <v>144</v>
      </c>
      <c r="E151" s="187" t="s">
        <v>1</v>
      </c>
      <c r="F151" s="188" t="s">
        <v>152</v>
      </c>
      <c r="G151" s="14"/>
      <c r="H151" s="189">
        <v>269.8</v>
      </c>
      <c r="I151" s="190"/>
      <c r="J151" s="14"/>
      <c r="K151" s="14"/>
      <c r="L151" s="186"/>
      <c r="M151" s="191"/>
      <c r="N151" s="192"/>
      <c r="O151" s="192"/>
      <c r="P151" s="192"/>
      <c r="Q151" s="192"/>
      <c r="R151" s="192"/>
      <c r="S151" s="192"/>
      <c r="T151" s="19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187" t="s">
        <v>144</v>
      </c>
      <c r="AU151" s="187" t="s">
        <v>142</v>
      </c>
      <c r="AV151" s="14" t="s">
        <v>142</v>
      </c>
      <c r="AW151" s="14" t="s">
        <v>32</v>
      </c>
      <c r="AX151" s="14" t="s">
        <v>76</v>
      </c>
      <c r="AY151" s="187" t="s">
        <v>134</v>
      </c>
    </row>
    <row r="152" s="15" customFormat="1">
      <c r="A152" s="15"/>
      <c r="B152" s="194"/>
      <c r="C152" s="15"/>
      <c r="D152" s="179" t="s">
        <v>144</v>
      </c>
      <c r="E152" s="195" t="s">
        <v>1</v>
      </c>
      <c r="F152" s="196" t="s">
        <v>147</v>
      </c>
      <c r="G152" s="15"/>
      <c r="H152" s="197">
        <v>269.8</v>
      </c>
      <c r="I152" s="198"/>
      <c r="J152" s="15"/>
      <c r="K152" s="15"/>
      <c r="L152" s="194"/>
      <c r="M152" s="199"/>
      <c r="N152" s="200"/>
      <c r="O152" s="200"/>
      <c r="P152" s="200"/>
      <c r="Q152" s="200"/>
      <c r="R152" s="200"/>
      <c r="S152" s="200"/>
      <c r="T152" s="20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195" t="s">
        <v>144</v>
      </c>
      <c r="AU152" s="195" t="s">
        <v>142</v>
      </c>
      <c r="AV152" s="15" t="s">
        <v>141</v>
      </c>
      <c r="AW152" s="15" t="s">
        <v>32</v>
      </c>
      <c r="AX152" s="15" t="s">
        <v>81</v>
      </c>
      <c r="AY152" s="195" t="s">
        <v>134</v>
      </c>
    </row>
    <row r="153" s="2" customFormat="1" ht="24.15" customHeight="1">
      <c r="A153" s="37"/>
      <c r="B153" s="164"/>
      <c r="C153" s="165" t="s">
        <v>153</v>
      </c>
      <c r="D153" s="165" t="s">
        <v>136</v>
      </c>
      <c r="E153" s="166" t="s">
        <v>154</v>
      </c>
      <c r="F153" s="167" t="s">
        <v>155</v>
      </c>
      <c r="G153" s="168" t="s">
        <v>150</v>
      </c>
      <c r="H153" s="169">
        <v>269.8</v>
      </c>
      <c r="I153" s="170"/>
      <c r="J153" s="171">
        <f>ROUND(I153*H153,2)</f>
        <v>0</v>
      </c>
      <c r="K153" s="167" t="s">
        <v>140</v>
      </c>
      <c r="L153" s="38"/>
      <c r="M153" s="172" t="s">
        <v>1</v>
      </c>
      <c r="N153" s="173" t="s">
        <v>42</v>
      </c>
      <c r="O153" s="76"/>
      <c r="P153" s="174">
        <f>O153*H153</f>
        <v>0</v>
      </c>
      <c r="Q153" s="174">
        <v>0</v>
      </c>
      <c r="R153" s="174">
        <f>Q153*H153</f>
        <v>0</v>
      </c>
      <c r="S153" s="174">
        <v>0</v>
      </c>
      <c r="T153" s="17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76" t="s">
        <v>141</v>
      </c>
      <c r="AT153" s="176" t="s">
        <v>136</v>
      </c>
      <c r="AU153" s="176" t="s">
        <v>142</v>
      </c>
      <c r="AY153" s="18" t="s">
        <v>134</v>
      </c>
      <c r="BE153" s="177">
        <f>IF(N153="základní",J153,0)</f>
        <v>0</v>
      </c>
      <c r="BF153" s="177">
        <f>IF(N153="snížená",J153,0)</f>
        <v>0</v>
      </c>
      <c r="BG153" s="177">
        <f>IF(N153="zákl. přenesená",J153,0)</f>
        <v>0</v>
      </c>
      <c r="BH153" s="177">
        <f>IF(N153="sníž. přenesená",J153,0)</f>
        <v>0</v>
      </c>
      <c r="BI153" s="177">
        <f>IF(N153="nulová",J153,0)</f>
        <v>0</v>
      </c>
      <c r="BJ153" s="18" t="s">
        <v>142</v>
      </c>
      <c r="BK153" s="177">
        <f>ROUND(I153*H153,2)</f>
        <v>0</v>
      </c>
      <c r="BL153" s="18" t="s">
        <v>141</v>
      </c>
      <c r="BM153" s="176" t="s">
        <v>156</v>
      </c>
    </row>
    <row r="154" s="13" customFormat="1">
      <c r="A154" s="13"/>
      <c r="B154" s="178"/>
      <c r="C154" s="13"/>
      <c r="D154" s="179" t="s">
        <v>144</v>
      </c>
      <c r="E154" s="180" t="s">
        <v>1</v>
      </c>
      <c r="F154" s="181" t="s">
        <v>145</v>
      </c>
      <c r="G154" s="13"/>
      <c r="H154" s="180" t="s">
        <v>1</v>
      </c>
      <c r="I154" s="182"/>
      <c r="J154" s="13"/>
      <c r="K154" s="13"/>
      <c r="L154" s="178"/>
      <c r="M154" s="183"/>
      <c r="N154" s="184"/>
      <c r="O154" s="184"/>
      <c r="P154" s="184"/>
      <c r="Q154" s="184"/>
      <c r="R154" s="184"/>
      <c r="S154" s="184"/>
      <c r="T154" s="18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0" t="s">
        <v>144</v>
      </c>
      <c r="AU154" s="180" t="s">
        <v>142</v>
      </c>
      <c r="AV154" s="13" t="s">
        <v>81</v>
      </c>
      <c r="AW154" s="13" t="s">
        <v>32</v>
      </c>
      <c r="AX154" s="13" t="s">
        <v>76</v>
      </c>
      <c r="AY154" s="180" t="s">
        <v>134</v>
      </c>
    </row>
    <row r="155" s="14" customFormat="1">
      <c r="A155" s="14"/>
      <c r="B155" s="186"/>
      <c r="C155" s="14"/>
      <c r="D155" s="179" t="s">
        <v>144</v>
      </c>
      <c r="E155" s="187" t="s">
        <v>1</v>
      </c>
      <c r="F155" s="188" t="s">
        <v>152</v>
      </c>
      <c r="G155" s="14"/>
      <c r="H155" s="189">
        <v>269.8</v>
      </c>
      <c r="I155" s="190"/>
      <c r="J155" s="14"/>
      <c r="K155" s="14"/>
      <c r="L155" s="186"/>
      <c r="M155" s="191"/>
      <c r="N155" s="192"/>
      <c r="O155" s="192"/>
      <c r="P155" s="192"/>
      <c r="Q155" s="192"/>
      <c r="R155" s="192"/>
      <c r="S155" s="192"/>
      <c r="T155" s="19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87" t="s">
        <v>144</v>
      </c>
      <c r="AU155" s="187" t="s">
        <v>142</v>
      </c>
      <c r="AV155" s="14" t="s">
        <v>142</v>
      </c>
      <c r="AW155" s="14" t="s">
        <v>32</v>
      </c>
      <c r="AX155" s="14" t="s">
        <v>76</v>
      </c>
      <c r="AY155" s="187" t="s">
        <v>134</v>
      </c>
    </row>
    <row r="156" s="15" customFormat="1">
      <c r="A156" s="15"/>
      <c r="B156" s="194"/>
      <c r="C156" s="15"/>
      <c r="D156" s="179" t="s">
        <v>144</v>
      </c>
      <c r="E156" s="195" t="s">
        <v>1</v>
      </c>
      <c r="F156" s="196" t="s">
        <v>147</v>
      </c>
      <c r="G156" s="15"/>
      <c r="H156" s="197">
        <v>269.8</v>
      </c>
      <c r="I156" s="198"/>
      <c r="J156" s="15"/>
      <c r="K156" s="15"/>
      <c r="L156" s="194"/>
      <c r="M156" s="199"/>
      <c r="N156" s="200"/>
      <c r="O156" s="200"/>
      <c r="P156" s="200"/>
      <c r="Q156" s="200"/>
      <c r="R156" s="200"/>
      <c r="S156" s="200"/>
      <c r="T156" s="20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195" t="s">
        <v>144</v>
      </c>
      <c r="AU156" s="195" t="s">
        <v>142</v>
      </c>
      <c r="AV156" s="15" t="s">
        <v>141</v>
      </c>
      <c r="AW156" s="15" t="s">
        <v>32</v>
      </c>
      <c r="AX156" s="15" t="s">
        <v>81</v>
      </c>
      <c r="AY156" s="195" t="s">
        <v>134</v>
      </c>
    </row>
    <row r="157" s="2" customFormat="1" ht="37.8" customHeight="1">
      <c r="A157" s="37"/>
      <c r="B157" s="164"/>
      <c r="C157" s="165" t="s">
        <v>141</v>
      </c>
      <c r="D157" s="165" t="s">
        <v>136</v>
      </c>
      <c r="E157" s="166" t="s">
        <v>157</v>
      </c>
      <c r="F157" s="167" t="s">
        <v>158</v>
      </c>
      <c r="G157" s="168" t="s">
        <v>139</v>
      </c>
      <c r="H157" s="169">
        <v>249.92</v>
      </c>
      <c r="I157" s="170"/>
      <c r="J157" s="171">
        <f>ROUND(I157*H157,2)</f>
        <v>0</v>
      </c>
      <c r="K157" s="167" t="s">
        <v>140</v>
      </c>
      <c r="L157" s="38"/>
      <c r="M157" s="172" t="s">
        <v>1</v>
      </c>
      <c r="N157" s="173" t="s">
        <v>42</v>
      </c>
      <c r="O157" s="76"/>
      <c r="P157" s="174">
        <f>O157*H157</f>
        <v>0</v>
      </c>
      <c r="Q157" s="174">
        <v>0</v>
      </c>
      <c r="R157" s="174">
        <f>Q157*H157</f>
        <v>0</v>
      </c>
      <c r="S157" s="174">
        <v>0</v>
      </c>
      <c r="T157" s="17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76" t="s">
        <v>141</v>
      </c>
      <c r="AT157" s="176" t="s">
        <v>136</v>
      </c>
      <c r="AU157" s="176" t="s">
        <v>142</v>
      </c>
      <c r="AY157" s="18" t="s">
        <v>134</v>
      </c>
      <c r="BE157" s="177">
        <f>IF(N157="základní",J157,0)</f>
        <v>0</v>
      </c>
      <c r="BF157" s="177">
        <f>IF(N157="snížená",J157,0)</f>
        <v>0</v>
      </c>
      <c r="BG157" s="177">
        <f>IF(N157="zákl. přenesená",J157,0)</f>
        <v>0</v>
      </c>
      <c r="BH157" s="177">
        <f>IF(N157="sníž. přenesená",J157,0)</f>
        <v>0</v>
      </c>
      <c r="BI157" s="177">
        <f>IF(N157="nulová",J157,0)</f>
        <v>0</v>
      </c>
      <c r="BJ157" s="18" t="s">
        <v>142</v>
      </c>
      <c r="BK157" s="177">
        <f>ROUND(I157*H157,2)</f>
        <v>0</v>
      </c>
      <c r="BL157" s="18" t="s">
        <v>141</v>
      </c>
      <c r="BM157" s="176" t="s">
        <v>159</v>
      </c>
    </row>
    <row r="158" s="13" customFormat="1">
      <c r="A158" s="13"/>
      <c r="B158" s="178"/>
      <c r="C158" s="13"/>
      <c r="D158" s="179" t="s">
        <v>144</v>
      </c>
      <c r="E158" s="180" t="s">
        <v>1</v>
      </c>
      <c r="F158" s="181" t="s">
        <v>160</v>
      </c>
      <c r="G158" s="13"/>
      <c r="H158" s="180" t="s">
        <v>1</v>
      </c>
      <c r="I158" s="182"/>
      <c r="J158" s="13"/>
      <c r="K158" s="13"/>
      <c r="L158" s="178"/>
      <c r="M158" s="183"/>
      <c r="N158" s="184"/>
      <c r="O158" s="184"/>
      <c r="P158" s="184"/>
      <c r="Q158" s="184"/>
      <c r="R158" s="184"/>
      <c r="S158" s="184"/>
      <c r="T158" s="18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0" t="s">
        <v>144</v>
      </c>
      <c r="AU158" s="180" t="s">
        <v>142</v>
      </c>
      <c r="AV158" s="13" t="s">
        <v>81</v>
      </c>
      <c r="AW158" s="13" t="s">
        <v>32</v>
      </c>
      <c r="AX158" s="13" t="s">
        <v>76</v>
      </c>
      <c r="AY158" s="180" t="s">
        <v>134</v>
      </c>
    </row>
    <row r="159" s="14" customFormat="1">
      <c r="A159" s="14"/>
      <c r="B159" s="186"/>
      <c r="C159" s="14"/>
      <c r="D159" s="179" t="s">
        <v>144</v>
      </c>
      <c r="E159" s="187" t="s">
        <v>1</v>
      </c>
      <c r="F159" s="188" t="s">
        <v>161</v>
      </c>
      <c r="G159" s="14"/>
      <c r="H159" s="189">
        <v>148.39</v>
      </c>
      <c r="I159" s="190"/>
      <c r="J159" s="14"/>
      <c r="K159" s="14"/>
      <c r="L159" s="186"/>
      <c r="M159" s="191"/>
      <c r="N159" s="192"/>
      <c r="O159" s="192"/>
      <c r="P159" s="192"/>
      <c r="Q159" s="192"/>
      <c r="R159" s="192"/>
      <c r="S159" s="192"/>
      <c r="T159" s="19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87" t="s">
        <v>144</v>
      </c>
      <c r="AU159" s="187" t="s">
        <v>142</v>
      </c>
      <c r="AV159" s="14" t="s">
        <v>142</v>
      </c>
      <c r="AW159" s="14" t="s">
        <v>32</v>
      </c>
      <c r="AX159" s="14" t="s">
        <v>76</v>
      </c>
      <c r="AY159" s="187" t="s">
        <v>134</v>
      </c>
    </row>
    <row r="160" s="13" customFormat="1">
      <c r="A160" s="13"/>
      <c r="B160" s="178"/>
      <c r="C160" s="13"/>
      <c r="D160" s="179" t="s">
        <v>144</v>
      </c>
      <c r="E160" s="180" t="s">
        <v>1</v>
      </c>
      <c r="F160" s="181" t="s">
        <v>162</v>
      </c>
      <c r="G160" s="13"/>
      <c r="H160" s="180" t="s">
        <v>1</v>
      </c>
      <c r="I160" s="182"/>
      <c r="J160" s="13"/>
      <c r="K160" s="13"/>
      <c r="L160" s="178"/>
      <c r="M160" s="183"/>
      <c r="N160" s="184"/>
      <c r="O160" s="184"/>
      <c r="P160" s="184"/>
      <c r="Q160" s="184"/>
      <c r="R160" s="184"/>
      <c r="S160" s="184"/>
      <c r="T160" s="18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0" t="s">
        <v>144</v>
      </c>
      <c r="AU160" s="180" t="s">
        <v>142</v>
      </c>
      <c r="AV160" s="13" t="s">
        <v>81</v>
      </c>
      <c r="AW160" s="13" t="s">
        <v>32</v>
      </c>
      <c r="AX160" s="13" t="s">
        <v>76</v>
      </c>
      <c r="AY160" s="180" t="s">
        <v>134</v>
      </c>
    </row>
    <row r="161" s="14" customFormat="1">
      <c r="A161" s="14"/>
      <c r="B161" s="186"/>
      <c r="C161" s="14"/>
      <c r="D161" s="179" t="s">
        <v>144</v>
      </c>
      <c r="E161" s="187" t="s">
        <v>1</v>
      </c>
      <c r="F161" s="188" t="s">
        <v>163</v>
      </c>
      <c r="G161" s="14"/>
      <c r="H161" s="189">
        <v>101.53</v>
      </c>
      <c r="I161" s="190"/>
      <c r="J161" s="14"/>
      <c r="K161" s="14"/>
      <c r="L161" s="186"/>
      <c r="M161" s="191"/>
      <c r="N161" s="192"/>
      <c r="O161" s="192"/>
      <c r="P161" s="192"/>
      <c r="Q161" s="192"/>
      <c r="R161" s="192"/>
      <c r="S161" s="192"/>
      <c r="T161" s="19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87" t="s">
        <v>144</v>
      </c>
      <c r="AU161" s="187" t="s">
        <v>142</v>
      </c>
      <c r="AV161" s="14" t="s">
        <v>142</v>
      </c>
      <c r="AW161" s="14" t="s">
        <v>32</v>
      </c>
      <c r="AX161" s="14" t="s">
        <v>76</v>
      </c>
      <c r="AY161" s="187" t="s">
        <v>134</v>
      </c>
    </row>
    <row r="162" s="15" customFormat="1">
      <c r="A162" s="15"/>
      <c r="B162" s="194"/>
      <c r="C162" s="15"/>
      <c r="D162" s="179" t="s">
        <v>144</v>
      </c>
      <c r="E162" s="195" t="s">
        <v>1</v>
      </c>
      <c r="F162" s="196" t="s">
        <v>147</v>
      </c>
      <c r="G162" s="15"/>
      <c r="H162" s="197">
        <v>249.92</v>
      </c>
      <c r="I162" s="198"/>
      <c r="J162" s="15"/>
      <c r="K162" s="15"/>
      <c r="L162" s="194"/>
      <c r="M162" s="199"/>
      <c r="N162" s="200"/>
      <c r="O162" s="200"/>
      <c r="P162" s="200"/>
      <c r="Q162" s="200"/>
      <c r="R162" s="200"/>
      <c r="S162" s="200"/>
      <c r="T162" s="20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195" t="s">
        <v>144</v>
      </c>
      <c r="AU162" s="195" t="s">
        <v>142</v>
      </c>
      <c r="AV162" s="15" t="s">
        <v>141</v>
      </c>
      <c r="AW162" s="15" t="s">
        <v>32</v>
      </c>
      <c r="AX162" s="15" t="s">
        <v>81</v>
      </c>
      <c r="AY162" s="195" t="s">
        <v>134</v>
      </c>
    </row>
    <row r="163" s="2" customFormat="1" ht="37.8" customHeight="1">
      <c r="A163" s="37"/>
      <c r="B163" s="164"/>
      <c r="C163" s="165" t="s">
        <v>164</v>
      </c>
      <c r="D163" s="165" t="s">
        <v>136</v>
      </c>
      <c r="E163" s="166" t="s">
        <v>165</v>
      </c>
      <c r="F163" s="167" t="s">
        <v>166</v>
      </c>
      <c r="G163" s="168" t="s">
        <v>139</v>
      </c>
      <c r="H163" s="169">
        <v>46.86</v>
      </c>
      <c r="I163" s="170"/>
      <c r="J163" s="171">
        <f>ROUND(I163*H163,2)</f>
        <v>0</v>
      </c>
      <c r="K163" s="167" t="s">
        <v>140</v>
      </c>
      <c r="L163" s="38"/>
      <c r="M163" s="172" t="s">
        <v>1</v>
      </c>
      <c r="N163" s="173" t="s">
        <v>42</v>
      </c>
      <c r="O163" s="76"/>
      <c r="P163" s="174">
        <f>O163*H163</f>
        <v>0</v>
      </c>
      <c r="Q163" s="174">
        <v>0</v>
      </c>
      <c r="R163" s="174">
        <f>Q163*H163</f>
        <v>0</v>
      </c>
      <c r="S163" s="174">
        <v>0</v>
      </c>
      <c r="T163" s="17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76" t="s">
        <v>141</v>
      </c>
      <c r="AT163" s="176" t="s">
        <v>136</v>
      </c>
      <c r="AU163" s="176" t="s">
        <v>142</v>
      </c>
      <c r="AY163" s="18" t="s">
        <v>134</v>
      </c>
      <c r="BE163" s="177">
        <f>IF(N163="základní",J163,0)</f>
        <v>0</v>
      </c>
      <c r="BF163" s="177">
        <f>IF(N163="snížená",J163,0)</f>
        <v>0</v>
      </c>
      <c r="BG163" s="177">
        <f>IF(N163="zákl. přenesená",J163,0)</f>
        <v>0</v>
      </c>
      <c r="BH163" s="177">
        <f>IF(N163="sníž. přenesená",J163,0)</f>
        <v>0</v>
      </c>
      <c r="BI163" s="177">
        <f>IF(N163="nulová",J163,0)</f>
        <v>0</v>
      </c>
      <c r="BJ163" s="18" t="s">
        <v>142</v>
      </c>
      <c r="BK163" s="177">
        <f>ROUND(I163*H163,2)</f>
        <v>0</v>
      </c>
      <c r="BL163" s="18" t="s">
        <v>141</v>
      </c>
      <c r="BM163" s="176" t="s">
        <v>167</v>
      </c>
    </row>
    <row r="164" s="13" customFormat="1">
      <c r="A164" s="13"/>
      <c r="B164" s="178"/>
      <c r="C164" s="13"/>
      <c r="D164" s="179" t="s">
        <v>144</v>
      </c>
      <c r="E164" s="180" t="s">
        <v>1</v>
      </c>
      <c r="F164" s="181" t="s">
        <v>168</v>
      </c>
      <c r="G164" s="13"/>
      <c r="H164" s="180" t="s">
        <v>1</v>
      </c>
      <c r="I164" s="182"/>
      <c r="J164" s="13"/>
      <c r="K164" s="13"/>
      <c r="L164" s="178"/>
      <c r="M164" s="183"/>
      <c r="N164" s="184"/>
      <c r="O164" s="184"/>
      <c r="P164" s="184"/>
      <c r="Q164" s="184"/>
      <c r="R164" s="184"/>
      <c r="S164" s="184"/>
      <c r="T164" s="18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0" t="s">
        <v>144</v>
      </c>
      <c r="AU164" s="180" t="s">
        <v>142</v>
      </c>
      <c r="AV164" s="13" t="s">
        <v>81</v>
      </c>
      <c r="AW164" s="13" t="s">
        <v>32</v>
      </c>
      <c r="AX164" s="13" t="s">
        <v>76</v>
      </c>
      <c r="AY164" s="180" t="s">
        <v>134</v>
      </c>
    </row>
    <row r="165" s="14" customFormat="1">
      <c r="A165" s="14"/>
      <c r="B165" s="186"/>
      <c r="C165" s="14"/>
      <c r="D165" s="179" t="s">
        <v>144</v>
      </c>
      <c r="E165" s="187" t="s">
        <v>1</v>
      </c>
      <c r="F165" s="188" t="s">
        <v>169</v>
      </c>
      <c r="G165" s="14"/>
      <c r="H165" s="189">
        <v>46.86</v>
      </c>
      <c r="I165" s="190"/>
      <c r="J165" s="14"/>
      <c r="K165" s="14"/>
      <c r="L165" s="186"/>
      <c r="M165" s="191"/>
      <c r="N165" s="192"/>
      <c r="O165" s="192"/>
      <c r="P165" s="192"/>
      <c r="Q165" s="192"/>
      <c r="R165" s="192"/>
      <c r="S165" s="192"/>
      <c r="T165" s="19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87" t="s">
        <v>144</v>
      </c>
      <c r="AU165" s="187" t="s">
        <v>142</v>
      </c>
      <c r="AV165" s="14" t="s">
        <v>142</v>
      </c>
      <c r="AW165" s="14" t="s">
        <v>32</v>
      </c>
      <c r="AX165" s="14" t="s">
        <v>76</v>
      </c>
      <c r="AY165" s="187" t="s">
        <v>134</v>
      </c>
    </row>
    <row r="166" s="15" customFormat="1">
      <c r="A166" s="15"/>
      <c r="B166" s="194"/>
      <c r="C166" s="15"/>
      <c r="D166" s="179" t="s">
        <v>144</v>
      </c>
      <c r="E166" s="195" t="s">
        <v>1</v>
      </c>
      <c r="F166" s="196" t="s">
        <v>147</v>
      </c>
      <c r="G166" s="15"/>
      <c r="H166" s="197">
        <v>46.86</v>
      </c>
      <c r="I166" s="198"/>
      <c r="J166" s="15"/>
      <c r="K166" s="15"/>
      <c r="L166" s="194"/>
      <c r="M166" s="199"/>
      <c r="N166" s="200"/>
      <c r="O166" s="200"/>
      <c r="P166" s="200"/>
      <c r="Q166" s="200"/>
      <c r="R166" s="200"/>
      <c r="S166" s="200"/>
      <c r="T166" s="20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195" t="s">
        <v>144</v>
      </c>
      <c r="AU166" s="195" t="s">
        <v>142</v>
      </c>
      <c r="AV166" s="15" t="s">
        <v>141</v>
      </c>
      <c r="AW166" s="15" t="s">
        <v>32</v>
      </c>
      <c r="AX166" s="15" t="s">
        <v>81</v>
      </c>
      <c r="AY166" s="195" t="s">
        <v>134</v>
      </c>
    </row>
    <row r="167" s="2" customFormat="1" ht="37.8" customHeight="1">
      <c r="A167" s="37"/>
      <c r="B167" s="164"/>
      <c r="C167" s="165" t="s">
        <v>170</v>
      </c>
      <c r="D167" s="165" t="s">
        <v>136</v>
      </c>
      <c r="E167" s="166" t="s">
        <v>171</v>
      </c>
      <c r="F167" s="167" t="s">
        <v>172</v>
      </c>
      <c r="G167" s="168" t="s">
        <v>139</v>
      </c>
      <c r="H167" s="169">
        <v>234.3</v>
      </c>
      <c r="I167" s="170"/>
      <c r="J167" s="171">
        <f>ROUND(I167*H167,2)</f>
        <v>0</v>
      </c>
      <c r="K167" s="167" t="s">
        <v>140</v>
      </c>
      <c r="L167" s="38"/>
      <c r="M167" s="172" t="s">
        <v>1</v>
      </c>
      <c r="N167" s="173" t="s">
        <v>42</v>
      </c>
      <c r="O167" s="76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76" t="s">
        <v>141</v>
      </c>
      <c r="AT167" s="176" t="s">
        <v>136</v>
      </c>
      <c r="AU167" s="176" t="s">
        <v>142</v>
      </c>
      <c r="AY167" s="18" t="s">
        <v>134</v>
      </c>
      <c r="BE167" s="177">
        <f>IF(N167="základní",J167,0)</f>
        <v>0</v>
      </c>
      <c r="BF167" s="177">
        <f>IF(N167="snížená",J167,0)</f>
        <v>0</v>
      </c>
      <c r="BG167" s="177">
        <f>IF(N167="zákl. přenesená",J167,0)</f>
        <v>0</v>
      </c>
      <c r="BH167" s="177">
        <f>IF(N167="sníž. přenesená",J167,0)</f>
        <v>0</v>
      </c>
      <c r="BI167" s="177">
        <f>IF(N167="nulová",J167,0)</f>
        <v>0</v>
      </c>
      <c r="BJ167" s="18" t="s">
        <v>142</v>
      </c>
      <c r="BK167" s="177">
        <f>ROUND(I167*H167,2)</f>
        <v>0</v>
      </c>
      <c r="BL167" s="18" t="s">
        <v>141</v>
      </c>
      <c r="BM167" s="176" t="s">
        <v>173</v>
      </c>
    </row>
    <row r="168" s="14" customFormat="1">
      <c r="A168" s="14"/>
      <c r="B168" s="186"/>
      <c r="C168" s="14"/>
      <c r="D168" s="179" t="s">
        <v>144</v>
      </c>
      <c r="E168" s="14"/>
      <c r="F168" s="188" t="s">
        <v>174</v>
      </c>
      <c r="G168" s="14"/>
      <c r="H168" s="189">
        <v>234.3</v>
      </c>
      <c r="I168" s="190"/>
      <c r="J168" s="14"/>
      <c r="K168" s="14"/>
      <c r="L168" s="186"/>
      <c r="M168" s="191"/>
      <c r="N168" s="192"/>
      <c r="O168" s="192"/>
      <c r="P168" s="192"/>
      <c r="Q168" s="192"/>
      <c r="R168" s="192"/>
      <c r="S168" s="192"/>
      <c r="T168" s="19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87" t="s">
        <v>144</v>
      </c>
      <c r="AU168" s="187" t="s">
        <v>142</v>
      </c>
      <c r="AV168" s="14" t="s">
        <v>142</v>
      </c>
      <c r="AW168" s="14" t="s">
        <v>3</v>
      </c>
      <c r="AX168" s="14" t="s">
        <v>81</v>
      </c>
      <c r="AY168" s="187" t="s">
        <v>134</v>
      </c>
    </row>
    <row r="169" s="2" customFormat="1" ht="24.15" customHeight="1">
      <c r="A169" s="37"/>
      <c r="B169" s="164"/>
      <c r="C169" s="165" t="s">
        <v>175</v>
      </c>
      <c r="D169" s="165" t="s">
        <v>136</v>
      </c>
      <c r="E169" s="166" t="s">
        <v>176</v>
      </c>
      <c r="F169" s="167" t="s">
        <v>177</v>
      </c>
      <c r="G169" s="168" t="s">
        <v>139</v>
      </c>
      <c r="H169" s="169">
        <v>46.86</v>
      </c>
      <c r="I169" s="170"/>
      <c r="J169" s="171">
        <f>ROUND(I169*H169,2)</f>
        <v>0</v>
      </c>
      <c r="K169" s="167" t="s">
        <v>140</v>
      </c>
      <c r="L169" s="38"/>
      <c r="M169" s="172" t="s">
        <v>1</v>
      </c>
      <c r="N169" s="173" t="s">
        <v>42</v>
      </c>
      <c r="O169" s="76"/>
      <c r="P169" s="174">
        <f>O169*H169</f>
        <v>0</v>
      </c>
      <c r="Q169" s="174">
        <v>0</v>
      </c>
      <c r="R169" s="174">
        <f>Q169*H169</f>
        <v>0</v>
      </c>
      <c r="S169" s="174">
        <v>0</v>
      </c>
      <c r="T169" s="17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76" t="s">
        <v>141</v>
      </c>
      <c r="AT169" s="176" t="s">
        <v>136</v>
      </c>
      <c r="AU169" s="176" t="s">
        <v>142</v>
      </c>
      <c r="AY169" s="18" t="s">
        <v>134</v>
      </c>
      <c r="BE169" s="177">
        <f>IF(N169="základní",J169,0)</f>
        <v>0</v>
      </c>
      <c r="BF169" s="177">
        <f>IF(N169="snížená",J169,0)</f>
        <v>0</v>
      </c>
      <c r="BG169" s="177">
        <f>IF(N169="zákl. přenesená",J169,0)</f>
        <v>0</v>
      </c>
      <c r="BH169" s="177">
        <f>IF(N169="sníž. přenesená",J169,0)</f>
        <v>0</v>
      </c>
      <c r="BI169" s="177">
        <f>IF(N169="nulová",J169,0)</f>
        <v>0</v>
      </c>
      <c r="BJ169" s="18" t="s">
        <v>142</v>
      </c>
      <c r="BK169" s="177">
        <f>ROUND(I169*H169,2)</f>
        <v>0</v>
      </c>
      <c r="BL169" s="18" t="s">
        <v>141</v>
      </c>
      <c r="BM169" s="176" t="s">
        <v>178</v>
      </c>
    </row>
    <row r="170" s="2" customFormat="1" ht="24.15" customHeight="1">
      <c r="A170" s="37"/>
      <c r="B170" s="164"/>
      <c r="C170" s="165" t="s">
        <v>179</v>
      </c>
      <c r="D170" s="165" t="s">
        <v>136</v>
      </c>
      <c r="E170" s="166" t="s">
        <v>180</v>
      </c>
      <c r="F170" s="167" t="s">
        <v>181</v>
      </c>
      <c r="G170" s="168" t="s">
        <v>139</v>
      </c>
      <c r="H170" s="169">
        <v>46.86</v>
      </c>
      <c r="I170" s="170"/>
      <c r="J170" s="171">
        <f>ROUND(I170*H170,2)</f>
        <v>0</v>
      </c>
      <c r="K170" s="167" t="s">
        <v>140</v>
      </c>
      <c r="L170" s="38"/>
      <c r="M170" s="172" t="s">
        <v>1</v>
      </c>
      <c r="N170" s="173" t="s">
        <v>42</v>
      </c>
      <c r="O170" s="76"/>
      <c r="P170" s="174">
        <f>O170*H170</f>
        <v>0</v>
      </c>
      <c r="Q170" s="174">
        <v>0</v>
      </c>
      <c r="R170" s="174">
        <f>Q170*H170</f>
        <v>0</v>
      </c>
      <c r="S170" s="174">
        <v>0</v>
      </c>
      <c r="T170" s="17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76" t="s">
        <v>141</v>
      </c>
      <c r="AT170" s="176" t="s">
        <v>136</v>
      </c>
      <c r="AU170" s="176" t="s">
        <v>142</v>
      </c>
      <c r="AY170" s="18" t="s">
        <v>134</v>
      </c>
      <c r="BE170" s="177">
        <f>IF(N170="základní",J170,0)</f>
        <v>0</v>
      </c>
      <c r="BF170" s="177">
        <f>IF(N170="snížená",J170,0)</f>
        <v>0</v>
      </c>
      <c r="BG170" s="177">
        <f>IF(N170="zákl. přenesená",J170,0)</f>
        <v>0</v>
      </c>
      <c r="BH170" s="177">
        <f>IF(N170="sníž. přenesená",J170,0)</f>
        <v>0</v>
      </c>
      <c r="BI170" s="177">
        <f>IF(N170="nulová",J170,0)</f>
        <v>0</v>
      </c>
      <c r="BJ170" s="18" t="s">
        <v>142</v>
      </c>
      <c r="BK170" s="177">
        <f>ROUND(I170*H170,2)</f>
        <v>0</v>
      </c>
      <c r="BL170" s="18" t="s">
        <v>141</v>
      </c>
      <c r="BM170" s="176" t="s">
        <v>182</v>
      </c>
    </row>
    <row r="171" s="2" customFormat="1" ht="33" customHeight="1">
      <c r="A171" s="37"/>
      <c r="B171" s="164"/>
      <c r="C171" s="165" t="s">
        <v>183</v>
      </c>
      <c r="D171" s="165" t="s">
        <v>136</v>
      </c>
      <c r="E171" s="166" t="s">
        <v>184</v>
      </c>
      <c r="F171" s="167" t="s">
        <v>185</v>
      </c>
      <c r="G171" s="168" t="s">
        <v>186</v>
      </c>
      <c r="H171" s="169">
        <v>79.662</v>
      </c>
      <c r="I171" s="170"/>
      <c r="J171" s="171">
        <f>ROUND(I171*H171,2)</f>
        <v>0</v>
      </c>
      <c r="K171" s="167" t="s">
        <v>140</v>
      </c>
      <c r="L171" s="38"/>
      <c r="M171" s="172" t="s">
        <v>1</v>
      </c>
      <c r="N171" s="173" t="s">
        <v>42</v>
      </c>
      <c r="O171" s="76"/>
      <c r="P171" s="174">
        <f>O171*H171</f>
        <v>0</v>
      </c>
      <c r="Q171" s="174">
        <v>0</v>
      </c>
      <c r="R171" s="174">
        <f>Q171*H171</f>
        <v>0</v>
      </c>
      <c r="S171" s="174">
        <v>0</v>
      </c>
      <c r="T171" s="17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76" t="s">
        <v>141</v>
      </c>
      <c r="AT171" s="176" t="s">
        <v>136</v>
      </c>
      <c r="AU171" s="176" t="s">
        <v>142</v>
      </c>
      <c r="AY171" s="18" t="s">
        <v>134</v>
      </c>
      <c r="BE171" s="177">
        <f>IF(N171="základní",J171,0)</f>
        <v>0</v>
      </c>
      <c r="BF171" s="177">
        <f>IF(N171="snížená",J171,0)</f>
        <v>0</v>
      </c>
      <c r="BG171" s="177">
        <f>IF(N171="zákl. přenesená",J171,0)</f>
        <v>0</v>
      </c>
      <c r="BH171" s="177">
        <f>IF(N171="sníž. přenesená",J171,0)</f>
        <v>0</v>
      </c>
      <c r="BI171" s="177">
        <f>IF(N171="nulová",J171,0)</f>
        <v>0</v>
      </c>
      <c r="BJ171" s="18" t="s">
        <v>142</v>
      </c>
      <c r="BK171" s="177">
        <f>ROUND(I171*H171,2)</f>
        <v>0</v>
      </c>
      <c r="BL171" s="18" t="s">
        <v>141</v>
      </c>
      <c r="BM171" s="176" t="s">
        <v>187</v>
      </c>
    </row>
    <row r="172" s="14" customFormat="1">
      <c r="A172" s="14"/>
      <c r="B172" s="186"/>
      <c r="C172" s="14"/>
      <c r="D172" s="179" t="s">
        <v>144</v>
      </c>
      <c r="E172" s="14"/>
      <c r="F172" s="188" t="s">
        <v>188</v>
      </c>
      <c r="G172" s="14"/>
      <c r="H172" s="189">
        <v>79.662</v>
      </c>
      <c r="I172" s="190"/>
      <c r="J172" s="14"/>
      <c r="K172" s="14"/>
      <c r="L172" s="186"/>
      <c r="M172" s="191"/>
      <c r="N172" s="192"/>
      <c r="O172" s="192"/>
      <c r="P172" s="192"/>
      <c r="Q172" s="192"/>
      <c r="R172" s="192"/>
      <c r="S172" s="192"/>
      <c r="T172" s="19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87" t="s">
        <v>144</v>
      </c>
      <c r="AU172" s="187" t="s">
        <v>142</v>
      </c>
      <c r="AV172" s="14" t="s">
        <v>142</v>
      </c>
      <c r="AW172" s="14" t="s">
        <v>3</v>
      </c>
      <c r="AX172" s="14" t="s">
        <v>81</v>
      </c>
      <c r="AY172" s="187" t="s">
        <v>134</v>
      </c>
    </row>
    <row r="173" s="2" customFormat="1" ht="16.5" customHeight="1">
      <c r="A173" s="37"/>
      <c r="B173" s="164"/>
      <c r="C173" s="165" t="s">
        <v>189</v>
      </c>
      <c r="D173" s="165" t="s">
        <v>136</v>
      </c>
      <c r="E173" s="166" t="s">
        <v>190</v>
      </c>
      <c r="F173" s="167" t="s">
        <v>191</v>
      </c>
      <c r="G173" s="168" t="s">
        <v>139</v>
      </c>
      <c r="H173" s="169">
        <v>46.86</v>
      </c>
      <c r="I173" s="170"/>
      <c r="J173" s="171">
        <f>ROUND(I173*H173,2)</f>
        <v>0</v>
      </c>
      <c r="K173" s="167" t="s">
        <v>140</v>
      </c>
      <c r="L173" s="38"/>
      <c r="M173" s="172" t="s">
        <v>1</v>
      </c>
      <c r="N173" s="173" t="s">
        <v>42</v>
      </c>
      <c r="O173" s="76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76" t="s">
        <v>141</v>
      </c>
      <c r="AT173" s="176" t="s">
        <v>136</v>
      </c>
      <c r="AU173" s="176" t="s">
        <v>142</v>
      </c>
      <c r="AY173" s="18" t="s">
        <v>134</v>
      </c>
      <c r="BE173" s="177">
        <f>IF(N173="základní",J173,0)</f>
        <v>0</v>
      </c>
      <c r="BF173" s="177">
        <f>IF(N173="snížená",J173,0)</f>
        <v>0</v>
      </c>
      <c r="BG173" s="177">
        <f>IF(N173="zákl. přenesená",J173,0)</f>
        <v>0</v>
      </c>
      <c r="BH173" s="177">
        <f>IF(N173="sníž. přenesená",J173,0)</f>
        <v>0</v>
      </c>
      <c r="BI173" s="177">
        <f>IF(N173="nulová",J173,0)</f>
        <v>0</v>
      </c>
      <c r="BJ173" s="18" t="s">
        <v>142</v>
      </c>
      <c r="BK173" s="177">
        <f>ROUND(I173*H173,2)</f>
        <v>0</v>
      </c>
      <c r="BL173" s="18" t="s">
        <v>141</v>
      </c>
      <c r="BM173" s="176" t="s">
        <v>192</v>
      </c>
    </row>
    <row r="174" s="2" customFormat="1" ht="24.15" customHeight="1">
      <c r="A174" s="37"/>
      <c r="B174" s="164"/>
      <c r="C174" s="165" t="s">
        <v>193</v>
      </c>
      <c r="D174" s="165" t="s">
        <v>136</v>
      </c>
      <c r="E174" s="166" t="s">
        <v>194</v>
      </c>
      <c r="F174" s="167" t="s">
        <v>195</v>
      </c>
      <c r="G174" s="168" t="s">
        <v>139</v>
      </c>
      <c r="H174" s="169">
        <v>101.53</v>
      </c>
      <c r="I174" s="170"/>
      <c r="J174" s="171">
        <f>ROUND(I174*H174,2)</f>
        <v>0</v>
      </c>
      <c r="K174" s="167" t="s">
        <v>140</v>
      </c>
      <c r="L174" s="38"/>
      <c r="M174" s="172" t="s">
        <v>1</v>
      </c>
      <c r="N174" s="173" t="s">
        <v>42</v>
      </c>
      <c r="O174" s="76"/>
      <c r="P174" s="174">
        <f>O174*H174</f>
        <v>0</v>
      </c>
      <c r="Q174" s="174">
        <v>0</v>
      </c>
      <c r="R174" s="174">
        <f>Q174*H174</f>
        <v>0</v>
      </c>
      <c r="S174" s="174">
        <v>0</v>
      </c>
      <c r="T174" s="17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76" t="s">
        <v>141</v>
      </c>
      <c r="AT174" s="176" t="s">
        <v>136</v>
      </c>
      <c r="AU174" s="176" t="s">
        <v>142</v>
      </c>
      <c r="AY174" s="18" t="s">
        <v>134</v>
      </c>
      <c r="BE174" s="177">
        <f>IF(N174="základní",J174,0)</f>
        <v>0</v>
      </c>
      <c r="BF174" s="177">
        <f>IF(N174="snížená",J174,0)</f>
        <v>0</v>
      </c>
      <c r="BG174" s="177">
        <f>IF(N174="zákl. přenesená",J174,0)</f>
        <v>0</v>
      </c>
      <c r="BH174" s="177">
        <f>IF(N174="sníž. přenesená",J174,0)</f>
        <v>0</v>
      </c>
      <c r="BI174" s="177">
        <f>IF(N174="nulová",J174,0)</f>
        <v>0</v>
      </c>
      <c r="BJ174" s="18" t="s">
        <v>142</v>
      </c>
      <c r="BK174" s="177">
        <f>ROUND(I174*H174,2)</f>
        <v>0</v>
      </c>
      <c r="BL174" s="18" t="s">
        <v>141</v>
      </c>
      <c r="BM174" s="176" t="s">
        <v>196</v>
      </c>
    </row>
    <row r="175" s="13" customFormat="1">
      <c r="A175" s="13"/>
      <c r="B175" s="178"/>
      <c r="C175" s="13"/>
      <c r="D175" s="179" t="s">
        <v>144</v>
      </c>
      <c r="E175" s="180" t="s">
        <v>1</v>
      </c>
      <c r="F175" s="181" t="s">
        <v>197</v>
      </c>
      <c r="G175" s="13"/>
      <c r="H175" s="180" t="s">
        <v>1</v>
      </c>
      <c r="I175" s="182"/>
      <c r="J175" s="13"/>
      <c r="K175" s="13"/>
      <c r="L175" s="178"/>
      <c r="M175" s="183"/>
      <c r="N175" s="184"/>
      <c r="O175" s="184"/>
      <c r="P175" s="184"/>
      <c r="Q175" s="184"/>
      <c r="R175" s="184"/>
      <c r="S175" s="184"/>
      <c r="T175" s="18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0" t="s">
        <v>144</v>
      </c>
      <c r="AU175" s="180" t="s">
        <v>142</v>
      </c>
      <c r="AV175" s="13" t="s">
        <v>81</v>
      </c>
      <c r="AW175" s="13" t="s">
        <v>32</v>
      </c>
      <c r="AX175" s="13" t="s">
        <v>76</v>
      </c>
      <c r="AY175" s="180" t="s">
        <v>134</v>
      </c>
    </row>
    <row r="176" s="14" customFormat="1">
      <c r="A176" s="14"/>
      <c r="B176" s="186"/>
      <c r="C176" s="14"/>
      <c r="D176" s="179" t="s">
        <v>144</v>
      </c>
      <c r="E176" s="187" t="s">
        <v>1</v>
      </c>
      <c r="F176" s="188" t="s">
        <v>198</v>
      </c>
      <c r="G176" s="14"/>
      <c r="H176" s="189">
        <v>101.53</v>
      </c>
      <c r="I176" s="190"/>
      <c r="J176" s="14"/>
      <c r="K176" s="14"/>
      <c r="L176" s="186"/>
      <c r="M176" s="191"/>
      <c r="N176" s="192"/>
      <c r="O176" s="192"/>
      <c r="P176" s="192"/>
      <c r="Q176" s="192"/>
      <c r="R176" s="192"/>
      <c r="S176" s="192"/>
      <c r="T176" s="19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87" t="s">
        <v>144</v>
      </c>
      <c r="AU176" s="187" t="s">
        <v>142</v>
      </c>
      <c r="AV176" s="14" t="s">
        <v>142</v>
      </c>
      <c r="AW176" s="14" t="s">
        <v>32</v>
      </c>
      <c r="AX176" s="14" t="s">
        <v>76</v>
      </c>
      <c r="AY176" s="187" t="s">
        <v>134</v>
      </c>
    </row>
    <row r="177" s="15" customFormat="1">
      <c r="A177" s="15"/>
      <c r="B177" s="194"/>
      <c r="C177" s="15"/>
      <c r="D177" s="179" t="s">
        <v>144</v>
      </c>
      <c r="E177" s="195" t="s">
        <v>1</v>
      </c>
      <c r="F177" s="196" t="s">
        <v>147</v>
      </c>
      <c r="G177" s="15"/>
      <c r="H177" s="197">
        <v>101.53</v>
      </c>
      <c r="I177" s="198"/>
      <c r="J177" s="15"/>
      <c r="K177" s="15"/>
      <c r="L177" s="194"/>
      <c r="M177" s="199"/>
      <c r="N177" s="200"/>
      <c r="O177" s="200"/>
      <c r="P177" s="200"/>
      <c r="Q177" s="200"/>
      <c r="R177" s="200"/>
      <c r="S177" s="200"/>
      <c r="T177" s="20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195" t="s">
        <v>144</v>
      </c>
      <c r="AU177" s="195" t="s">
        <v>142</v>
      </c>
      <c r="AV177" s="15" t="s">
        <v>141</v>
      </c>
      <c r="AW177" s="15" t="s">
        <v>32</v>
      </c>
      <c r="AX177" s="15" t="s">
        <v>81</v>
      </c>
      <c r="AY177" s="195" t="s">
        <v>134</v>
      </c>
    </row>
    <row r="178" s="2" customFormat="1" ht="24.15" customHeight="1">
      <c r="A178" s="37"/>
      <c r="B178" s="164"/>
      <c r="C178" s="165" t="s">
        <v>8</v>
      </c>
      <c r="D178" s="165" t="s">
        <v>136</v>
      </c>
      <c r="E178" s="166" t="s">
        <v>199</v>
      </c>
      <c r="F178" s="167" t="s">
        <v>200</v>
      </c>
      <c r="G178" s="168" t="s">
        <v>139</v>
      </c>
      <c r="H178" s="169">
        <v>62.48</v>
      </c>
      <c r="I178" s="170"/>
      <c r="J178" s="171">
        <f>ROUND(I178*H178,2)</f>
        <v>0</v>
      </c>
      <c r="K178" s="167" t="s">
        <v>140</v>
      </c>
      <c r="L178" s="38"/>
      <c r="M178" s="172" t="s">
        <v>1</v>
      </c>
      <c r="N178" s="173" t="s">
        <v>42</v>
      </c>
      <c r="O178" s="76"/>
      <c r="P178" s="174">
        <f>O178*H178</f>
        <v>0</v>
      </c>
      <c r="Q178" s="174">
        <v>0</v>
      </c>
      <c r="R178" s="174">
        <f>Q178*H178</f>
        <v>0</v>
      </c>
      <c r="S178" s="174">
        <v>0</v>
      </c>
      <c r="T178" s="17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76" t="s">
        <v>141</v>
      </c>
      <c r="AT178" s="176" t="s">
        <v>136</v>
      </c>
      <c r="AU178" s="176" t="s">
        <v>142</v>
      </c>
      <c r="AY178" s="18" t="s">
        <v>134</v>
      </c>
      <c r="BE178" s="177">
        <f>IF(N178="základní",J178,0)</f>
        <v>0</v>
      </c>
      <c r="BF178" s="177">
        <f>IF(N178="snížená",J178,0)</f>
        <v>0</v>
      </c>
      <c r="BG178" s="177">
        <f>IF(N178="zákl. přenesená",J178,0)</f>
        <v>0</v>
      </c>
      <c r="BH178" s="177">
        <f>IF(N178="sníž. přenesená",J178,0)</f>
        <v>0</v>
      </c>
      <c r="BI178" s="177">
        <f>IF(N178="nulová",J178,0)</f>
        <v>0</v>
      </c>
      <c r="BJ178" s="18" t="s">
        <v>142</v>
      </c>
      <c r="BK178" s="177">
        <f>ROUND(I178*H178,2)</f>
        <v>0</v>
      </c>
      <c r="BL178" s="18" t="s">
        <v>141</v>
      </c>
      <c r="BM178" s="176" t="s">
        <v>201</v>
      </c>
    </row>
    <row r="179" s="13" customFormat="1">
      <c r="A179" s="13"/>
      <c r="B179" s="178"/>
      <c r="C179" s="13"/>
      <c r="D179" s="179" t="s">
        <v>144</v>
      </c>
      <c r="E179" s="180" t="s">
        <v>1</v>
      </c>
      <c r="F179" s="181" t="s">
        <v>197</v>
      </c>
      <c r="G179" s="13"/>
      <c r="H179" s="180" t="s">
        <v>1</v>
      </c>
      <c r="I179" s="182"/>
      <c r="J179" s="13"/>
      <c r="K179" s="13"/>
      <c r="L179" s="178"/>
      <c r="M179" s="183"/>
      <c r="N179" s="184"/>
      <c r="O179" s="184"/>
      <c r="P179" s="184"/>
      <c r="Q179" s="184"/>
      <c r="R179" s="184"/>
      <c r="S179" s="184"/>
      <c r="T179" s="18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0" t="s">
        <v>144</v>
      </c>
      <c r="AU179" s="180" t="s">
        <v>142</v>
      </c>
      <c r="AV179" s="13" t="s">
        <v>81</v>
      </c>
      <c r="AW179" s="13" t="s">
        <v>32</v>
      </c>
      <c r="AX179" s="13" t="s">
        <v>76</v>
      </c>
      <c r="AY179" s="180" t="s">
        <v>134</v>
      </c>
    </row>
    <row r="180" s="14" customFormat="1">
      <c r="A180" s="14"/>
      <c r="B180" s="186"/>
      <c r="C180" s="14"/>
      <c r="D180" s="179" t="s">
        <v>144</v>
      </c>
      <c r="E180" s="187" t="s">
        <v>1</v>
      </c>
      <c r="F180" s="188" t="s">
        <v>202</v>
      </c>
      <c r="G180" s="14"/>
      <c r="H180" s="189">
        <v>62.48</v>
      </c>
      <c r="I180" s="190"/>
      <c r="J180" s="14"/>
      <c r="K180" s="14"/>
      <c r="L180" s="186"/>
      <c r="M180" s="191"/>
      <c r="N180" s="192"/>
      <c r="O180" s="192"/>
      <c r="P180" s="192"/>
      <c r="Q180" s="192"/>
      <c r="R180" s="192"/>
      <c r="S180" s="192"/>
      <c r="T180" s="19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87" t="s">
        <v>144</v>
      </c>
      <c r="AU180" s="187" t="s">
        <v>142</v>
      </c>
      <c r="AV180" s="14" t="s">
        <v>142</v>
      </c>
      <c r="AW180" s="14" t="s">
        <v>32</v>
      </c>
      <c r="AX180" s="14" t="s">
        <v>76</v>
      </c>
      <c r="AY180" s="187" t="s">
        <v>134</v>
      </c>
    </row>
    <row r="181" s="15" customFormat="1">
      <c r="A181" s="15"/>
      <c r="B181" s="194"/>
      <c r="C181" s="15"/>
      <c r="D181" s="179" t="s">
        <v>144</v>
      </c>
      <c r="E181" s="195" t="s">
        <v>1</v>
      </c>
      <c r="F181" s="196" t="s">
        <v>147</v>
      </c>
      <c r="G181" s="15"/>
      <c r="H181" s="197">
        <v>62.48</v>
      </c>
      <c r="I181" s="198"/>
      <c r="J181" s="15"/>
      <c r="K181" s="15"/>
      <c r="L181" s="194"/>
      <c r="M181" s="199"/>
      <c r="N181" s="200"/>
      <c r="O181" s="200"/>
      <c r="P181" s="200"/>
      <c r="Q181" s="200"/>
      <c r="R181" s="200"/>
      <c r="S181" s="200"/>
      <c r="T181" s="20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195" t="s">
        <v>144</v>
      </c>
      <c r="AU181" s="195" t="s">
        <v>142</v>
      </c>
      <c r="AV181" s="15" t="s">
        <v>141</v>
      </c>
      <c r="AW181" s="15" t="s">
        <v>32</v>
      </c>
      <c r="AX181" s="15" t="s">
        <v>81</v>
      </c>
      <c r="AY181" s="195" t="s">
        <v>134</v>
      </c>
    </row>
    <row r="182" s="2" customFormat="1" ht="16.5" customHeight="1">
      <c r="A182" s="37"/>
      <c r="B182" s="164"/>
      <c r="C182" s="202" t="s">
        <v>203</v>
      </c>
      <c r="D182" s="202" t="s">
        <v>204</v>
      </c>
      <c r="E182" s="203" t="s">
        <v>205</v>
      </c>
      <c r="F182" s="204" t="s">
        <v>206</v>
      </c>
      <c r="G182" s="205" t="s">
        <v>186</v>
      </c>
      <c r="H182" s="206">
        <v>124.96</v>
      </c>
      <c r="I182" s="207"/>
      <c r="J182" s="208">
        <f>ROUND(I182*H182,2)</f>
        <v>0</v>
      </c>
      <c r="K182" s="204" t="s">
        <v>140</v>
      </c>
      <c r="L182" s="209"/>
      <c r="M182" s="210" t="s">
        <v>1</v>
      </c>
      <c r="N182" s="211" t="s">
        <v>42</v>
      </c>
      <c r="O182" s="76"/>
      <c r="P182" s="174">
        <f>O182*H182</f>
        <v>0</v>
      </c>
      <c r="Q182" s="174">
        <v>1</v>
      </c>
      <c r="R182" s="174">
        <f>Q182*H182</f>
        <v>124.96</v>
      </c>
      <c r="S182" s="174">
        <v>0</v>
      </c>
      <c r="T182" s="17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76" t="s">
        <v>179</v>
      </c>
      <c r="AT182" s="176" t="s">
        <v>204</v>
      </c>
      <c r="AU182" s="176" t="s">
        <v>142</v>
      </c>
      <c r="AY182" s="18" t="s">
        <v>134</v>
      </c>
      <c r="BE182" s="177">
        <f>IF(N182="základní",J182,0)</f>
        <v>0</v>
      </c>
      <c r="BF182" s="177">
        <f>IF(N182="snížená",J182,0)</f>
        <v>0</v>
      </c>
      <c r="BG182" s="177">
        <f>IF(N182="zákl. přenesená",J182,0)</f>
        <v>0</v>
      </c>
      <c r="BH182" s="177">
        <f>IF(N182="sníž. přenesená",J182,0)</f>
        <v>0</v>
      </c>
      <c r="BI182" s="177">
        <f>IF(N182="nulová",J182,0)</f>
        <v>0</v>
      </c>
      <c r="BJ182" s="18" t="s">
        <v>142</v>
      </c>
      <c r="BK182" s="177">
        <f>ROUND(I182*H182,2)</f>
        <v>0</v>
      </c>
      <c r="BL182" s="18" t="s">
        <v>141</v>
      </c>
      <c r="BM182" s="176" t="s">
        <v>207</v>
      </c>
    </row>
    <row r="183" s="14" customFormat="1">
      <c r="A183" s="14"/>
      <c r="B183" s="186"/>
      <c r="C183" s="14"/>
      <c r="D183" s="179" t="s">
        <v>144</v>
      </c>
      <c r="E183" s="14"/>
      <c r="F183" s="188" t="s">
        <v>208</v>
      </c>
      <c r="G183" s="14"/>
      <c r="H183" s="189">
        <v>124.96</v>
      </c>
      <c r="I183" s="190"/>
      <c r="J183" s="14"/>
      <c r="K183" s="14"/>
      <c r="L183" s="186"/>
      <c r="M183" s="191"/>
      <c r="N183" s="192"/>
      <c r="O183" s="192"/>
      <c r="P183" s="192"/>
      <c r="Q183" s="192"/>
      <c r="R183" s="192"/>
      <c r="S183" s="192"/>
      <c r="T183" s="19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87" t="s">
        <v>144</v>
      </c>
      <c r="AU183" s="187" t="s">
        <v>142</v>
      </c>
      <c r="AV183" s="14" t="s">
        <v>142</v>
      </c>
      <c r="AW183" s="14" t="s">
        <v>3</v>
      </c>
      <c r="AX183" s="14" t="s">
        <v>81</v>
      </c>
      <c r="AY183" s="187" t="s">
        <v>134</v>
      </c>
    </row>
    <row r="184" s="2" customFormat="1" ht="24.15" customHeight="1">
      <c r="A184" s="37"/>
      <c r="B184" s="164"/>
      <c r="C184" s="165" t="s">
        <v>209</v>
      </c>
      <c r="D184" s="165" t="s">
        <v>136</v>
      </c>
      <c r="E184" s="166" t="s">
        <v>210</v>
      </c>
      <c r="F184" s="167" t="s">
        <v>211</v>
      </c>
      <c r="G184" s="168" t="s">
        <v>139</v>
      </c>
      <c r="H184" s="169">
        <v>62.48</v>
      </c>
      <c r="I184" s="170"/>
      <c r="J184" s="171">
        <f>ROUND(I184*H184,2)</f>
        <v>0</v>
      </c>
      <c r="K184" s="167" t="s">
        <v>140</v>
      </c>
      <c r="L184" s="38"/>
      <c r="M184" s="172" t="s">
        <v>1</v>
      </c>
      <c r="N184" s="173" t="s">
        <v>42</v>
      </c>
      <c r="O184" s="76"/>
      <c r="P184" s="174">
        <f>O184*H184</f>
        <v>0</v>
      </c>
      <c r="Q184" s="174">
        <v>0</v>
      </c>
      <c r="R184" s="174">
        <f>Q184*H184</f>
        <v>0</v>
      </c>
      <c r="S184" s="174">
        <v>0</v>
      </c>
      <c r="T184" s="17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76" t="s">
        <v>141</v>
      </c>
      <c r="AT184" s="176" t="s">
        <v>136</v>
      </c>
      <c r="AU184" s="176" t="s">
        <v>142</v>
      </c>
      <c r="AY184" s="18" t="s">
        <v>134</v>
      </c>
      <c r="BE184" s="177">
        <f>IF(N184="základní",J184,0)</f>
        <v>0</v>
      </c>
      <c r="BF184" s="177">
        <f>IF(N184="snížená",J184,0)</f>
        <v>0</v>
      </c>
      <c r="BG184" s="177">
        <f>IF(N184="zákl. přenesená",J184,0)</f>
        <v>0</v>
      </c>
      <c r="BH184" s="177">
        <f>IF(N184="sníž. přenesená",J184,0)</f>
        <v>0</v>
      </c>
      <c r="BI184" s="177">
        <f>IF(N184="nulová",J184,0)</f>
        <v>0</v>
      </c>
      <c r="BJ184" s="18" t="s">
        <v>142</v>
      </c>
      <c r="BK184" s="177">
        <f>ROUND(I184*H184,2)</f>
        <v>0</v>
      </c>
      <c r="BL184" s="18" t="s">
        <v>141</v>
      </c>
      <c r="BM184" s="176" t="s">
        <v>212</v>
      </c>
    </row>
    <row r="185" s="13" customFormat="1">
      <c r="A185" s="13"/>
      <c r="B185" s="178"/>
      <c r="C185" s="13"/>
      <c r="D185" s="179" t="s">
        <v>144</v>
      </c>
      <c r="E185" s="180" t="s">
        <v>1</v>
      </c>
      <c r="F185" s="181" t="s">
        <v>197</v>
      </c>
      <c r="G185" s="13"/>
      <c r="H185" s="180" t="s">
        <v>1</v>
      </c>
      <c r="I185" s="182"/>
      <c r="J185" s="13"/>
      <c r="K185" s="13"/>
      <c r="L185" s="178"/>
      <c r="M185" s="183"/>
      <c r="N185" s="184"/>
      <c r="O185" s="184"/>
      <c r="P185" s="184"/>
      <c r="Q185" s="184"/>
      <c r="R185" s="184"/>
      <c r="S185" s="184"/>
      <c r="T185" s="18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0" t="s">
        <v>144</v>
      </c>
      <c r="AU185" s="180" t="s">
        <v>142</v>
      </c>
      <c r="AV185" s="13" t="s">
        <v>81</v>
      </c>
      <c r="AW185" s="13" t="s">
        <v>32</v>
      </c>
      <c r="AX185" s="13" t="s">
        <v>76</v>
      </c>
      <c r="AY185" s="180" t="s">
        <v>134</v>
      </c>
    </row>
    <row r="186" s="14" customFormat="1">
      <c r="A186" s="14"/>
      <c r="B186" s="186"/>
      <c r="C186" s="14"/>
      <c r="D186" s="179" t="s">
        <v>144</v>
      </c>
      <c r="E186" s="187" t="s">
        <v>1</v>
      </c>
      <c r="F186" s="188" t="s">
        <v>202</v>
      </c>
      <c r="G186" s="14"/>
      <c r="H186" s="189">
        <v>62.48</v>
      </c>
      <c r="I186" s="190"/>
      <c r="J186" s="14"/>
      <c r="K186" s="14"/>
      <c r="L186" s="186"/>
      <c r="M186" s="191"/>
      <c r="N186" s="192"/>
      <c r="O186" s="192"/>
      <c r="P186" s="192"/>
      <c r="Q186" s="192"/>
      <c r="R186" s="192"/>
      <c r="S186" s="192"/>
      <c r="T186" s="19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87" t="s">
        <v>144</v>
      </c>
      <c r="AU186" s="187" t="s">
        <v>142</v>
      </c>
      <c r="AV186" s="14" t="s">
        <v>142</v>
      </c>
      <c r="AW186" s="14" t="s">
        <v>32</v>
      </c>
      <c r="AX186" s="14" t="s">
        <v>76</v>
      </c>
      <c r="AY186" s="187" t="s">
        <v>134</v>
      </c>
    </row>
    <row r="187" s="15" customFormat="1">
      <c r="A187" s="15"/>
      <c r="B187" s="194"/>
      <c r="C187" s="15"/>
      <c r="D187" s="179" t="s">
        <v>144</v>
      </c>
      <c r="E187" s="195" t="s">
        <v>1</v>
      </c>
      <c r="F187" s="196" t="s">
        <v>147</v>
      </c>
      <c r="G187" s="15"/>
      <c r="H187" s="197">
        <v>62.48</v>
      </c>
      <c r="I187" s="198"/>
      <c r="J187" s="15"/>
      <c r="K187" s="15"/>
      <c r="L187" s="194"/>
      <c r="M187" s="199"/>
      <c r="N187" s="200"/>
      <c r="O187" s="200"/>
      <c r="P187" s="200"/>
      <c r="Q187" s="200"/>
      <c r="R187" s="200"/>
      <c r="S187" s="200"/>
      <c r="T187" s="201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195" t="s">
        <v>144</v>
      </c>
      <c r="AU187" s="195" t="s">
        <v>142</v>
      </c>
      <c r="AV187" s="15" t="s">
        <v>141</v>
      </c>
      <c r="AW187" s="15" t="s">
        <v>32</v>
      </c>
      <c r="AX187" s="15" t="s">
        <v>81</v>
      </c>
      <c r="AY187" s="195" t="s">
        <v>134</v>
      </c>
    </row>
    <row r="188" s="12" customFormat="1" ht="22.8" customHeight="1">
      <c r="A188" s="12"/>
      <c r="B188" s="151"/>
      <c r="C188" s="12"/>
      <c r="D188" s="152" t="s">
        <v>75</v>
      </c>
      <c r="E188" s="162" t="s">
        <v>141</v>
      </c>
      <c r="F188" s="162" t="s">
        <v>213</v>
      </c>
      <c r="G188" s="12"/>
      <c r="H188" s="12"/>
      <c r="I188" s="154"/>
      <c r="J188" s="163">
        <f>BK188</f>
        <v>0</v>
      </c>
      <c r="K188" s="12"/>
      <c r="L188" s="151"/>
      <c r="M188" s="156"/>
      <c r="N188" s="157"/>
      <c r="O188" s="157"/>
      <c r="P188" s="158">
        <f>SUM(P189:P192)</f>
        <v>0</v>
      </c>
      <c r="Q188" s="157"/>
      <c r="R188" s="158">
        <f>SUM(R189:R192)</f>
        <v>22.15037055</v>
      </c>
      <c r="S188" s="157"/>
      <c r="T188" s="159">
        <f>SUM(T189:T192)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52" t="s">
        <v>81</v>
      </c>
      <c r="AT188" s="160" t="s">
        <v>75</v>
      </c>
      <c r="AU188" s="160" t="s">
        <v>81</v>
      </c>
      <c r="AY188" s="152" t="s">
        <v>134</v>
      </c>
      <c r="BK188" s="161">
        <f>SUM(BK189:BK192)</f>
        <v>0</v>
      </c>
    </row>
    <row r="189" s="2" customFormat="1" ht="16.5" customHeight="1">
      <c r="A189" s="37"/>
      <c r="B189" s="164"/>
      <c r="C189" s="165" t="s">
        <v>214</v>
      </c>
      <c r="D189" s="165" t="s">
        <v>136</v>
      </c>
      <c r="E189" s="166" t="s">
        <v>215</v>
      </c>
      <c r="F189" s="167" t="s">
        <v>216</v>
      </c>
      <c r="G189" s="168" t="s">
        <v>139</v>
      </c>
      <c r="H189" s="169">
        <v>11.715</v>
      </c>
      <c r="I189" s="170"/>
      <c r="J189" s="171">
        <f>ROUND(I189*H189,2)</f>
        <v>0</v>
      </c>
      <c r="K189" s="167" t="s">
        <v>140</v>
      </c>
      <c r="L189" s="38"/>
      <c r="M189" s="172" t="s">
        <v>1</v>
      </c>
      <c r="N189" s="173" t="s">
        <v>42</v>
      </c>
      <c r="O189" s="76"/>
      <c r="P189" s="174">
        <f>O189*H189</f>
        <v>0</v>
      </c>
      <c r="Q189" s="174">
        <v>1.8907700000000003</v>
      </c>
      <c r="R189" s="174">
        <f>Q189*H189</f>
        <v>22.15037055</v>
      </c>
      <c r="S189" s="174">
        <v>0</v>
      </c>
      <c r="T189" s="17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76" t="s">
        <v>141</v>
      </c>
      <c r="AT189" s="176" t="s">
        <v>136</v>
      </c>
      <c r="AU189" s="176" t="s">
        <v>142</v>
      </c>
      <c r="AY189" s="18" t="s">
        <v>134</v>
      </c>
      <c r="BE189" s="177">
        <f>IF(N189="základní",J189,0)</f>
        <v>0</v>
      </c>
      <c r="BF189" s="177">
        <f>IF(N189="snížená",J189,0)</f>
        <v>0</v>
      </c>
      <c r="BG189" s="177">
        <f>IF(N189="zákl. přenesená",J189,0)</f>
        <v>0</v>
      </c>
      <c r="BH189" s="177">
        <f>IF(N189="sníž. přenesená",J189,0)</f>
        <v>0</v>
      </c>
      <c r="BI189" s="177">
        <f>IF(N189="nulová",J189,0)</f>
        <v>0</v>
      </c>
      <c r="BJ189" s="18" t="s">
        <v>142</v>
      </c>
      <c r="BK189" s="177">
        <f>ROUND(I189*H189,2)</f>
        <v>0</v>
      </c>
      <c r="BL189" s="18" t="s">
        <v>141</v>
      </c>
      <c r="BM189" s="176" t="s">
        <v>217</v>
      </c>
    </row>
    <row r="190" s="13" customFormat="1">
      <c r="A190" s="13"/>
      <c r="B190" s="178"/>
      <c r="C190" s="13"/>
      <c r="D190" s="179" t="s">
        <v>144</v>
      </c>
      <c r="E190" s="180" t="s">
        <v>1</v>
      </c>
      <c r="F190" s="181" t="s">
        <v>197</v>
      </c>
      <c r="G190" s="13"/>
      <c r="H190" s="180" t="s">
        <v>1</v>
      </c>
      <c r="I190" s="182"/>
      <c r="J190" s="13"/>
      <c r="K190" s="13"/>
      <c r="L190" s="178"/>
      <c r="M190" s="183"/>
      <c r="N190" s="184"/>
      <c r="O190" s="184"/>
      <c r="P190" s="184"/>
      <c r="Q190" s="184"/>
      <c r="R190" s="184"/>
      <c r="S190" s="184"/>
      <c r="T190" s="18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0" t="s">
        <v>144</v>
      </c>
      <c r="AU190" s="180" t="s">
        <v>142</v>
      </c>
      <c r="AV190" s="13" t="s">
        <v>81</v>
      </c>
      <c r="AW190" s="13" t="s">
        <v>32</v>
      </c>
      <c r="AX190" s="13" t="s">
        <v>76</v>
      </c>
      <c r="AY190" s="180" t="s">
        <v>134</v>
      </c>
    </row>
    <row r="191" s="14" customFormat="1">
      <c r="A191" s="14"/>
      <c r="B191" s="186"/>
      <c r="C191" s="14"/>
      <c r="D191" s="179" t="s">
        <v>144</v>
      </c>
      <c r="E191" s="187" t="s">
        <v>1</v>
      </c>
      <c r="F191" s="188" t="s">
        <v>218</v>
      </c>
      <c r="G191" s="14"/>
      <c r="H191" s="189">
        <v>11.715</v>
      </c>
      <c r="I191" s="190"/>
      <c r="J191" s="14"/>
      <c r="K191" s="14"/>
      <c r="L191" s="186"/>
      <c r="M191" s="191"/>
      <c r="N191" s="192"/>
      <c r="O191" s="192"/>
      <c r="P191" s="192"/>
      <c r="Q191" s="192"/>
      <c r="R191" s="192"/>
      <c r="S191" s="192"/>
      <c r="T191" s="19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87" t="s">
        <v>144</v>
      </c>
      <c r="AU191" s="187" t="s">
        <v>142</v>
      </c>
      <c r="AV191" s="14" t="s">
        <v>142</v>
      </c>
      <c r="AW191" s="14" t="s">
        <v>32</v>
      </c>
      <c r="AX191" s="14" t="s">
        <v>76</v>
      </c>
      <c r="AY191" s="187" t="s">
        <v>134</v>
      </c>
    </row>
    <row r="192" s="15" customFormat="1">
      <c r="A192" s="15"/>
      <c r="B192" s="194"/>
      <c r="C192" s="15"/>
      <c r="D192" s="179" t="s">
        <v>144</v>
      </c>
      <c r="E192" s="195" t="s">
        <v>1</v>
      </c>
      <c r="F192" s="196" t="s">
        <v>147</v>
      </c>
      <c r="G192" s="15"/>
      <c r="H192" s="197">
        <v>11.715</v>
      </c>
      <c r="I192" s="198"/>
      <c r="J192" s="15"/>
      <c r="K192" s="15"/>
      <c r="L192" s="194"/>
      <c r="M192" s="199"/>
      <c r="N192" s="200"/>
      <c r="O192" s="200"/>
      <c r="P192" s="200"/>
      <c r="Q192" s="200"/>
      <c r="R192" s="200"/>
      <c r="S192" s="200"/>
      <c r="T192" s="20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195" t="s">
        <v>144</v>
      </c>
      <c r="AU192" s="195" t="s">
        <v>142</v>
      </c>
      <c r="AV192" s="15" t="s">
        <v>141</v>
      </c>
      <c r="AW192" s="15" t="s">
        <v>32</v>
      </c>
      <c r="AX192" s="15" t="s">
        <v>81</v>
      </c>
      <c r="AY192" s="195" t="s">
        <v>134</v>
      </c>
    </row>
    <row r="193" s="12" customFormat="1" ht="22.8" customHeight="1">
      <c r="A193" s="12"/>
      <c r="B193" s="151"/>
      <c r="C193" s="12"/>
      <c r="D193" s="152" t="s">
        <v>75</v>
      </c>
      <c r="E193" s="162" t="s">
        <v>170</v>
      </c>
      <c r="F193" s="162" t="s">
        <v>219</v>
      </c>
      <c r="G193" s="12"/>
      <c r="H193" s="12"/>
      <c r="I193" s="154"/>
      <c r="J193" s="163">
        <f>BK193</f>
        <v>0</v>
      </c>
      <c r="K193" s="12"/>
      <c r="L193" s="151"/>
      <c r="M193" s="156"/>
      <c r="N193" s="157"/>
      <c r="O193" s="157"/>
      <c r="P193" s="158">
        <f>SUM(P194:P204)</f>
        <v>0</v>
      </c>
      <c r="Q193" s="157"/>
      <c r="R193" s="158">
        <f>SUM(R194:R204)</f>
        <v>19.773989899999996</v>
      </c>
      <c r="S193" s="157"/>
      <c r="T193" s="159">
        <f>SUM(T194:T204)</f>
        <v>0.0189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2" t="s">
        <v>81</v>
      </c>
      <c r="AT193" s="160" t="s">
        <v>75</v>
      </c>
      <c r="AU193" s="160" t="s">
        <v>81</v>
      </c>
      <c r="AY193" s="152" t="s">
        <v>134</v>
      </c>
      <c r="BK193" s="161">
        <f>SUM(BK194:BK204)</f>
        <v>0</v>
      </c>
    </row>
    <row r="194" s="2" customFormat="1" ht="24.15" customHeight="1">
      <c r="A194" s="37"/>
      <c r="B194" s="164"/>
      <c r="C194" s="165" t="s">
        <v>220</v>
      </c>
      <c r="D194" s="165" t="s">
        <v>136</v>
      </c>
      <c r="E194" s="166" t="s">
        <v>221</v>
      </c>
      <c r="F194" s="167" t="s">
        <v>222</v>
      </c>
      <c r="G194" s="168" t="s">
        <v>150</v>
      </c>
      <c r="H194" s="169">
        <v>47.04</v>
      </c>
      <c r="I194" s="170"/>
      <c r="J194" s="171">
        <f>ROUND(I194*H194,2)</f>
        <v>0</v>
      </c>
      <c r="K194" s="167" t="s">
        <v>140</v>
      </c>
      <c r="L194" s="38"/>
      <c r="M194" s="172" t="s">
        <v>1</v>
      </c>
      <c r="N194" s="173" t="s">
        <v>42</v>
      </c>
      <c r="O194" s="76"/>
      <c r="P194" s="174">
        <f>O194*H194</f>
        <v>0</v>
      </c>
      <c r="Q194" s="174">
        <v>0.00438</v>
      </c>
      <c r="R194" s="174">
        <f>Q194*H194</f>
        <v>0.2060352</v>
      </c>
      <c r="S194" s="174">
        <v>0</v>
      </c>
      <c r="T194" s="17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76" t="s">
        <v>141</v>
      </c>
      <c r="AT194" s="176" t="s">
        <v>136</v>
      </c>
      <c r="AU194" s="176" t="s">
        <v>142</v>
      </c>
      <c r="AY194" s="18" t="s">
        <v>134</v>
      </c>
      <c r="BE194" s="177">
        <f>IF(N194="základní",J194,0)</f>
        <v>0</v>
      </c>
      <c r="BF194" s="177">
        <f>IF(N194="snížená",J194,0)</f>
        <v>0</v>
      </c>
      <c r="BG194" s="177">
        <f>IF(N194="zákl. přenesená",J194,0)</f>
        <v>0</v>
      </c>
      <c r="BH194" s="177">
        <f>IF(N194="sníž. přenesená",J194,0)</f>
        <v>0</v>
      </c>
      <c r="BI194" s="177">
        <f>IF(N194="nulová",J194,0)</f>
        <v>0</v>
      </c>
      <c r="BJ194" s="18" t="s">
        <v>142</v>
      </c>
      <c r="BK194" s="177">
        <f>ROUND(I194*H194,2)</f>
        <v>0</v>
      </c>
      <c r="BL194" s="18" t="s">
        <v>141</v>
      </c>
      <c r="BM194" s="176" t="s">
        <v>223</v>
      </c>
    </row>
    <row r="195" s="14" customFormat="1">
      <c r="A195" s="14"/>
      <c r="B195" s="186"/>
      <c r="C195" s="14"/>
      <c r="D195" s="179" t="s">
        <v>144</v>
      </c>
      <c r="E195" s="187" t="s">
        <v>1</v>
      </c>
      <c r="F195" s="188" t="s">
        <v>224</v>
      </c>
      <c r="G195" s="14"/>
      <c r="H195" s="189">
        <v>47.04</v>
      </c>
      <c r="I195" s="190"/>
      <c r="J195" s="14"/>
      <c r="K195" s="14"/>
      <c r="L195" s="186"/>
      <c r="M195" s="191"/>
      <c r="N195" s="192"/>
      <c r="O195" s="192"/>
      <c r="P195" s="192"/>
      <c r="Q195" s="192"/>
      <c r="R195" s="192"/>
      <c r="S195" s="192"/>
      <c r="T195" s="19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87" t="s">
        <v>144</v>
      </c>
      <c r="AU195" s="187" t="s">
        <v>142</v>
      </c>
      <c r="AV195" s="14" t="s">
        <v>142</v>
      </c>
      <c r="AW195" s="14" t="s">
        <v>32</v>
      </c>
      <c r="AX195" s="14" t="s">
        <v>76</v>
      </c>
      <c r="AY195" s="187" t="s">
        <v>134</v>
      </c>
    </row>
    <row r="196" s="15" customFormat="1">
      <c r="A196" s="15"/>
      <c r="B196" s="194"/>
      <c r="C196" s="15"/>
      <c r="D196" s="179" t="s">
        <v>144</v>
      </c>
      <c r="E196" s="195" t="s">
        <v>1</v>
      </c>
      <c r="F196" s="196" t="s">
        <v>147</v>
      </c>
      <c r="G196" s="15"/>
      <c r="H196" s="197">
        <v>47.04</v>
      </c>
      <c r="I196" s="198"/>
      <c r="J196" s="15"/>
      <c r="K196" s="15"/>
      <c r="L196" s="194"/>
      <c r="M196" s="199"/>
      <c r="N196" s="200"/>
      <c r="O196" s="200"/>
      <c r="P196" s="200"/>
      <c r="Q196" s="200"/>
      <c r="R196" s="200"/>
      <c r="S196" s="200"/>
      <c r="T196" s="20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195" t="s">
        <v>144</v>
      </c>
      <c r="AU196" s="195" t="s">
        <v>142</v>
      </c>
      <c r="AV196" s="15" t="s">
        <v>141</v>
      </c>
      <c r="AW196" s="15" t="s">
        <v>32</v>
      </c>
      <c r="AX196" s="15" t="s">
        <v>81</v>
      </c>
      <c r="AY196" s="195" t="s">
        <v>134</v>
      </c>
    </row>
    <row r="197" s="2" customFormat="1" ht="24.15" customHeight="1">
      <c r="A197" s="37"/>
      <c r="B197" s="164"/>
      <c r="C197" s="165" t="s">
        <v>225</v>
      </c>
      <c r="D197" s="165" t="s">
        <v>136</v>
      </c>
      <c r="E197" s="166" t="s">
        <v>226</v>
      </c>
      <c r="F197" s="167" t="s">
        <v>227</v>
      </c>
      <c r="G197" s="168" t="s">
        <v>150</v>
      </c>
      <c r="H197" s="169">
        <v>315</v>
      </c>
      <c r="I197" s="170"/>
      <c r="J197" s="171">
        <f>ROUND(I197*H197,2)</f>
        <v>0</v>
      </c>
      <c r="K197" s="167" t="s">
        <v>140</v>
      </c>
      <c r="L197" s="38"/>
      <c r="M197" s="172" t="s">
        <v>1</v>
      </c>
      <c r="N197" s="173" t="s">
        <v>42</v>
      </c>
      <c r="O197" s="76"/>
      <c r="P197" s="174">
        <f>O197*H197</f>
        <v>0</v>
      </c>
      <c r="Q197" s="174">
        <v>9E-05</v>
      </c>
      <c r="R197" s="174">
        <f>Q197*H197</f>
        <v>0.02835</v>
      </c>
      <c r="S197" s="174">
        <v>6E-05</v>
      </c>
      <c r="T197" s="175">
        <f>S197*H197</f>
        <v>0.0189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76" t="s">
        <v>141</v>
      </c>
      <c r="AT197" s="176" t="s">
        <v>136</v>
      </c>
      <c r="AU197" s="176" t="s">
        <v>142</v>
      </c>
      <c r="AY197" s="18" t="s">
        <v>134</v>
      </c>
      <c r="BE197" s="177">
        <f>IF(N197="základní",J197,0)</f>
        <v>0</v>
      </c>
      <c r="BF197" s="177">
        <f>IF(N197="snížená",J197,0)</f>
        <v>0</v>
      </c>
      <c r="BG197" s="177">
        <f>IF(N197="zákl. přenesená",J197,0)</f>
        <v>0</v>
      </c>
      <c r="BH197" s="177">
        <f>IF(N197="sníž. přenesená",J197,0)</f>
        <v>0</v>
      </c>
      <c r="BI197" s="177">
        <f>IF(N197="nulová",J197,0)</f>
        <v>0</v>
      </c>
      <c r="BJ197" s="18" t="s">
        <v>142</v>
      </c>
      <c r="BK197" s="177">
        <f>ROUND(I197*H197,2)</f>
        <v>0</v>
      </c>
      <c r="BL197" s="18" t="s">
        <v>141</v>
      </c>
      <c r="BM197" s="176" t="s">
        <v>228</v>
      </c>
    </row>
    <row r="198" s="13" customFormat="1">
      <c r="A198" s="13"/>
      <c r="B198" s="178"/>
      <c r="C198" s="13"/>
      <c r="D198" s="179" t="s">
        <v>144</v>
      </c>
      <c r="E198" s="180" t="s">
        <v>1</v>
      </c>
      <c r="F198" s="181" t="s">
        <v>229</v>
      </c>
      <c r="G198" s="13"/>
      <c r="H198" s="180" t="s">
        <v>1</v>
      </c>
      <c r="I198" s="182"/>
      <c r="J198" s="13"/>
      <c r="K198" s="13"/>
      <c r="L198" s="178"/>
      <c r="M198" s="183"/>
      <c r="N198" s="184"/>
      <c r="O198" s="184"/>
      <c r="P198" s="184"/>
      <c r="Q198" s="184"/>
      <c r="R198" s="184"/>
      <c r="S198" s="184"/>
      <c r="T198" s="18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0" t="s">
        <v>144</v>
      </c>
      <c r="AU198" s="180" t="s">
        <v>142</v>
      </c>
      <c r="AV198" s="13" t="s">
        <v>81</v>
      </c>
      <c r="AW198" s="13" t="s">
        <v>32</v>
      </c>
      <c r="AX198" s="13" t="s">
        <v>76</v>
      </c>
      <c r="AY198" s="180" t="s">
        <v>134</v>
      </c>
    </row>
    <row r="199" s="14" customFormat="1">
      <c r="A199" s="14"/>
      <c r="B199" s="186"/>
      <c r="C199" s="14"/>
      <c r="D199" s="179" t="s">
        <v>144</v>
      </c>
      <c r="E199" s="187" t="s">
        <v>1</v>
      </c>
      <c r="F199" s="188" t="s">
        <v>230</v>
      </c>
      <c r="G199" s="14"/>
      <c r="H199" s="189">
        <v>315</v>
      </c>
      <c r="I199" s="190"/>
      <c r="J199" s="14"/>
      <c r="K199" s="14"/>
      <c r="L199" s="186"/>
      <c r="M199" s="191"/>
      <c r="N199" s="192"/>
      <c r="O199" s="192"/>
      <c r="P199" s="192"/>
      <c r="Q199" s="192"/>
      <c r="R199" s="192"/>
      <c r="S199" s="192"/>
      <c r="T199" s="19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87" t="s">
        <v>144</v>
      </c>
      <c r="AU199" s="187" t="s">
        <v>142</v>
      </c>
      <c r="AV199" s="14" t="s">
        <v>142</v>
      </c>
      <c r="AW199" s="14" t="s">
        <v>32</v>
      </c>
      <c r="AX199" s="14" t="s">
        <v>76</v>
      </c>
      <c r="AY199" s="187" t="s">
        <v>134</v>
      </c>
    </row>
    <row r="200" s="15" customFormat="1">
      <c r="A200" s="15"/>
      <c r="B200" s="194"/>
      <c r="C200" s="15"/>
      <c r="D200" s="179" t="s">
        <v>144</v>
      </c>
      <c r="E200" s="195" t="s">
        <v>1</v>
      </c>
      <c r="F200" s="196" t="s">
        <v>147</v>
      </c>
      <c r="G200" s="15"/>
      <c r="H200" s="197">
        <v>315</v>
      </c>
      <c r="I200" s="198"/>
      <c r="J200" s="15"/>
      <c r="K200" s="15"/>
      <c r="L200" s="194"/>
      <c r="M200" s="199"/>
      <c r="N200" s="200"/>
      <c r="O200" s="200"/>
      <c r="P200" s="200"/>
      <c r="Q200" s="200"/>
      <c r="R200" s="200"/>
      <c r="S200" s="200"/>
      <c r="T200" s="20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195" t="s">
        <v>144</v>
      </c>
      <c r="AU200" s="195" t="s">
        <v>142</v>
      </c>
      <c r="AV200" s="15" t="s">
        <v>141</v>
      </c>
      <c r="AW200" s="15" t="s">
        <v>32</v>
      </c>
      <c r="AX200" s="15" t="s">
        <v>81</v>
      </c>
      <c r="AY200" s="195" t="s">
        <v>134</v>
      </c>
    </row>
    <row r="201" s="2" customFormat="1" ht="24.15" customHeight="1">
      <c r="A201" s="37"/>
      <c r="B201" s="164"/>
      <c r="C201" s="165" t="s">
        <v>231</v>
      </c>
      <c r="D201" s="165" t="s">
        <v>136</v>
      </c>
      <c r="E201" s="166" t="s">
        <v>232</v>
      </c>
      <c r="F201" s="167" t="s">
        <v>233</v>
      </c>
      <c r="G201" s="168" t="s">
        <v>139</v>
      </c>
      <c r="H201" s="169">
        <v>7.81</v>
      </c>
      <c r="I201" s="170"/>
      <c r="J201" s="171">
        <f>ROUND(I201*H201,2)</f>
        <v>0</v>
      </c>
      <c r="K201" s="167" t="s">
        <v>140</v>
      </c>
      <c r="L201" s="38"/>
      <c r="M201" s="172" t="s">
        <v>1</v>
      </c>
      <c r="N201" s="173" t="s">
        <v>42</v>
      </c>
      <c r="O201" s="76"/>
      <c r="P201" s="174">
        <f>O201*H201</f>
        <v>0</v>
      </c>
      <c r="Q201" s="174">
        <v>2.50187</v>
      </c>
      <c r="R201" s="174">
        <f>Q201*H201</f>
        <v>19.5396047</v>
      </c>
      <c r="S201" s="174">
        <v>0</v>
      </c>
      <c r="T201" s="17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76" t="s">
        <v>141</v>
      </c>
      <c r="AT201" s="176" t="s">
        <v>136</v>
      </c>
      <c r="AU201" s="176" t="s">
        <v>142</v>
      </c>
      <c r="AY201" s="18" t="s">
        <v>134</v>
      </c>
      <c r="BE201" s="177">
        <f>IF(N201="základní",J201,0)</f>
        <v>0</v>
      </c>
      <c r="BF201" s="177">
        <f>IF(N201="snížená",J201,0)</f>
        <v>0</v>
      </c>
      <c r="BG201" s="177">
        <f>IF(N201="zákl. přenesená",J201,0)</f>
        <v>0</v>
      </c>
      <c r="BH201" s="177">
        <f>IF(N201="sníž. přenesená",J201,0)</f>
        <v>0</v>
      </c>
      <c r="BI201" s="177">
        <f>IF(N201="nulová",J201,0)</f>
        <v>0</v>
      </c>
      <c r="BJ201" s="18" t="s">
        <v>142</v>
      </c>
      <c r="BK201" s="177">
        <f>ROUND(I201*H201,2)</f>
        <v>0</v>
      </c>
      <c r="BL201" s="18" t="s">
        <v>141</v>
      </c>
      <c r="BM201" s="176" t="s">
        <v>234</v>
      </c>
    </row>
    <row r="202" s="13" customFormat="1">
      <c r="A202" s="13"/>
      <c r="B202" s="178"/>
      <c r="C202" s="13"/>
      <c r="D202" s="179" t="s">
        <v>144</v>
      </c>
      <c r="E202" s="180" t="s">
        <v>1</v>
      </c>
      <c r="F202" s="181" t="s">
        <v>235</v>
      </c>
      <c r="G202" s="13"/>
      <c r="H202" s="180" t="s">
        <v>1</v>
      </c>
      <c r="I202" s="182"/>
      <c r="J202" s="13"/>
      <c r="K202" s="13"/>
      <c r="L202" s="178"/>
      <c r="M202" s="183"/>
      <c r="N202" s="184"/>
      <c r="O202" s="184"/>
      <c r="P202" s="184"/>
      <c r="Q202" s="184"/>
      <c r="R202" s="184"/>
      <c r="S202" s="184"/>
      <c r="T202" s="18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0" t="s">
        <v>144</v>
      </c>
      <c r="AU202" s="180" t="s">
        <v>142</v>
      </c>
      <c r="AV202" s="13" t="s">
        <v>81</v>
      </c>
      <c r="AW202" s="13" t="s">
        <v>32</v>
      </c>
      <c r="AX202" s="13" t="s">
        <v>76</v>
      </c>
      <c r="AY202" s="180" t="s">
        <v>134</v>
      </c>
    </row>
    <row r="203" s="14" customFormat="1">
      <c r="A203" s="14"/>
      <c r="B203" s="186"/>
      <c r="C203" s="14"/>
      <c r="D203" s="179" t="s">
        <v>144</v>
      </c>
      <c r="E203" s="187" t="s">
        <v>1</v>
      </c>
      <c r="F203" s="188" t="s">
        <v>236</v>
      </c>
      <c r="G203" s="14"/>
      <c r="H203" s="189">
        <v>7.81</v>
      </c>
      <c r="I203" s="190"/>
      <c r="J203" s="14"/>
      <c r="K203" s="14"/>
      <c r="L203" s="186"/>
      <c r="M203" s="191"/>
      <c r="N203" s="192"/>
      <c r="O203" s="192"/>
      <c r="P203" s="192"/>
      <c r="Q203" s="192"/>
      <c r="R203" s="192"/>
      <c r="S203" s="192"/>
      <c r="T203" s="19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87" t="s">
        <v>144</v>
      </c>
      <c r="AU203" s="187" t="s">
        <v>142</v>
      </c>
      <c r="AV203" s="14" t="s">
        <v>142</v>
      </c>
      <c r="AW203" s="14" t="s">
        <v>32</v>
      </c>
      <c r="AX203" s="14" t="s">
        <v>76</v>
      </c>
      <c r="AY203" s="187" t="s">
        <v>134</v>
      </c>
    </row>
    <row r="204" s="15" customFormat="1">
      <c r="A204" s="15"/>
      <c r="B204" s="194"/>
      <c r="C204" s="15"/>
      <c r="D204" s="179" t="s">
        <v>144</v>
      </c>
      <c r="E204" s="195" t="s">
        <v>1</v>
      </c>
      <c r="F204" s="196" t="s">
        <v>147</v>
      </c>
      <c r="G204" s="15"/>
      <c r="H204" s="197">
        <v>7.81</v>
      </c>
      <c r="I204" s="198"/>
      <c r="J204" s="15"/>
      <c r="K204" s="15"/>
      <c r="L204" s="194"/>
      <c r="M204" s="199"/>
      <c r="N204" s="200"/>
      <c r="O204" s="200"/>
      <c r="P204" s="200"/>
      <c r="Q204" s="200"/>
      <c r="R204" s="200"/>
      <c r="S204" s="200"/>
      <c r="T204" s="20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195" t="s">
        <v>144</v>
      </c>
      <c r="AU204" s="195" t="s">
        <v>142</v>
      </c>
      <c r="AV204" s="15" t="s">
        <v>141</v>
      </c>
      <c r="AW204" s="15" t="s">
        <v>32</v>
      </c>
      <c r="AX204" s="15" t="s">
        <v>81</v>
      </c>
      <c r="AY204" s="195" t="s">
        <v>134</v>
      </c>
    </row>
    <row r="205" s="12" customFormat="1" ht="22.8" customHeight="1">
      <c r="A205" s="12"/>
      <c r="B205" s="151"/>
      <c r="C205" s="12"/>
      <c r="D205" s="152" t="s">
        <v>75</v>
      </c>
      <c r="E205" s="162" t="s">
        <v>179</v>
      </c>
      <c r="F205" s="162" t="s">
        <v>237</v>
      </c>
      <c r="G205" s="12"/>
      <c r="H205" s="12"/>
      <c r="I205" s="154"/>
      <c r="J205" s="163">
        <f>BK205</f>
        <v>0</v>
      </c>
      <c r="K205" s="12"/>
      <c r="L205" s="151"/>
      <c r="M205" s="156"/>
      <c r="N205" s="157"/>
      <c r="O205" s="157"/>
      <c r="P205" s="158">
        <f>P206</f>
        <v>0</v>
      </c>
      <c r="Q205" s="157"/>
      <c r="R205" s="158">
        <f>R206</f>
        <v>0.0092299999999999984</v>
      </c>
      <c r="S205" s="157"/>
      <c r="T205" s="159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52" t="s">
        <v>81</v>
      </c>
      <c r="AT205" s="160" t="s">
        <v>75</v>
      </c>
      <c r="AU205" s="160" t="s">
        <v>81</v>
      </c>
      <c r="AY205" s="152" t="s">
        <v>134</v>
      </c>
      <c r="BK205" s="161">
        <f>BK206</f>
        <v>0</v>
      </c>
    </row>
    <row r="206" s="2" customFormat="1" ht="24.15" customHeight="1">
      <c r="A206" s="37"/>
      <c r="B206" s="164"/>
      <c r="C206" s="165" t="s">
        <v>238</v>
      </c>
      <c r="D206" s="165" t="s">
        <v>136</v>
      </c>
      <c r="E206" s="166" t="s">
        <v>239</v>
      </c>
      <c r="F206" s="167" t="s">
        <v>240</v>
      </c>
      <c r="G206" s="168" t="s">
        <v>241</v>
      </c>
      <c r="H206" s="169">
        <v>71</v>
      </c>
      <c r="I206" s="170"/>
      <c r="J206" s="171">
        <f>ROUND(I206*H206,2)</f>
        <v>0</v>
      </c>
      <c r="K206" s="167" t="s">
        <v>140</v>
      </c>
      <c r="L206" s="38"/>
      <c r="M206" s="172" t="s">
        <v>1</v>
      </c>
      <c r="N206" s="173" t="s">
        <v>42</v>
      </c>
      <c r="O206" s="76"/>
      <c r="P206" s="174">
        <f>O206*H206</f>
        <v>0</v>
      </c>
      <c r="Q206" s="174">
        <v>0.00012999999999999998</v>
      </c>
      <c r="R206" s="174">
        <f>Q206*H206</f>
        <v>0.0092299999999999984</v>
      </c>
      <c r="S206" s="174">
        <v>0</v>
      </c>
      <c r="T206" s="17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76" t="s">
        <v>141</v>
      </c>
      <c r="AT206" s="176" t="s">
        <v>136</v>
      </c>
      <c r="AU206" s="176" t="s">
        <v>142</v>
      </c>
      <c r="AY206" s="18" t="s">
        <v>134</v>
      </c>
      <c r="BE206" s="177">
        <f>IF(N206="základní",J206,0)</f>
        <v>0</v>
      </c>
      <c r="BF206" s="177">
        <f>IF(N206="snížená",J206,0)</f>
        <v>0</v>
      </c>
      <c r="BG206" s="177">
        <f>IF(N206="zákl. přenesená",J206,0)</f>
        <v>0</v>
      </c>
      <c r="BH206" s="177">
        <f>IF(N206="sníž. přenesená",J206,0)</f>
        <v>0</v>
      </c>
      <c r="BI206" s="177">
        <f>IF(N206="nulová",J206,0)</f>
        <v>0</v>
      </c>
      <c r="BJ206" s="18" t="s">
        <v>142</v>
      </c>
      <c r="BK206" s="177">
        <f>ROUND(I206*H206,2)</f>
        <v>0</v>
      </c>
      <c r="BL206" s="18" t="s">
        <v>141</v>
      </c>
      <c r="BM206" s="176" t="s">
        <v>242</v>
      </c>
    </row>
    <row r="207" s="12" customFormat="1" ht="22.8" customHeight="1">
      <c r="A207" s="12"/>
      <c r="B207" s="151"/>
      <c r="C207" s="12"/>
      <c r="D207" s="152" t="s">
        <v>75</v>
      </c>
      <c r="E207" s="162" t="s">
        <v>183</v>
      </c>
      <c r="F207" s="162" t="s">
        <v>243</v>
      </c>
      <c r="G207" s="12"/>
      <c r="H207" s="12"/>
      <c r="I207" s="154"/>
      <c r="J207" s="163">
        <f>BK207</f>
        <v>0</v>
      </c>
      <c r="K207" s="12"/>
      <c r="L207" s="151"/>
      <c r="M207" s="156"/>
      <c r="N207" s="157"/>
      <c r="O207" s="157"/>
      <c r="P207" s="158">
        <f>SUM(P208:P232)</f>
        <v>0</v>
      </c>
      <c r="Q207" s="157"/>
      <c r="R207" s="158">
        <f>SUM(R208:R232)</f>
        <v>0.05832</v>
      </c>
      <c r="S207" s="157"/>
      <c r="T207" s="159">
        <f>SUM(T208:T232)</f>
        <v>30.118000000000004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2" t="s">
        <v>81</v>
      </c>
      <c r="AT207" s="160" t="s">
        <v>75</v>
      </c>
      <c r="AU207" s="160" t="s">
        <v>81</v>
      </c>
      <c r="AY207" s="152" t="s">
        <v>134</v>
      </c>
      <c r="BK207" s="161">
        <f>SUM(BK208:BK232)</f>
        <v>0</v>
      </c>
    </row>
    <row r="208" s="2" customFormat="1" ht="24.15" customHeight="1">
      <c r="A208" s="37"/>
      <c r="B208" s="164"/>
      <c r="C208" s="165" t="s">
        <v>244</v>
      </c>
      <c r="D208" s="165" t="s">
        <v>136</v>
      </c>
      <c r="E208" s="166" t="s">
        <v>245</v>
      </c>
      <c r="F208" s="167" t="s">
        <v>246</v>
      </c>
      <c r="G208" s="168" t="s">
        <v>247</v>
      </c>
      <c r="H208" s="169">
        <v>21</v>
      </c>
      <c r="I208" s="170"/>
      <c r="J208" s="171">
        <f>ROUND(I208*H208,2)</f>
        <v>0</v>
      </c>
      <c r="K208" s="167" t="s">
        <v>1</v>
      </c>
      <c r="L208" s="38"/>
      <c r="M208" s="172" t="s">
        <v>1</v>
      </c>
      <c r="N208" s="173" t="s">
        <v>42</v>
      </c>
      <c r="O208" s="76"/>
      <c r="P208" s="174">
        <f>O208*H208</f>
        <v>0</v>
      </c>
      <c r="Q208" s="174">
        <v>0</v>
      </c>
      <c r="R208" s="174">
        <f>Q208*H208</f>
        <v>0</v>
      </c>
      <c r="S208" s="174">
        <v>0</v>
      </c>
      <c r="T208" s="17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76" t="s">
        <v>141</v>
      </c>
      <c r="AT208" s="176" t="s">
        <v>136</v>
      </c>
      <c r="AU208" s="176" t="s">
        <v>142</v>
      </c>
      <c r="AY208" s="18" t="s">
        <v>134</v>
      </c>
      <c r="BE208" s="177">
        <f>IF(N208="základní",J208,0)</f>
        <v>0</v>
      </c>
      <c r="BF208" s="177">
        <f>IF(N208="snížená",J208,0)</f>
        <v>0</v>
      </c>
      <c r="BG208" s="177">
        <f>IF(N208="zákl. přenesená",J208,0)</f>
        <v>0</v>
      </c>
      <c r="BH208" s="177">
        <f>IF(N208="sníž. přenesená",J208,0)</f>
        <v>0</v>
      </c>
      <c r="BI208" s="177">
        <f>IF(N208="nulová",J208,0)</f>
        <v>0</v>
      </c>
      <c r="BJ208" s="18" t="s">
        <v>142</v>
      </c>
      <c r="BK208" s="177">
        <f>ROUND(I208*H208,2)</f>
        <v>0</v>
      </c>
      <c r="BL208" s="18" t="s">
        <v>141</v>
      </c>
      <c r="BM208" s="176" t="s">
        <v>248</v>
      </c>
    </row>
    <row r="209" s="2" customFormat="1" ht="33" customHeight="1">
      <c r="A209" s="37"/>
      <c r="B209" s="164"/>
      <c r="C209" s="165" t="s">
        <v>7</v>
      </c>
      <c r="D209" s="165" t="s">
        <v>136</v>
      </c>
      <c r="E209" s="166" t="s">
        <v>249</v>
      </c>
      <c r="F209" s="167" t="s">
        <v>250</v>
      </c>
      <c r="G209" s="168" t="s">
        <v>150</v>
      </c>
      <c r="H209" s="169">
        <v>198</v>
      </c>
      <c r="I209" s="170"/>
      <c r="J209" s="171">
        <f>ROUND(I209*H209,2)</f>
        <v>0</v>
      </c>
      <c r="K209" s="167" t="s">
        <v>140</v>
      </c>
      <c r="L209" s="38"/>
      <c r="M209" s="172" t="s">
        <v>1</v>
      </c>
      <c r="N209" s="173" t="s">
        <v>42</v>
      </c>
      <c r="O209" s="76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76" t="s">
        <v>141</v>
      </c>
      <c r="AT209" s="176" t="s">
        <v>136</v>
      </c>
      <c r="AU209" s="176" t="s">
        <v>142</v>
      </c>
      <c r="AY209" s="18" t="s">
        <v>134</v>
      </c>
      <c r="BE209" s="177">
        <f>IF(N209="základní",J209,0)</f>
        <v>0</v>
      </c>
      <c r="BF209" s="177">
        <f>IF(N209="snížená",J209,0)</f>
        <v>0</v>
      </c>
      <c r="BG209" s="177">
        <f>IF(N209="zákl. přenesená",J209,0)</f>
        <v>0</v>
      </c>
      <c r="BH209" s="177">
        <f>IF(N209="sníž. přenesená",J209,0)</f>
        <v>0</v>
      </c>
      <c r="BI209" s="177">
        <f>IF(N209="nulová",J209,0)</f>
        <v>0</v>
      </c>
      <c r="BJ209" s="18" t="s">
        <v>142</v>
      </c>
      <c r="BK209" s="177">
        <f>ROUND(I209*H209,2)</f>
        <v>0</v>
      </c>
      <c r="BL209" s="18" t="s">
        <v>141</v>
      </c>
      <c r="BM209" s="176" t="s">
        <v>251</v>
      </c>
    </row>
    <row r="210" s="2" customFormat="1" ht="21.75" customHeight="1">
      <c r="A210" s="37"/>
      <c r="B210" s="164"/>
      <c r="C210" s="165" t="s">
        <v>252</v>
      </c>
      <c r="D210" s="165" t="s">
        <v>136</v>
      </c>
      <c r="E210" s="166" t="s">
        <v>253</v>
      </c>
      <c r="F210" s="167" t="s">
        <v>254</v>
      </c>
      <c r="G210" s="168" t="s">
        <v>255</v>
      </c>
      <c r="H210" s="169">
        <v>12</v>
      </c>
      <c r="I210" s="170"/>
      <c r="J210" s="171">
        <f>ROUND(I210*H210,2)</f>
        <v>0</v>
      </c>
      <c r="K210" s="167" t="s">
        <v>140</v>
      </c>
      <c r="L210" s="38"/>
      <c r="M210" s="172" t="s">
        <v>1</v>
      </c>
      <c r="N210" s="173" t="s">
        <v>42</v>
      </c>
      <c r="O210" s="76"/>
      <c r="P210" s="174">
        <f>O210*H210</f>
        <v>0</v>
      </c>
      <c r="Q210" s="174">
        <v>0</v>
      </c>
      <c r="R210" s="174">
        <f>Q210*H210</f>
        <v>0</v>
      </c>
      <c r="S210" s="174">
        <v>0</v>
      </c>
      <c r="T210" s="175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76" t="s">
        <v>141</v>
      </c>
      <c r="AT210" s="176" t="s">
        <v>136</v>
      </c>
      <c r="AU210" s="176" t="s">
        <v>142</v>
      </c>
      <c r="AY210" s="18" t="s">
        <v>134</v>
      </c>
      <c r="BE210" s="177">
        <f>IF(N210="základní",J210,0)</f>
        <v>0</v>
      </c>
      <c r="BF210" s="177">
        <f>IF(N210="snížená",J210,0)</f>
        <v>0</v>
      </c>
      <c r="BG210" s="177">
        <f>IF(N210="zákl. přenesená",J210,0)</f>
        <v>0</v>
      </c>
      <c r="BH210" s="177">
        <f>IF(N210="sníž. přenesená",J210,0)</f>
        <v>0</v>
      </c>
      <c r="BI210" s="177">
        <f>IF(N210="nulová",J210,0)</f>
        <v>0</v>
      </c>
      <c r="BJ210" s="18" t="s">
        <v>142</v>
      </c>
      <c r="BK210" s="177">
        <f>ROUND(I210*H210,2)</f>
        <v>0</v>
      </c>
      <c r="BL210" s="18" t="s">
        <v>141</v>
      </c>
      <c r="BM210" s="176" t="s">
        <v>256</v>
      </c>
    </row>
    <row r="211" s="2" customFormat="1" ht="24.15" customHeight="1">
      <c r="A211" s="37"/>
      <c r="B211" s="164"/>
      <c r="C211" s="165" t="s">
        <v>257</v>
      </c>
      <c r="D211" s="165" t="s">
        <v>136</v>
      </c>
      <c r="E211" s="166" t="s">
        <v>258</v>
      </c>
      <c r="F211" s="167" t="s">
        <v>259</v>
      </c>
      <c r="G211" s="168" t="s">
        <v>255</v>
      </c>
      <c r="H211" s="169">
        <v>540</v>
      </c>
      <c r="I211" s="170"/>
      <c r="J211" s="171">
        <f>ROUND(I211*H211,2)</f>
        <v>0</v>
      </c>
      <c r="K211" s="167" t="s">
        <v>140</v>
      </c>
      <c r="L211" s="38"/>
      <c r="M211" s="172" t="s">
        <v>1</v>
      </c>
      <c r="N211" s="173" t="s">
        <v>42</v>
      </c>
      <c r="O211" s="76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76" t="s">
        <v>141</v>
      </c>
      <c r="AT211" s="176" t="s">
        <v>136</v>
      </c>
      <c r="AU211" s="176" t="s">
        <v>142</v>
      </c>
      <c r="AY211" s="18" t="s">
        <v>134</v>
      </c>
      <c r="BE211" s="177">
        <f>IF(N211="základní",J211,0)</f>
        <v>0</v>
      </c>
      <c r="BF211" s="177">
        <f>IF(N211="snížená",J211,0)</f>
        <v>0</v>
      </c>
      <c r="BG211" s="177">
        <f>IF(N211="zákl. přenesená",J211,0)</f>
        <v>0</v>
      </c>
      <c r="BH211" s="177">
        <f>IF(N211="sníž. přenesená",J211,0)</f>
        <v>0</v>
      </c>
      <c r="BI211" s="177">
        <f>IF(N211="nulová",J211,0)</f>
        <v>0</v>
      </c>
      <c r="BJ211" s="18" t="s">
        <v>142</v>
      </c>
      <c r="BK211" s="177">
        <f>ROUND(I211*H211,2)</f>
        <v>0</v>
      </c>
      <c r="BL211" s="18" t="s">
        <v>141</v>
      </c>
      <c r="BM211" s="176" t="s">
        <v>260</v>
      </c>
    </row>
    <row r="212" s="14" customFormat="1">
      <c r="A212" s="14"/>
      <c r="B212" s="186"/>
      <c r="C212" s="14"/>
      <c r="D212" s="179" t="s">
        <v>144</v>
      </c>
      <c r="E212" s="14"/>
      <c r="F212" s="188" t="s">
        <v>261</v>
      </c>
      <c r="G212" s="14"/>
      <c r="H212" s="189">
        <v>540</v>
      </c>
      <c r="I212" s="190"/>
      <c r="J212" s="14"/>
      <c r="K212" s="14"/>
      <c r="L212" s="186"/>
      <c r="M212" s="191"/>
      <c r="N212" s="192"/>
      <c r="O212" s="192"/>
      <c r="P212" s="192"/>
      <c r="Q212" s="192"/>
      <c r="R212" s="192"/>
      <c r="S212" s="192"/>
      <c r="T212" s="19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87" t="s">
        <v>144</v>
      </c>
      <c r="AU212" s="187" t="s">
        <v>142</v>
      </c>
      <c r="AV212" s="14" t="s">
        <v>142</v>
      </c>
      <c r="AW212" s="14" t="s">
        <v>3</v>
      </c>
      <c r="AX212" s="14" t="s">
        <v>81</v>
      </c>
      <c r="AY212" s="187" t="s">
        <v>134</v>
      </c>
    </row>
    <row r="213" s="2" customFormat="1" ht="24.15" customHeight="1">
      <c r="A213" s="37"/>
      <c r="B213" s="164"/>
      <c r="C213" s="165" t="s">
        <v>262</v>
      </c>
      <c r="D213" s="165" t="s">
        <v>136</v>
      </c>
      <c r="E213" s="166" t="s">
        <v>263</v>
      </c>
      <c r="F213" s="167" t="s">
        <v>264</v>
      </c>
      <c r="G213" s="168" t="s">
        <v>255</v>
      </c>
      <c r="H213" s="169">
        <v>12</v>
      </c>
      <c r="I213" s="170"/>
      <c r="J213" s="171">
        <f>ROUND(I213*H213,2)</f>
        <v>0</v>
      </c>
      <c r="K213" s="167" t="s">
        <v>140</v>
      </c>
      <c r="L213" s="38"/>
      <c r="M213" s="172" t="s">
        <v>1</v>
      </c>
      <c r="N213" s="173" t="s">
        <v>42</v>
      </c>
      <c r="O213" s="76"/>
      <c r="P213" s="174">
        <f>O213*H213</f>
        <v>0</v>
      </c>
      <c r="Q213" s="174">
        <v>0</v>
      </c>
      <c r="R213" s="174">
        <f>Q213*H213</f>
        <v>0</v>
      </c>
      <c r="S213" s="174">
        <v>0</v>
      </c>
      <c r="T213" s="175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76" t="s">
        <v>141</v>
      </c>
      <c r="AT213" s="176" t="s">
        <v>136</v>
      </c>
      <c r="AU213" s="176" t="s">
        <v>142</v>
      </c>
      <c r="AY213" s="18" t="s">
        <v>134</v>
      </c>
      <c r="BE213" s="177">
        <f>IF(N213="základní",J213,0)</f>
        <v>0</v>
      </c>
      <c r="BF213" s="177">
        <f>IF(N213="snížená",J213,0)</f>
        <v>0</v>
      </c>
      <c r="BG213" s="177">
        <f>IF(N213="zákl. přenesená",J213,0)</f>
        <v>0</v>
      </c>
      <c r="BH213" s="177">
        <f>IF(N213="sníž. přenesená",J213,0)</f>
        <v>0</v>
      </c>
      <c r="BI213" s="177">
        <f>IF(N213="nulová",J213,0)</f>
        <v>0</v>
      </c>
      <c r="BJ213" s="18" t="s">
        <v>142</v>
      </c>
      <c r="BK213" s="177">
        <f>ROUND(I213*H213,2)</f>
        <v>0</v>
      </c>
      <c r="BL213" s="18" t="s">
        <v>141</v>
      </c>
      <c r="BM213" s="176" t="s">
        <v>265</v>
      </c>
    </row>
    <row r="214" s="2" customFormat="1" ht="24.15" customHeight="1">
      <c r="A214" s="37"/>
      <c r="B214" s="164"/>
      <c r="C214" s="165" t="s">
        <v>266</v>
      </c>
      <c r="D214" s="165" t="s">
        <v>136</v>
      </c>
      <c r="E214" s="166" t="s">
        <v>267</v>
      </c>
      <c r="F214" s="167" t="s">
        <v>268</v>
      </c>
      <c r="G214" s="168" t="s">
        <v>150</v>
      </c>
      <c r="H214" s="169">
        <v>240</v>
      </c>
      <c r="I214" s="170"/>
      <c r="J214" s="171">
        <f>ROUND(I214*H214,2)</f>
        <v>0</v>
      </c>
      <c r="K214" s="167" t="s">
        <v>140</v>
      </c>
      <c r="L214" s="38"/>
      <c r="M214" s="172" t="s">
        <v>1</v>
      </c>
      <c r="N214" s="173" t="s">
        <v>42</v>
      </c>
      <c r="O214" s="76"/>
      <c r="P214" s="174">
        <f>O214*H214</f>
        <v>0</v>
      </c>
      <c r="Q214" s="174">
        <v>4E-05</v>
      </c>
      <c r="R214" s="174">
        <f>Q214*H214</f>
        <v>0.0096000000000000016</v>
      </c>
      <c r="S214" s="174">
        <v>0</v>
      </c>
      <c r="T214" s="17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76" t="s">
        <v>141</v>
      </c>
      <c r="AT214" s="176" t="s">
        <v>136</v>
      </c>
      <c r="AU214" s="176" t="s">
        <v>142</v>
      </c>
      <c r="AY214" s="18" t="s">
        <v>134</v>
      </c>
      <c r="BE214" s="177">
        <f>IF(N214="základní",J214,0)</f>
        <v>0</v>
      </c>
      <c r="BF214" s="177">
        <f>IF(N214="snížená",J214,0)</f>
        <v>0</v>
      </c>
      <c r="BG214" s="177">
        <f>IF(N214="zákl. přenesená",J214,0)</f>
        <v>0</v>
      </c>
      <c r="BH214" s="177">
        <f>IF(N214="sníž. přenesená",J214,0)</f>
        <v>0</v>
      </c>
      <c r="BI214" s="177">
        <f>IF(N214="nulová",J214,0)</f>
        <v>0</v>
      </c>
      <c r="BJ214" s="18" t="s">
        <v>142</v>
      </c>
      <c r="BK214" s="177">
        <f>ROUND(I214*H214,2)</f>
        <v>0</v>
      </c>
      <c r="BL214" s="18" t="s">
        <v>141</v>
      </c>
      <c r="BM214" s="176" t="s">
        <v>269</v>
      </c>
    </row>
    <row r="215" s="2" customFormat="1" ht="16.5" customHeight="1">
      <c r="A215" s="37"/>
      <c r="B215" s="164"/>
      <c r="C215" s="165" t="s">
        <v>270</v>
      </c>
      <c r="D215" s="165" t="s">
        <v>136</v>
      </c>
      <c r="E215" s="166" t="s">
        <v>271</v>
      </c>
      <c r="F215" s="167" t="s">
        <v>272</v>
      </c>
      <c r="G215" s="168" t="s">
        <v>150</v>
      </c>
      <c r="H215" s="169">
        <v>4200</v>
      </c>
      <c r="I215" s="170"/>
      <c r="J215" s="171">
        <f>ROUND(I215*H215,2)</f>
        <v>0</v>
      </c>
      <c r="K215" s="167" t="s">
        <v>140</v>
      </c>
      <c r="L215" s="38"/>
      <c r="M215" s="172" t="s">
        <v>1</v>
      </c>
      <c r="N215" s="173" t="s">
        <v>42</v>
      </c>
      <c r="O215" s="76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76" t="s">
        <v>141</v>
      </c>
      <c r="AT215" s="176" t="s">
        <v>136</v>
      </c>
      <c r="AU215" s="176" t="s">
        <v>142</v>
      </c>
      <c r="AY215" s="18" t="s">
        <v>134</v>
      </c>
      <c r="BE215" s="177">
        <f>IF(N215="základní",J215,0)</f>
        <v>0</v>
      </c>
      <c r="BF215" s="177">
        <f>IF(N215="snížená",J215,0)</f>
        <v>0</v>
      </c>
      <c r="BG215" s="177">
        <f>IF(N215="zákl. přenesená",J215,0)</f>
        <v>0</v>
      </c>
      <c r="BH215" s="177">
        <f>IF(N215="sníž. přenesená",J215,0)</f>
        <v>0</v>
      </c>
      <c r="BI215" s="177">
        <f>IF(N215="nulová",J215,0)</f>
        <v>0</v>
      </c>
      <c r="BJ215" s="18" t="s">
        <v>142</v>
      </c>
      <c r="BK215" s="177">
        <f>ROUND(I215*H215,2)</f>
        <v>0</v>
      </c>
      <c r="BL215" s="18" t="s">
        <v>141</v>
      </c>
      <c r="BM215" s="176" t="s">
        <v>273</v>
      </c>
    </row>
    <row r="216" s="13" customFormat="1">
      <c r="A216" s="13"/>
      <c r="B216" s="178"/>
      <c r="C216" s="13"/>
      <c r="D216" s="179" t="s">
        <v>144</v>
      </c>
      <c r="E216" s="180" t="s">
        <v>1</v>
      </c>
      <c r="F216" s="181" t="s">
        <v>274</v>
      </c>
      <c r="G216" s="13"/>
      <c r="H216" s="180" t="s">
        <v>1</v>
      </c>
      <c r="I216" s="182"/>
      <c r="J216" s="13"/>
      <c r="K216" s="13"/>
      <c r="L216" s="178"/>
      <c r="M216" s="183"/>
      <c r="N216" s="184"/>
      <c r="O216" s="184"/>
      <c r="P216" s="184"/>
      <c r="Q216" s="184"/>
      <c r="R216" s="184"/>
      <c r="S216" s="184"/>
      <c r="T216" s="18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0" t="s">
        <v>144</v>
      </c>
      <c r="AU216" s="180" t="s">
        <v>142</v>
      </c>
      <c r="AV216" s="13" t="s">
        <v>81</v>
      </c>
      <c r="AW216" s="13" t="s">
        <v>32</v>
      </c>
      <c r="AX216" s="13" t="s">
        <v>76</v>
      </c>
      <c r="AY216" s="180" t="s">
        <v>134</v>
      </c>
    </row>
    <row r="217" s="14" customFormat="1">
      <c r="A217" s="14"/>
      <c r="B217" s="186"/>
      <c r="C217" s="14"/>
      <c r="D217" s="179" t="s">
        <v>144</v>
      </c>
      <c r="E217" s="187" t="s">
        <v>1</v>
      </c>
      <c r="F217" s="188" t="s">
        <v>275</v>
      </c>
      <c r="G217" s="14"/>
      <c r="H217" s="189">
        <v>300</v>
      </c>
      <c r="I217" s="190"/>
      <c r="J217" s="14"/>
      <c r="K217" s="14"/>
      <c r="L217" s="186"/>
      <c r="M217" s="191"/>
      <c r="N217" s="192"/>
      <c r="O217" s="192"/>
      <c r="P217" s="192"/>
      <c r="Q217" s="192"/>
      <c r="R217" s="192"/>
      <c r="S217" s="192"/>
      <c r="T217" s="19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87" t="s">
        <v>144</v>
      </c>
      <c r="AU217" s="187" t="s">
        <v>142</v>
      </c>
      <c r="AV217" s="14" t="s">
        <v>142</v>
      </c>
      <c r="AW217" s="14" t="s">
        <v>32</v>
      </c>
      <c r="AX217" s="14" t="s">
        <v>76</v>
      </c>
      <c r="AY217" s="187" t="s">
        <v>134</v>
      </c>
    </row>
    <row r="218" s="15" customFormat="1">
      <c r="A218" s="15"/>
      <c r="B218" s="194"/>
      <c r="C218" s="15"/>
      <c r="D218" s="179" t="s">
        <v>144</v>
      </c>
      <c r="E218" s="195" t="s">
        <v>1</v>
      </c>
      <c r="F218" s="196" t="s">
        <v>147</v>
      </c>
      <c r="G218" s="15"/>
      <c r="H218" s="197">
        <v>300</v>
      </c>
      <c r="I218" s="198"/>
      <c r="J218" s="15"/>
      <c r="K218" s="15"/>
      <c r="L218" s="194"/>
      <c r="M218" s="199"/>
      <c r="N218" s="200"/>
      <c r="O218" s="200"/>
      <c r="P218" s="200"/>
      <c r="Q218" s="200"/>
      <c r="R218" s="200"/>
      <c r="S218" s="200"/>
      <c r="T218" s="20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195" t="s">
        <v>144</v>
      </c>
      <c r="AU218" s="195" t="s">
        <v>142</v>
      </c>
      <c r="AV218" s="15" t="s">
        <v>141</v>
      </c>
      <c r="AW218" s="15" t="s">
        <v>32</v>
      </c>
      <c r="AX218" s="15" t="s">
        <v>81</v>
      </c>
      <c r="AY218" s="195" t="s">
        <v>134</v>
      </c>
    </row>
    <row r="219" s="14" customFormat="1">
      <c r="A219" s="14"/>
      <c r="B219" s="186"/>
      <c r="C219" s="14"/>
      <c r="D219" s="179" t="s">
        <v>144</v>
      </c>
      <c r="E219" s="14"/>
      <c r="F219" s="188" t="s">
        <v>276</v>
      </c>
      <c r="G219" s="14"/>
      <c r="H219" s="189">
        <v>4200</v>
      </c>
      <c r="I219" s="190"/>
      <c r="J219" s="14"/>
      <c r="K219" s="14"/>
      <c r="L219" s="186"/>
      <c r="M219" s="191"/>
      <c r="N219" s="192"/>
      <c r="O219" s="192"/>
      <c r="P219" s="192"/>
      <c r="Q219" s="192"/>
      <c r="R219" s="192"/>
      <c r="S219" s="192"/>
      <c r="T219" s="19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87" t="s">
        <v>144</v>
      </c>
      <c r="AU219" s="187" t="s">
        <v>142</v>
      </c>
      <c r="AV219" s="14" t="s">
        <v>142</v>
      </c>
      <c r="AW219" s="14" t="s">
        <v>3</v>
      </c>
      <c r="AX219" s="14" t="s">
        <v>81</v>
      </c>
      <c r="AY219" s="187" t="s">
        <v>134</v>
      </c>
    </row>
    <row r="220" s="2" customFormat="1" ht="21.75" customHeight="1">
      <c r="A220" s="37"/>
      <c r="B220" s="164"/>
      <c r="C220" s="165" t="s">
        <v>277</v>
      </c>
      <c r="D220" s="165" t="s">
        <v>136</v>
      </c>
      <c r="E220" s="166" t="s">
        <v>278</v>
      </c>
      <c r="F220" s="167" t="s">
        <v>279</v>
      </c>
      <c r="G220" s="168" t="s">
        <v>247</v>
      </c>
      <c r="H220" s="169">
        <v>2</v>
      </c>
      <c r="I220" s="170"/>
      <c r="J220" s="171">
        <f>ROUND(I220*H220,2)</f>
        <v>0</v>
      </c>
      <c r="K220" s="167" t="s">
        <v>140</v>
      </c>
      <c r="L220" s="38"/>
      <c r="M220" s="172" t="s">
        <v>1</v>
      </c>
      <c r="N220" s="173" t="s">
        <v>42</v>
      </c>
      <c r="O220" s="76"/>
      <c r="P220" s="174">
        <f>O220*H220</f>
        <v>0</v>
      </c>
      <c r="Q220" s="174">
        <v>0.00936</v>
      </c>
      <c r="R220" s="174">
        <f>Q220*H220</f>
        <v>0.01872</v>
      </c>
      <c r="S220" s="174">
        <v>0</v>
      </c>
      <c r="T220" s="175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76" t="s">
        <v>141</v>
      </c>
      <c r="AT220" s="176" t="s">
        <v>136</v>
      </c>
      <c r="AU220" s="176" t="s">
        <v>142</v>
      </c>
      <c r="AY220" s="18" t="s">
        <v>134</v>
      </c>
      <c r="BE220" s="177">
        <f>IF(N220="základní",J220,0)</f>
        <v>0</v>
      </c>
      <c r="BF220" s="177">
        <f>IF(N220="snížená",J220,0)</f>
        <v>0</v>
      </c>
      <c r="BG220" s="177">
        <f>IF(N220="zákl. přenesená",J220,0)</f>
        <v>0</v>
      </c>
      <c r="BH220" s="177">
        <f>IF(N220="sníž. přenesená",J220,0)</f>
        <v>0</v>
      </c>
      <c r="BI220" s="177">
        <f>IF(N220="nulová",J220,0)</f>
        <v>0</v>
      </c>
      <c r="BJ220" s="18" t="s">
        <v>142</v>
      </c>
      <c r="BK220" s="177">
        <f>ROUND(I220*H220,2)</f>
        <v>0</v>
      </c>
      <c r="BL220" s="18" t="s">
        <v>141</v>
      </c>
      <c r="BM220" s="176" t="s">
        <v>280</v>
      </c>
    </row>
    <row r="221" s="2" customFormat="1" ht="37.8" customHeight="1">
      <c r="A221" s="37"/>
      <c r="B221" s="164"/>
      <c r="C221" s="202" t="s">
        <v>281</v>
      </c>
      <c r="D221" s="202" t="s">
        <v>204</v>
      </c>
      <c r="E221" s="203" t="s">
        <v>282</v>
      </c>
      <c r="F221" s="204" t="s">
        <v>283</v>
      </c>
      <c r="G221" s="205" t="s">
        <v>247</v>
      </c>
      <c r="H221" s="206">
        <v>2</v>
      </c>
      <c r="I221" s="207"/>
      <c r="J221" s="208">
        <f>ROUND(I221*H221,2)</f>
        <v>0</v>
      </c>
      <c r="K221" s="204" t="s">
        <v>140</v>
      </c>
      <c r="L221" s="209"/>
      <c r="M221" s="210" t="s">
        <v>1</v>
      </c>
      <c r="N221" s="211" t="s">
        <v>42</v>
      </c>
      <c r="O221" s="76"/>
      <c r="P221" s="174">
        <f>O221*H221</f>
        <v>0</v>
      </c>
      <c r="Q221" s="174">
        <v>0.015</v>
      </c>
      <c r="R221" s="174">
        <f>Q221*H221</f>
        <v>0.03</v>
      </c>
      <c r="S221" s="174">
        <v>0</v>
      </c>
      <c r="T221" s="17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76" t="s">
        <v>179</v>
      </c>
      <c r="AT221" s="176" t="s">
        <v>204</v>
      </c>
      <c r="AU221" s="176" t="s">
        <v>142</v>
      </c>
      <c r="AY221" s="18" t="s">
        <v>134</v>
      </c>
      <c r="BE221" s="177">
        <f>IF(N221="základní",J221,0)</f>
        <v>0</v>
      </c>
      <c r="BF221" s="177">
        <f>IF(N221="snížená",J221,0)</f>
        <v>0</v>
      </c>
      <c r="BG221" s="177">
        <f>IF(N221="zákl. přenesená",J221,0)</f>
        <v>0</v>
      </c>
      <c r="BH221" s="177">
        <f>IF(N221="sníž. přenesená",J221,0)</f>
        <v>0</v>
      </c>
      <c r="BI221" s="177">
        <f>IF(N221="nulová",J221,0)</f>
        <v>0</v>
      </c>
      <c r="BJ221" s="18" t="s">
        <v>142</v>
      </c>
      <c r="BK221" s="177">
        <f>ROUND(I221*H221,2)</f>
        <v>0</v>
      </c>
      <c r="BL221" s="18" t="s">
        <v>141</v>
      </c>
      <c r="BM221" s="176" t="s">
        <v>284</v>
      </c>
    </row>
    <row r="222" s="2" customFormat="1" ht="21.75" customHeight="1">
      <c r="A222" s="37"/>
      <c r="B222" s="164"/>
      <c r="C222" s="165" t="s">
        <v>285</v>
      </c>
      <c r="D222" s="165" t="s">
        <v>136</v>
      </c>
      <c r="E222" s="166" t="s">
        <v>286</v>
      </c>
      <c r="F222" s="167" t="s">
        <v>287</v>
      </c>
      <c r="G222" s="168" t="s">
        <v>150</v>
      </c>
      <c r="H222" s="169">
        <v>42</v>
      </c>
      <c r="I222" s="170"/>
      <c r="J222" s="171">
        <f>ROUND(I222*H222,2)</f>
        <v>0</v>
      </c>
      <c r="K222" s="167" t="s">
        <v>140</v>
      </c>
      <c r="L222" s="38"/>
      <c r="M222" s="172" t="s">
        <v>1</v>
      </c>
      <c r="N222" s="173" t="s">
        <v>42</v>
      </c>
      <c r="O222" s="76"/>
      <c r="P222" s="174">
        <f>O222*H222</f>
        <v>0</v>
      </c>
      <c r="Q222" s="174">
        <v>0</v>
      </c>
      <c r="R222" s="174">
        <f>Q222*H222</f>
        <v>0</v>
      </c>
      <c r="S222" s="174">
        <v>0.308</v>
      </c>
      <c r="T222" s="175">
        <f>S222*H222</f>
        <v>12.936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76" t="s">
        <v>141</v>
      </c>
      <c r="AT222" s="176" t="s">
        <v>136</v>
      </c>
      <c r="AU222" s="176" t="s">
        <v>142</v>
      </c>
      <c r="AY222" s="18" t="s">
        <v>134</v>
      </c>
      <c r="BE222" s="177">
        <f>IF(N222="základní",J222,0)</f>
        <v>0</v>
      </c>
      <c r="BF222" s="177">
        <f>IF(N222="snížená",J222,0)</f>
        <v>0</v>
      </c>
      <c r="BG222" s="177">
        <f>IF(N222="zákl. přenesená",J222,0)</f>
        <v>0</v>
      </c>
      <c r="BH222" s="177">
        <f>IF(N222="sníž. přenesená",J222,0)</f>
        <v>0</v>
      </c>
      <c r="BI222" s="177">
        <f>IF(N222="nulová",J222,0)</f>
        <v>0</v>
      </c>
      <c r="BJ222" s="18" t="s">
        <v>142</v>
      </c>
      <c r="BK222" s="177">
        <f>ROUND(I222*H222,2)</f>
        <v>0</v>
      </c>
      <c r="BL222" s="18" t="s">
        <v>141</v>
      </c>
      <c r="BM222" s="176" t="s">
        <v>288</v>
      </c>
    </row>
    <row r="223" s="13" customFormat="1">
      <c r="A223" s="13"/>
      <c r="B223" s="178"/>
      <c r="C223" s="13"/>
      <c r="D223" s="179" t="s">
        <v>144</v>
      </c>
      <c r="E223" s="180" t="s">
        <v>1</v>
      </c>
      <c r="F223" s="181" t="s">
        <v>289</v>
      </c>
      <c r="G223" s="13"/>
      <c r="H223" s="180" t="s">
        <v>1</v>
      </c>
      <c r="I223" s="182"/>
      <c r="J223" s="13"/>
      <c r="K223" s="13"/>
      <c r="L223" s="178"/>
      <c r="M223" s="183"/>
      <c r="N223" s="184"/>
      <c r="O223" s="184"/>
      <c r="P223" s="184"/>
      <c r="Q223" s="184"/>
      <c r="R223" s="184"/>
      <c r="S223" s="184"/>
      <c r="T223" s="18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0" t="s">
        <v>144</v>
      </c>
      <c r="AU223" s="180" t="s">
        <v>142</v>
      </c>
      <c r="AV223" s="13" t="s">
        <v>81</v>
      </c>
      <c r="AW223" s="13" t="s">
        <v>32</v>
      </c>
      <c r="AX223" s="13" t="s">
        <v>76</v>
      </c>
      <c r="AY223" s="180" t="s">
        <v>134</v>
      </c>
    </row>
    <row r="224" s="14" customFormat="1">
      <c r="A224" s="14"/>
      <c r="B224" s="186"/>
      <c r="C224" s="14"/>
      <c r="D224" s="179" t="s">
        <v>144</v>
      </c>
      <c r="E224" s="187" t="s">
        <v>1</v>
      </c>
      <c r="F224" s="188" t="s">
        <v>290</v>
      </c>
      <c r="G224" s="14"/>
      <c r="H224" s="189">
        <v>42</v>
      </c>
      <c r="I224" s="190"/>
      <c r="J224" s="14"/>
      <c r="K224" s="14"/>
      <c r="L224" s="186"/>
      <c r="M224" s="191"/>
      <c r="N224" s="192"/>
      <c r="O224" s="192"/>
      <c r="P224" s="192"/>
      <c r="Q224" s="192"/>
      <c r="R224" s="192"/>
      <c r="S224" s="192"/>
      <c r="T224" s="19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87" t="s">
        <v>144</v>
      </c>
      <c r="AU224" s="187" t="s">
        <v>142</v>
      </c>
      <c r="AV224" s="14" t="s">
        <v>142</v>
      </c>
      <c r="AW224" s="14" t="s">
        <v>32</v>
      </c>
      <c r="AX224" s="14" t="s">
        <v>76</v>
      </c>
      <c r="AY224" s="187" t="s">
        <v>134</v>
      </c>
    </row>
    <row r="225" s="15" customFormat="1">
      <c r="A225" s="15"/>
      <c r="B225" s="194"/>
      <c r="C225" s="15"/>
      <c r="D225" s="179" t="s">
        <v>144</v>
      </c>
      <c r="E225" s="195" t="s">
        <v>1</v>
      </c>
      <c r="F225" s="196" t="s">
        <v>147</v>
      </c>
      <c r="G225" s="15"/>
      <c r="H225" s="197">
        <v>42</v>
      </c>
      <c r="I225" s="198"/>
      <c r="J225" s="15"/>
      <c r="K225" s="15"/>
      <c r="L225" s="194"/>
      <c r="M225" s="199"/>
      <c r="N225" s="200"/>
      <c r="O225" s="200"/>
      <c r="P225" s="200"/>
      <c r="Q225" s="200"/>
      <c r="R225" s="200"/>
      <c r="S225" s="200"/>
      <c r="T225" s="20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195" t="s">
        <v>144</v>
      </c>
      <c r="AU225" s="195" t="s">
        <v>142</v>
      </c>
      <c r="AV225" s="15" t="s">
        <v>141</v>
      </c>
      <c r="AW225" s="15" t="s">
        <v>32</v>
      </c>
      <c r="AX225" s="15" t="s">
        <v>81</v>
      </c>
      <c r="AY225" s="195" t="s">
        <v>134</v>
      </c>
    </row>
    <row r="226" s="2" customFormat="1" ht="37.8" customHeight="1">
      <c r="A226" s="37"/>
      <c r="B226" s="164"/>
      <c r="C226" s="165" t="s">
        <v>291</v>
      </c>
      <c r="D226" s="165" t="s">
        <v>136</v>
      </c>
      <c r="E226" s="166" t="s">
        <v>292</v>
      </c>
      <c r="F226" s="167" t="s">
        <v>293</v>
      </c>
      <c r="G226" s="168" t="s">
        <v>139</v>
      </c>
      <c r="H226" s="169">
        <v>7.81</v>
      </c>
      <c r="I226" s="170"/>
      <c r="J226" s="171">
        <f>ROUND(I226*H226,2)</f>
        <v>0</v>
      </c>
      <c r="K226" s="167" t="s">
        <v>140</v>
      </c>
      <c r="L226" s="38"/>
      <c r="M226" s="172" t="s">
        <v>1</v>
      </c>
      <c r="N226" s="173" t="s">
        <v>42</v>
      </c>
      <c r="O226" s="76"/>
      <c r="P226" s="174">
        <f>O226*H226</f>
        <v>0</v>
      </c>
      <c r="Q226" s="174">
        <v>0</v>
      </c>
      <c r="R226" s="174">
        <f>Q226*H226</f>
        <v>0</v>
      </c>
      <c r="S226" s="174">
        <v>2.2</v>
      </c>
      <c r="T226" s="175">
        <f>S226*H226</f>
        <v>17.182000000000002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76" t="s">
        <v>141</v>
      </c>
      <c r="AT226" s="176" t="s">
        <v>136</v>
      </c>
      <c r="AU226" s="176" t="s">
        <v>142</v>
      </c>
      <c r="AY226" s="18" t="s">
        <v>134</v>
      </c>
      <c r="BE226" s="177">
        <f>IF(N226="základní",J226,0)</f>
        <v>0</v>
      </c>
      <c r="BF226" s="177">
        <f>IF(N226="snížená",J226,0)</f>
        <v>0</v>
      </c>
      <c r="BG226" s="177">
        <f>IF(N226="zákl. přenesená",J226,0)</f>
        <v>0</v>
      </c>
      <c r="BH226" s="177">
        <f>IF(N226="sníž. přenesená",J226,0)</f>
        <v>0</v>
      </c>
      <c r="BI226" s="177">
        <f>IF(N226="nulová",J226,0)</f>
        <v>0</v>
      </c>
      <c r="BJ226" s="18" t="s">
        <v>142</v>
      </c>
      <c r="BK226" s="177">
        <f>ROUND(I226*H226,2)</f>
        <v>0</v>
      </c>
      <c r="BL226" s="18" t="s">
        <v>141</v>
      </c>
      <c r="BM226" s="176" t="s">
        <v>294</v>
      </c>
    </row>
    <row r="227" s="13" customFormat="1">
      <c r="A227" s="13"/>
      <c r="B227" s="178"/>
      <c r="C227" s="13"/>
      <c r="D227" s="179" t="s">
        <v>144</v>
      </c>
      <c r="E227" s="180" t="s">
        <v>1</v>
      </c>
      <c r="F227" s="181" t="s">
        <v>295</v>
      </c>
      <c r="G227" s="13"/>
      <c r="H227" s="180" t="s">
        <v>1</v>
      </c>
      <c r="I227" s="182"/>
      <c r="J227" s="13"/>
      <c r="K227" s="13"/>
      <c r="L227" s="178"/>
      <c r="M227" s="183"/>
      <c r="N227" s="184"/>
      <c r="O227" s="184"/>
      <c r="P227" s="184"/>
      <c r="Q227" s="184"/>
      <c r="R227" s="184"/>
      <c r="S227" s="184"/>
      <c r="T227" s="18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0" t="s">
        <v>144</v>
      </c>
      <c r="AU227" s="180" t="s">
        <v>142</v>
      </c>
      <c r="AV227" s="13" t="s">
        <v>81</v>
      </c>
      <c r="AW227" s="13" t="s">
        <v>32</v>
      </c>
      <c r="AX227" s="13" t="s">
        <v>76</v>
      </c>
      <c r="AY227" s="180" t="s">
        <v>134</v>
      </c>
    </row>
    <row r="228" s="14" customFormat="1">
      <c r="A228" s="14"/>
      <c r="B228" s="186"/>
      <c r="C228" s="14"/>
      <c r="D228" s="179" t="s">
        <v>144</v>
      </c>
      <c r="E228" s="187" t="s">
        <v>1</v>
      </c>
      <c r="F228" s="188" t="s">
        <v>236</v>
      </c>
      <c r="G228" s="14"/>
      <c r="H228" s="189">
        <v>7.81</v>
      </c>
      <c r="I228" s="190"/>
      <c r="J228" s="14"/>
      <c r="K228" s="14"/>
      <c r="L228" s="186"/>
      <c r="M228" s="191"/>
      <c r="N228" s="192"/>
      <c r="O228" s="192"/>
      <c r="P228" s="192"/>
      <c r="Q228" s="192"/>
      <c r="R228" s="192"/>
      <c r="S228" s="192"/>
      <c r="T228" s="19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87" t="s">
        <v>144</v>
      </c>
      <c r="AU228" s="187" t="s">
        <v>142</v>
      </c>
      <c r="AV228" s="14" t="s">
        <v>142</v>
      </c>
      <c r="AW228" s="14" t="s">
        <v>32</v>
      </c>
      <c r="AX228" s="14" t="s">
        <v>76</v>
      </c>
      <c r="AY228" s="187" t="s">
        <v>134</v>
      </c>
    </row>
    <row r="229" s="15" customFormat="1">
      <c r="A229" s="15"/>
      <c r="B229" s="194"/>
      <c r="C229" s="15"/>
      <c r="D229" s="179" t="s">
        <v>144</v>
      </c>
      <c r="E229" s="195" t="s">
        <v>1</v>
      </c>
      <c r="F229" s="196" t="s">
        <v>147</v>
      </c>
      <c r="G229" s="15"/>
      <c r="H229" s="197">
        <v>7.81</v>
      </c>
      <c r="I229" s="198"/>
      <c r="J229" s="15"/>
      <c r="K229" s="15"/>
      <c r="L229" s="194"/>
      <c r="M229" s="199"/>
      <c r="N229" s="200"/>
      <c r="O229" s="200"/>
      <c r="P229" s="200"/>
      <c r="Q229" s="200"/>
      <c r="R229" s="200"/>
      <c r="S229" s="200"/>
      <c r="T229" s="20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195" t="s">
        <v>144</v>
      </c>
      <c r="AU229" s="195" t="s">
        <v>142</v>
      </c>
      <c r="AV229" s="15" t="s">
        <v>141</v>
      </c>
      <c r="AW229" s="15" t="s">
        <v>32</v>
      </c>
      <c r="AX229" s="15" t="s">
        <v>81</v>
      </c>
      <c r="AY229" s="195" t="s">
        <v>134</v>
      </c>
    </row>
    <row r="230" s="2" customFormat="1" ht="24.15" customHeight="1">
      <c r="A230" s="37"/>
      <c r="B230" s="164"/>
      <c r="C230" s="165" t="s">
        <v>296</v>
      </c>
      <c r="D230" s="165" t="s">
        <v>136</v>
      </c>
      <c r="E230" s="166" t="s">
        <v>297</v>
      </c>
      <c r="F230" s="167" t="s">
        <v>298</v>
      </c>
      <c r="G230" s="168" t="s">
        <v>241</v>
      </c>
      <c r="H230" s="169">
        <v>142</v>
      </c>
      <c r="I230" s="170"/>
      <c r="J230" s="171">
        <f>ROUND(I230*H230,2)</f>
        <v>0</v>
      </c>
      <c r="K230" s="167" t="s">
        <v>140</v>
      </c>
      <c r="L230" s="38"/>
      <c r="M230" s="172" t="s">
        <v>1</v>
      </c>
      <c r="N230" s="173" t="s">
        <v>42</v>
      </c>
      <c r="O230" s="76"/>
      <c r="P230" s="174">
        <f>O230*H230</f>
        <v>0</v>
      </c>
      <c r="Q230" s="174">
        <v>0</v>
      </c>
      <c r="R230" s="174">
        <f>Q230*H230</f>
        <v>0</v>
      </c>
      <c r="S230" s="174">
        <v>0</v>
      </c>
      <c r="T230" s="17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76" t="s">
        <v>141</v>
      </c>
      <c r="AT230" s="176" t="s">
        <v>136</v>
      </c>
      <c r="AU230" s="176" t="s">
        <v>142</v>
      </c>
      <c r="AY230" s="18" t="s">
        <v>134</v>
      </c>
      <c r="BE230" s="177">
        <f>IF(N230="základní",J230,0)</f>
        <v>0</v>
      </c>
      <c r="BF230" s="177">
        <f>IF(N230="snížená",J230,0)</f>
        <v>0</v>
      </c>
      <c r="BG230" s="177">
        <f>IF(N230="zákl. přenesená",J230,0)</f>
        <v>0</v>
      </c>
      <c r="BH230" s="177">
        <f>IF(N230="sníž. přenesená",J230,0)</f>
        <v>0</v>
      </c>
      <c r="BI230" s="177">
        <f>IF(N230="nulová",J230,0)</f>
        <v>0</v>
      </c>
      <c r="BJ230" s="18" t="s">
        <v>142</v>
      </c>
      <c r="BK230" s="177">
        <f>ROUND(I230*H230,2)</f>
        <v>0</v>
      </c>
      <c r="BL230" s="18" t="s">
        <v>141</v>
      </c>
      <c r="BM230" s="176" t="s">
        <v>299</v>
      </c>
    </row>
    <row r="231" s="14" customFormat="1">
      <c r="A231" s="14"/>
      <c r="B231" s="186"/>
      <c r="C231" s="14"/>
      <c r="D231" s="179" t="s">
        <v>144</v>
      </c>
      <c r="E231" s="187" t="s">
        <v>1</v>
      </c>
      <c r="F231" s="188" t="s">
        <v>300</v>
      </c>
      <c r="G231" s="14"/>
      <c r="H231" s="189">
        <v>142</v>
      </c>
      <c r="I231" s="190"/>
      <c r="J231" s="14"/>
      <c r="K231" s="14"/>
      <c r="L231" s="186"/>
      <c r="M231" s="191"/>
      <c r="N231" s="192"/>
      <c r="O231" s="192"/>
      <c r="P231" s="192"/>
      <c r="Q231" s="192"/>
      <c r="R231" s="192"/>
      <c r="S231" s="192"/>
      <c r="T231" s="19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87" t="s">
        <v>144</v>
      </c>
      <c r="AU231" s="187" t="s">
        <v>142</v>
      </c>
      <c r="AV231" s="14" t="s">
        <v>142</v>
      </c>
      <c r="AW231" s="14" t="s">
        <v>32</v>
      </c>
      <c r="AX231" s="14" t="s">
        <v>76</v>
      </c>
      <c r="AY231" s="187" t="s">
        <v>134</v>
      </c>
    </row>
    <row r="232" s="15" customFormat="1">
      <c r="A232" s="15"/>
      <c r="B232" s="194"/>
      <c r="C232" s="15"/>
      <c r="D232" s="179" t="s">
        <v>144</v>
      </c>
      <c r="E232" s="195" t="s">
        <v>1</v>
      </c>
      <c r="F232" s="196" t="s">
        <v>147</v>
      </c>
      <c r="G232" s="15"/>
      <c r="H232" s="197">
        <v>142</v>
      </c>
      <c r="I232" s="198"/>
      <c r="J232" s="15"/>
      <c r="K232" s="15"/>
      <c r="L232" s="194"/>
      <c r="M232" s="199"/>
      <c r="N232" s="200"/>
      <c r="O232" s="200"/>
      <c r="P232" s="200"/>
      <c r="Q232" s="200"/>
      <c r="R232" s="200"/>
      <c r="S232" s="200"/>
      <c r="T232" s="20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195" t="s">
        <v>144</v>
      </c>
      <c r="AU232" s="195" t="s">
        <v>142</v>
      </c>
      <c r="AV232" s="15" t="s">
        <v>141</v>
      </c>
      <c r="AW232" s="15" t="s">
        <v>32</v>
      </c>
      <c r="AX232" s="15" t="s">
        <v>81</v>
      </c>
      <c r="AY232" s="195" t="s">
        <v>134</v>
      </c>
    </row>
    <row r="233" s="12" customFormat="1" ht="22.8" customHeight="1">
      <c r="A233" s="12"/>
      <c r="B233" s="151"/>
      <c r="C233" s="12"/>
      <c r="D233" s="152" t="s">
        <v>75</v>
      </c>
      <c r="E233" s="162" t="s">
        <v>301</v>
      </c>
      <c r="F233" s="162" t="s">
        <v>302</v>
      </c>
      <c r="G233" s="12"/>
      <c r="H233" s="12"/>
      <c r="I233" s="154"/>
      <c r="J233" s="163">
        <f>BK233</f>
        <v>0</v>
      </c>
      <c r="K233" s="12"/>
      <c r="L233" s="151"/>
      <c r="M233" s="156"/>
      <c r="N233" s="157"/>
      <c r="O233" s="157"/>
      <c r="P233" s="158">
        <f>SUM(P234:P249)</f>
        <v>0</v>
      </c>
      <c r="Q233" s="157"/>
      <c r="R233" s="158">
        <f>SUM(R234:R249)</f>
        <v>0</v>
      </c>
      <c r="S233" s="157"/>
      <c r="T233" s="159">
        <f>SUM(T234:T249)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52" t="s">
        <v>81</v>
      </c>
      <c r="AT233" s="160" t="s">
        <v>75</v>
      </c>
      <c r="AU233" s="160" t="s">
        <v>81</v>
      </c>
      <c r="AY233" s="152" t="s">
        <v>134</v>
      </c>
      <c r="BK233" s="161">
        <f>SUM(BK234:BK249)</f>
        <v>0</v>
      </c>
    </row>
    <row r="234" s="2" customFormat="1" ht="16.5" customHeight="1">
      <c r="A234" s="37"/>
      <c r="B234" s="164"/>
      <c r="C234" s="165" t="s">
        <v>303</v>
      </c>
      <c r="D234" s="165" t="s">
        <v>136</v>
      </c>
      <c r="E234" s="166" t="s">
        <v>304</v>
      </c>
      <c r="F234" s="167" t="s">
        <v>305</v>
      </c>
      <c r="G234" s="168" t="s">
        <v>306</v>
      </c>
      <c r="H234" s="169">
        <v>1</v>
      </c>
      <c r="I234" s="170"/>
      <c r="J234" s="171">
        <f>ROUND(I234*H234,2)</f>
        <v>0</v>
      </c>
      <c r="K234" s="167" t="s">
        <v>1</v>
      </c>
      <c r="L234" s="38"/>
      <c r="M234" s="172" t="s">
        <v>1</v>
      </c>
      <c r="N234" s="173" t="s">
        <v>42</v>
      </c>
      <c r="O234" s="76"/>
      <c r="P234" s="174">
        <f>O234*H234</f>
        <v>0</v>
      </c>
      <c r="Q234" s="174">
        <v>0</v>
      </c>
      <c r="R234" s="174">
        <f>Q234*H234</f>
        <v>0</v>
      </c>
      <c r="S234" s="174">
        <v>0</v>
      </c>
      <c r="T234" s="17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76" t="s">
        <v>141</v>
      </c>
      <c r="AT234" s="176" t="s">
        <v>136</v>
      </c>
      <c r="AU234" s="176" t="s">
        <v>142</v>
      </c>
      <c r="AY234" s="18" t="s">
        <v>134</v>
      </c>
      <c r="BE234" s="177">
        <f>IF(N234="základní",J234,0)</f>
        <v>0</v>
      </c>
      <c r="BF234" s="177">
        <f>IF(N234="snížená",J234,0)</f>
        <v>0</v>
      </c>
      <c r="BG234" s="177">
        <f>IF(N234="zákl. přenesená",J234,0)</f>
        <v>0</v>
      </c>
      <c r="BH234" s="177">
        <f>IF(N234="sníž. přenesená",J234,0)</f>
        <v>0</v>
      </c>
      <c r="BI234" s="177">
        <f>IF(N234="nulová",J234,0)</f>
        <v>0</v>
      </c>
      <c r="BJ234" s="18" t="s">
        <v>142</v>
      </c>
      <c r="BK234" s="177">
        <f>ROUND(I234*H234,2)</f>
        <v>0</v>
      </c>
      <c r="BL234" s="18" t="s">
        <v>141</v>
      </c>
      <c r="BM234" s="176" t="s">
        <v>307</v>
      </c>
    </row>
    <row r="235" s="2" customFormat="1" ht="24.15" customHeight="1">
      <c r="A235" s="37"/>
      <c r="B235" s="164"/>
      <c r="C235" s="165" t="s">
        <v>308</v>
      </c>
      <c r="D235" s="165" t="s">
        <v>136</v>
      </c>
      <c r="E235" s="166" t="s">
        <v>309</v>
      </c>
      <c r="F235" s="167" t="s">
        <v>310</v>
      </c>
      <c r="G235" s="168" t="s">
        <v>186</v>
      </c>
      <c r="H235" s="169">
        <v>38.53</v>
      </c>
      <c r="I235" s="170"/>
      <c r="J235" s="171">
        <f>ROUND(I235*H235,2)</f>
        <v>0</v>
      </c>
      <c r="K235" s="167" t="s">
        <v>140</v>
      </c>
      <c r="L235" s="38"/>
      <c r="M235" s="172" t="s">
        <v>1</v>
      </c>
      <c r="N235" s="173" t="s">
        <v>42</v>
      </c>
      <c r="O235" s="76"/>
      <c r="P235" s="174">
        <f>O235*H235</f>
        <v>0</v>
      </c>
      <c r="Q235" s="174">
        <v>0</v>
      </c>
      <c r="R235" s="174">
        <f>Q235*H235</f>
        <v>0</v>
      </c>
      <c r="S235" s="174">
        <v>0</v>
      </c>
      <c r="T235" s="17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76" t="s">
        <v>141</v>
      </c>
      <c r="AT235" s="176" t="s">
        <v>136</v>
      </c>
      <c r="AU235" s="176" t="s">
        <v>142</v>
      </c>
      <c r="AY235" s="18" t="s">
        <v>134</v>
      </c>
      <c r="BE235" s="177">
        <f>IF(N235="základní",J235,0)</f>
        <v>0</v>
      </c>
      <c r="BF235" s="177">
        <f>IF(N235="snížená",J235,0)</f>
        <v>0</v>
      </c>
      <c r="BG235" s="177">
        <f>IF(N235="zákl. přenesená",J235,0)</f>
        <v>0</v>
      </c>
      <c r="BH235" s="177">
        <f>IF(N235="sníž. přenesená",J235,0)</f>
        <v>0</v>
      </c>
      <c r="BI235" s="177">
        <f>IF(N235="nulová",J235,0)</f>
        <v>0</v>
      </c>
      <c r="BJ235" s="18" t="s">
        <v>142</v>
      </c>
      <c r="BK235" s="177">
        <f>ROUND(I235*H235,2)</f>
        <v>0</v>
      </c>
      <c r="BL235" s="18" t="s">
        <v>141</v>
      </c>
      <c r="BM235" s="176" t="s">
        <v>311</v>
      </c>
    </row>
    <row r="236" s="2" customFormat="1" ht="24.15" customHeight="1">
      <c r="A236" s="37"/>
      <c r="B236" s="164"/>
      <c r="C236" s="165" t="s">
        <v>312</v>
      </c>
      <c r="D236" s="165" t="s">
        <v>136</v>
      </c>
      <c r="E236" s="166" t="s">
        <v>313</v>
      </c>
      <c r="F236" s="167" t="s">
        <v>314</v>
      </c>
      <c r="G236" s="168" t="s">
        <v>186</v>
      </c>
      <c r="H236" s="169">
        <v>1155.9000000000002</v>
      </c>
      <c r="I236" s="170"/>
      <c r="J236" s="171">
        <f>ROUND(I236*H236,2)</f>
        <v>0</v>
      </c>
      <c r="K236" s="167" t="s">
        <v>140</v>
      </c>
      <c r="L236" s="38"/>
      <c r="M236" s="172" t="s">
        <v>1</v>
      </c>
      <c r="N236" s="173" t="s">
        <v>42</v>
      </c>
      <c r="O236" s="76"/>
      <c r="P236" s="174">
        <f>O236*H236</f>
        <v>0</v>
      </c>
      <c r="Q236" s="174">
        <v>0</v>
      </c>
      <c r="R236" s="174">
        <f>Q236*H236</f>
        <v>0</v>
      </c>
      <c r="S236" s="174">
        <v>0</v>
      </c>
      <c r="T236" s="175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76" t="s">
        <v>141</v>
      </c>
      <c r="AT236" s="176" t="s">
        <v>136</v>
      </c>
      <c r="AU236" s="176" t="s">
        <v>142</v>
      </c>
      <c r="AY236" s="18" t="s">
        <v>134</v>
      </c>
      <c r="BE236" s="177">
        <f>IF(N236="základní",J236,0)</f>
        <v>0</v>
      </c>
      <c r="BF236" s="177">
        <f>IF(N236="snížená",J236,0)</f>
        <v>0</v>
      </c>
      <c r="BG236" s="177">
        <f>IF(N236="zákl. přenesená",J236,0)</f>
        <v>0</v>
      </c>
      <c r="BH236" s="177">
        <f>IF(N236="sníž. přenesená",J236,0)</f>
        <v>0</v>
      </c>
      <c r="BI236" s="177">
        <f>IF(N236="nulová",J236,0)</f>
        <v>0</v>
      </c>
      <c r="BJ236" s="18" t="s">
        <v>142</v>
      </c>
      <c r="BK236" s="177">
        <f>ROUND(I236*H236,2)</f>
        <v>0</v>
      </c>
      <c r="BL236" s="18" t="s">
        <v>141</v>
      </c>
      <c r="BM236" s="176" t="s">
        <v>315</v>
      </c>
    </row>
    <row r="237" s="14" customFormat="1">
      <c r="A237" s="14"/>
      <c r="B237" s="186"/>
      <c r="C237" s="14"/>
      <c r="D237" s="179" t="s">
        <v>144</v>
      </c>
      <c r="E237" s="14"/>
      <c r="F237" s="188" t="s">
        <v>316</v>
      </c>
      <c r="G237" s="14"/>
      <c r="H237" s="189">
        <v>1155.9000000000002</v>
      </c>
      <c r="I237" s="190"/>
      <c r="J237" s="14"/>
      <c r="K237" s="14"/>
      <c r="L237" s="186"/>
      <c r="M237" s="191"/>
      <c r="N237" s="192"/>
      <c r="O237" s="192"/>
      <c r="P237" s="192"/>
      <c r="Q237" s="192"/>
      <c r="R237" s="192"/>
      <c r="S237" s="192"/>
      <c r="T237" s="19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87" t="s">
        <v>144</v>
      </c>
      <c r="AU237" s="187" t="s">
        <v>142</v>
      </c>
      <c r="AV237" s="14" t="s">
        <v>142</v>
      </c>
      <c r="AW237" s="14" t="s">
        <v>3</v>
      </c>
      <c r="AX237" s="14" t="s">
        <v>81</v>
      </c>
      <c r="AY237" s="187" t="s">
        <v>134</v>
      </c>
    </row>
    <row r="238" s="2" customFormat="1" ht="33" customHeight="1">
      <c r="A238" s="37"/>
      <c r="B238" s="164"/>
      <c r="C238" s="165" t="s">
        <v>317</v>
      </c>
      <c r="D238" s="165" t="s">
        <v>136</v>
      </c>
      <c r="E238" s="166" t="s">
        <v>318</v>
      </c>
      <c r="F238" s="167" t="s">
        <v>319</v>
      </c>
      <c r="G238" s="168" t="s">
        <v>186</v>
      </c>
      <c r="H238" s="169">
        <v>38.53</v>
      </c>
      <c r="I238" s="170"/>
      <c r="J238" s="171">
        <f>ROUND(I238*H238,2)</f>
        <v>0</v>
      </c>
      <c r="K238" s="167" t="s">
        <v>140</v>
      </c>
      <c r="L238" s="38"/>
      <c r="M238" s="172" t="s">
        <v>1</v>
      </c>
      <c r="N238" s="173" t="s">
        <v>42</v>
      </c>
      <c r="O238" s="76"/>
      <c r="P238" s="174">
        <f>O238*H238</f>
        <v>0</v>
      </c>
      <c r="Q238" s="174">
        <v>0</v>
      </c>
      <c r="R238" s="174">
        <f>Q238*H238</f>
        <v>0</v>
      </c>
      <c r="S238" s="174">
        <v>0</v>
      </c>
      <c r="T238" s="175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76" t="s">
        <v>141</v>
      </c>
      <c r="AT238" s="176" t="s">
        <v>136</v>
      </c>
      <c r="AU238" s="176" t="s">
        <v>142</v>
      </c>
      <c r="AY238" s="18" t="s">
        <v>134</v>
      </c>
      <c r="BE238" s="177">
        <f>IF(N238="základní",J238,0)</f>
        <v>0</v>
      </c>
      <c r="BF238" s="177">
        <f>IF(N238="snížená",J238,0)</f>
        <v>0</v>
      </c>
      <c r="BG238" s="177">
        <f>IF(N238="zákl. přenesená",J238,0)</f>
        <v>0</v>
      </c>
      <c r="BH238" s="177">
        <f>IF(N238="sníž. přenesená",J238,0)</f>
        <v>0</v>
      </c>
      <c r="BI238" s="177">
        <f>IF(N238="nulová",J238,0)</f>
        <v>0</v>
      </c>
      <c r="BJ238" s="18" t="s">
        <v>142</v>
      </c>
      <c r="BK238" s="177">
        <f>ROUND(I238*H238,2)</f>
        <v>0</v>
      </c>
      <c r="BL238" s="18" t="s">
        <v>141</v>
      </c>
      <c r="BM238" s="176" t="s">
        <v>320</v>
      </c>
    </row>
    <row r="239" s="2" customFormat="1" ht="33" customHeight="1">
      <c r="A239" s="37"/>
      <c r="B239" s="164"/>
      <c r="C239" s="165" t="s">
        <v>321</v>
      </c>
      <c r="D239" s="165" t="s">
        <v>136</v>
      </c>
      <c r="E239" s="166" t="s">
        <v>322</v>
      </c>
      <c r="F239" s="167" t="s">
        <v>323</v>
      </c>
      <c r="G239" s="168" t="s">
        <v>186</v>
      </c>
      <c r="H239" s="169">
        <v>17.181999999999998</v>
      </c>
      <c r="I239" s="170"/>
      <c r="J239" s="171">
        <f>ROUND(I239*H239,2)</f>
        <v>0</v>
      </c>
      <c r="K239" s="167" t="s">
        <v>140</v>
      </c>
      <c r="L239" s="38"/>
      <c r="M239" s="172" t="s">
        <v>1</v>
      </c>
      <c r="N239" s="173" t="s">
        <v>42</v>
      </c>
      <c r="O239" s="76"/>
      <c r="P239" s="174">
        <f>O239*H239</f>
        <v>0</v>
      </c>
      <c r="Q239" s="174">
        <v>0</v>
      </c>
      <c r="R239" s="174">
        <f>Q239*H239</f>
        <v>0</v>
      </c>
      <c r="S239" s="174">
        <v>0</v>
      </c>
      <c r="T239" s="175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76" t="s">
        <v>141</v>
      </c>
      <c r="AT239" s="176" t="s">
        <v>136</v>
      </c>
      <c r="AU239" s="176" t="s">
        <v>142</v>
      </c>
      <c r="AY239" s="18" t="s">
        <v>134</v>
      </c>
      <c r="BE239" s="177">
        <f>IF(N239="základní",J239,0)</f>
        <v>0</v>
      </c>
      <c r="BF239" s="177">
        <f>IF(N239="snížená",J239,0)</f>
        <v>0</v>
      </c>
      <c r="BG239" s="177">
        <f>IF(N239="zákl. přenesená",J239,0)</f>
        <v>0</v>
      </c>
      <c r="BH239" s="177">
        <f>IF(N239="sníž. přenesená",J239,0)</f>
        <v>0</v>
      </c>
      <c r="BI239" s="177">
        <f>IF(N239="nulová",J239,0)</f>
        <v>0</v>
      </c>
      <c r="BJ239" s="18" t="s">
        <v>142</v>
      </c>
      <c r="BK239" s="177">
        <f>ROUND(I239*H239,2)</f>
        <v>0</v>
      </c>
      <c r="BL239" s="18" t="s">
        <v>141</v>
      </c>
      <c r="BM239" s="176" t="s">
        <v>324</v>
      </c>
    </row>
    <row r="240" s="2" customFormat="1" ht="33" customHeight="1">
      <c r="A240" s="37"/>
      <c r="B240" s="164"/>
      <c r="C240" s="165" t="s">
        <v>325</v>
      </c>
      <c r="D240" s="165" t="s">
        <v>136</v>
      </c>
      <c r="E240" s="166" t="s">
        <v>326</v>
      </c>
      <c r="F240" s="167" t="s">
        <v>327</v>
      </c>
      <c r="G240" s="168" t="s">
        <v>186</v>
      </c>
      <c r="H240" s="169">
        <v>12.936</v>
      </c>
      <c r="I240" s="170"/>
      <c r="J240" s="171">
        <f>ROUND(I240*H240,2)</f>
        <v>0</v>
      </c>
      <c r="K240" s="167" t="s">
        <v>140</v>
      </c>
      <c r="L240" s="38"/>
      <c r="M240" s="172" t="s">
        <v>1</v>
      </c>
      <c r="N240" s="173" t="s">
        <v>42</v>
      </c>
      <c r="O240" s="76"/>
      <c r="P240" s="174">
        <f>O240*H240</f>
        <v>0</v>
      </c>
      <c r="Q240" s="174">
        <v>0</v>
      </c>
      <c r="R240" s="174">
        <f>Q240*H240</f>
        <v>0</v>
      </c>
      <c r="S240" s="174">
        <v>0</v>
      </c>
      <c r="T240" s="175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76" t="s">
        <v>141</v>
      </c>
      <c r="AT240" s="176" t="s">
        <v>136</v>
      </c>
      <c r="AU240" s="176" t="s">
        <v>142</v>
      </c>
      <c r="AY240" s="18" t="s">
        <v>134</v>
      </c>
      <c r="BE240" s="177">
        <f>IF(N240="základní",J240,0)</f>
        <v>0</v>
      </c>
      <c r="BF240" s="177">
        <f>IF(N240="snížená",J240,0)</f>
        <v>0</v>
      </c>
      <c r="BG240" s="177">
        <f>IF(N240="zákl. přenesená",J240,0)</f>
        <v>0</v>
      </c>
      <c r="BH240" s="177">
        <f>IF(N240="sníž. přenesená",J240,0)</f>
        <v>0</v>
      </c>
      <c r="BI240" s="177">
        <f>IF(N240="nulová",J240,0)</f>
        <v>0</v>
      </c>
      <c r="BJ240" s="18" t="s">
        <v>142</v>
      </c>
      <c r="BK240" s="177">
        <f>ROUND(I240*H240,2)</f>
        <v>0</v>
      </c>
      <c r="BL240" s="18" t="s">
        <v>141</v>
      </c>
      <c r="BM240" s="176" t="s">
        <v>328</v>
      </c>
    </row>
    <row r="241" s="2" customFormat="1" ht="33" customHeight="1">
      <c r="A241" s="37"/>
      <c r="B241" s="164"/>
      <c r="C241" s="165" t="s">
        <v>329</v>
      </c>
      <c r="D241" s="165" t="s">
        <v>136</v>
      </c>
      <c r="E241" s="166" t="s">
        <v>330</v>
      </c>
      <c r="F241" s="167" t="s">
        <v>331</v>
      </c>
      <c r="G241" s="168" t="s">
        <v>186</v>
      </c>
      <c r="H241" s="169">
        <v>3.577</v>
      </c>
      <c r="I241" s="170"/>
      <c r="J241" s="171">
        <f>ROUND(I241*H241,2)</f>
        <v>0</v>
      </c>
      <c r="K241" s="167" t="s">
        <v>140</v>
      </c>
      <c r="L241" s="38"/>
      <c r="M241" s="172" t="s">
        <v>1</v>
      </c>
      <c r="N241" s="173" t="s">
        <v>42</v>
      </c>
      <c r="O241" s="76"/>
      <c r="P241" s="174">
        <f>O241*H241</f>
        <v>0</v>
      </c>
      <c r="Q241" s="174">
        <v>0</v>
      </c>
      <c r="R241" s="174">
        <f>Q241*H241</f>
        <v>0</v>
      </c>
      <c r="S241" s="174">
        <v>0</v>
      </c>
      <c r="T241" s="175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76" t="s">
        <v>141</v>
      </c>
      <c r="AT241" s="176" t="s">
        <v>136</v>
      </c>
      <c r="AU241" s="176" t="s">
        <v>142</v>
      </c>
      <c r="AY241" s="18" t="s">
        <v>134</v>
      </c>
      <c r="BE241" s="177">
        <f>IF(N241="základní",J241,0)</f>
        <v>0</v>
      </c>
      <c r="BF241" s="177">
        <f>IF(N241="snížená",J241,0)</f>
        <v>0</v>
      </c>
      <c r="BG241" s="177">
        <f>IF(N241="zákl. přenesená",J241,0)</f>
        <v>0</v>
      </c>
      <c r="BH241" s="177">
        <f>IF(N241="sníž. přenesená",J241,0)</f>
        <v>0</v>
      </c>
      <c r="BI241" s="177">
        <f>IF(N241="nulová",J241,0)</f>
        <v>0</v>
      </c>
      <c r="BJ241" s="18" t="s">
        <v>142</v>
      </c>
      <c r="BK241" s="177">
        <f>ROUND(I241*H241,2)</f>
        <v>0</v>
      </c>
      <c r="BL241" s="18" t="s">
        <v>141</v>
      </c>
      <c r="BM241" s="176" t="s">
        <v>332</v>
      </c>
    </row>
    <row r="242" s="14" customFormat="1">
      <c r="A242" s="14"/>
      <c r="B242" s="186"/>
      <c r="C242" s="14"/>
      <c r="D242" s="179" t="s">
        <v>144</v>
      </c>
      <c r="E242" s="187" t="s">
        <v>1</v>
      </c>
      <c r="F242" s="188" t="s">
        <v>333</v>
      </c>
      <c r="G242" s="14"/>
      <c r="H242" s="189">
        <v>3.577</v>
      </c>
      <c r="I242" s="190"/>
      <c r="J242" s="14"/>
      <c r="K242" s="14"/>
      <c r="L242" s="186"/>
      <c r="M242" s="191"/>
      <c r="N242" s="192"/>
      <c r="O242" s="192"/>
      <c r="P242" s="192"/>
      <c r="Q242" s="192"/>
      <c r="R242" s="192"/>
      <c r="S242" s="192"/>
      <c r="T242" s="19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87" t="s">
        <v>144</v>
      </c>
      <c r="AU242" s="187" t="s">
        <v>142</v>
      </c>
      <c r="AV242" s="14" t="s">
        <v>142</v>
      </c>
      <c r="AW242" s="14" t="s">
        <v>32</v>
      </c>
      <c r="AX242" s="14" t="s">
        <v>76</v>
      </c>
      <c r="AY242" s="187" t="s">
        <v>134</v>
      </c>
    </row>
    <row r="243" s="15" customFormat="1">
      <c r="A243" s="15"/>
      <c r="B243" s="194"/>
      <c r="C243" s="15"/>
      <c r="D243" s="179" t="s">
        <v>144</v>
      </c>
      <c r="E243" s="195" t="s">
        <v>1</v>
      </c>
      <c r="F243" s="196" t="s">
        <v>147</v>
      </c>
      <c r="G243" s="15"/>
      <c r="H243" s="197">
        <v>3.577</v>
      </c>
      <c r="I243" s="198"/>
      <c r="J243" s="15"/>
      <c r="K243" s="15"/>
      <c r="L243" s="194"/>
      <c r="M243" s="199"/>
      <c r="N243" s="200"/>
      <c r="O243" s="200"/>
      <c r="P243" s="200"/>
      <c r="Q243" s="200"/>
      <c r="R243" s="200"/>
      <c r="S243" s="200"/>
      <c r="T243" s="20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195" t="s">
        <v>144</v>
      </c>
      <c r="AU243" s="195" t="s">
        <v>142</v>
      </c>
      <c r="AV243" s="15" t="s">
        <v>141</v>
      </c>
      <c r="AW243" s="15" t="s">
        <v>32</v>
      </c>
      <c r="AX243" s="15" t="s">
        <v>81</v>
      </c>
      <c r="AY243" s="195" t="s">
        <v>134</v>
      </c>
    </row>
    <row r="244" s="2" customFormat="1" ht="33" customHeight="1">
      <c r="A244" s="37"/>
      <c r="B244" s="164"/>
      <c r="C244" s="165" t="s">
        <v>334</v>
      </c>
      <c r="D244" s="165" t="s">
        <v>136</v>
      </c>
      <c r="E244" s="166" t="s">
        <v>335</v>
      </c>
      <c r="F244" s="167" t="s">
        <v>336</v>
      </c>
      <c r="G244" s="168" t="s">
        <v>186</v>
      </c>
      <c r="H244" s="169">
        <v>0.312</v>
      </c>
      <c r="I244" s="170"/>
      <c r="J244" s="171">
        <f>ROUND(I244*H244,2)</f>
        <v>0</v>
      </c>
      <c r="K244" s="167" t="s">
        <v>140</v>
      </c>
      <c r="L244" s="38"/>
      <c r="M244" s="172" t="s">
        <v>1</v>
      </c>
      <c r="N244" s="173" t="s">
        <v>42</v>
      </c>
      <c r="O244" s="76"/>
      <c r="P244" s="174">
        <f>O244*H244</f>
        <v>0</v>
      </c>
      <c r="Q244" s="174">
        <v>0</v>
      </c>
      <c r="R244" s="174">
        <f>Q244*H244</f>
        <v>0</v>
      </c>
      <c r="S244" s="174">
        <v>0</v>
      </c>
      <c r="T244" s="175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76" t="s">
        <v>141</v>
      </c>
      <c r="AT244" s="176" t="s">
        <v>136</v>
      </c>
      <c r="AU244" s="176" t="s">
        <v>142</v>
      </c>
      <c r="AY244" s="18" t="s">
        <v>134</v>
      </c>
      <c r="BE244" s="177">
        <f>IF(N244="základní",J244,0)</f>
        <v>0</v>
      </c>
      <c r="BF244" s="177">
        <f>IF(N244="snížená",J244,0)</f>
        <v>0</v>
      </c>
      <c r="BG244" s="177">
        <f>IF(N244="zákl. přenesená",J244,0)</f>
        <v>0</v>
      </c>
      <c r="BH244" s="177">
        <f>IF(N244="sníž. přenesená",J244,0)</f>
        <v>0</v>
      </c>
      <c r="BI244" s="177">
        <f>IF(N244="nulová",J244,0)</f>
        <v>0</v>
      </c>
      <c r="BJ244" s="18" t="s">
        <v>142</v>
      </c>
      <c r="BK244" s="177">
        <f>ROUND(I244*H244,2)</f>
        <v>0</v>
      </c>
      <c r="BL244" s="18" t="s">
        <v>141</v>
      </c>
      <c r="BM244" s="176" t="s">
        <v>337</v>
      </c>
    </row>
    <row r="245" s="14" customFormat="1">
      <c r="A245" s="14"/>
      <c r="B245" s="186"/>
      <c r="C245" s="14"/>
      <c r="D245" s="179" t="s">
        <v>144</v>
      </c>
      <c r="E245" s="187" t="s">
        <v>1</v>
      </c>
      <c r="F245" s="188" t="s">
        <v>338</v>
      </c>
      <c r="G245" s="14"/>
      <c r="H245" s="189">
        <v>0.312</v>
      </c>
      <c r="I245" s="190"/>
      <c r="J245" s="14"/>
      <c r="K245" s="14"/>
      <c r="L245" s="186"/>
      <c r="M245" s="191"/>
      <c r="N245" s="192"/>
      <c r="O245" s="192"/>
      <c r="P245" s="192"/>
      <c r="Q245" s="192"/>
      <c r="R245" s="192"/>
      <c r="S245" s="192"/>
      <c r="T245" s="19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87" t="s">
        <v>144</v>
      </c>
      <c r="AU245" s="187" t="s">
        <v>142</v>
      </c>
      <c r="AV245" s="14" t="s">
        <v>142</v>
      </c>
      <c r="AW245" s="14" t="s">
        <v>32</v>
      </c>
      <c r="AX245" s="14" t="s">
        <v>76</v>
      </c>
      <c r="AY245" s="187" t="s">
        <v>134</v>
      </c>
    </row>
    <row r="246" s="15" customFormat="1">
      <c r="A246" s="15"/>
      <c r="B246" s="194"/>
      <c r="C246" s="15"/>
      <c r="D246" s="179" t="s">
        <v>144</v>
      </c>
      <c r="E246" s="195" t="s">
        <v>1</v>
      </c>
      <c r="F246" s="196" t="s">
        <v>147</v>
      </c>
      <c r="G246" s="15"/>
      <c r="H246" s="197">
        <v>0.312</v>
      </c>
      <c r="I246" s="198"/>
      <c r="J246" s="15"/>
      <c r="K246" s="15"/>
      <c r="L246" s="194"/>
      <c r="M246" s="199"/>
      <c r="N246" s="200"/>
      <c r="O246" s="200"/>
      <c r="P246" s="200"/>
      <c r="Q246" s="200"/>
      <c r="R246" s="200"/>
      <c r="S246" s="200"/>
      <c r="T246" s="201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195" t="s">
        <v>144</v>
      </c>
      <c r="AU246" s="195" t="s">
        <v>142</v>
      </c>
      <c r="AV246" s="15" t="s">
        <v>141</v>
      </c>
      <c r="AW246" s="15" t="s">
        <v>32</v>
      </c>
      <c r="AX246" s="15" t="s">
        <v>81</v>
      </c>
      <c r="AY246" s="195" t="s">
        <v>134</v>
      </c>
    </row>
    <row r="247" s="2" customFormat="1" ht="37.8" customHeight="1">
      <c r="A247" s="37"/>
      <c r="B247" s="164"/>
      <c r="C247" s="165" t="s">
        <v>339</v>
      </c>
      <c r="D247" s="165" t="s">
        <v>136</v>
      </c>
      <c r="E247" s="166" t="s">
        <v>340</v>
      </c>
      <c r="F247" s="167" t="s">
        <v>341</v>
      </c>
      <c r="G247" s="168" t="s">
        <v>186</v>
      </c>
      <c r="H247" s="169">
        <v>4.523</v>
      </c>
      <c r="I247" s="170"/>
      <c r="J247" s="171">
        <f>ROUND(I247*H247,2)</f>
        <v>0</v>
      </c>
      <c r="K247" s="167" t="s">
        <v>140</v>
      </c>
      <c r="L247" s="38"/>
      <c r="M247" s="172" t="s">
        <v>1</v>
      </c>
      <c r="N247" s="173" t="s">
        <v>42</v>
      </c>
      <c r="O247" s="76"/>
      <c r="P247" s="174">
        <f>O247*H247</f>
        <v>0</v>
      </c>
      <c r="Q247" s="174">
        <v>0</v>
      </c>
      <c r="R247" s="174">
        <f>Q247*H247</f>
        <v>0</v>
      </c>
      <c r="S247" s="174">
        <v>0</v>
      </c>
      <c r="T247" s="175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76" t="s">
        <v>141</v>
      </c>
      <c r="AT247" s="176" t="s">
        <v>136</v>
      </c>
      <c r="AU247" s="176" t="s">
        <v>142</v>
      </c>
      <c r="AY247" s="18" t="s">
        <v>134</v>
      </c>
      <c r="BE247" s="177">
        <f>IF(N247="základní",J247,0)</f>
        <v>0</v>
      </c>
      <c r="BF247" s="177">
        <f>IF(N247="snížená",J247,0)</f>
        <v>0</v>
      </c>
      <c r="BG247" s="177">
        <f>IF(N247="zákl. přenesená",J247,0)</f>
        <v>0</v>
      </c>
      <c r="BH247" s="177">
        <f>IF(N247="sníž. přenesená",J247,0)</f>
        <v>0</v>
      </c>
      <c r="BI247" s="177">
        <f>IF(N247="nulová",J247,0)</f>
        <v>0</v>
      </c>
      <c r="BJ247" s="18" t="s">
        <v>142</v>
      </c>
      <c r="BK247" s="177">
        <f>ROUND(I247*H247,2)</f>
        <v>0</v>
      </c>
      <c r="BL247" s="18" t="s">
        <v>141</v>
      </c>
      <c r="BM247" s="176" t="s">
        <v>342</v>
      </c>
    </row>
    <row r="248" s="14" customFormat="1">
      <c r="A248" s="14"/>
      <c r="B248" s="186"/>
      <c r="C248" s="14"/>
      <c r="D248" s="179" t="s">
        <v>144</v>
      </c>
      <c r="E248" s="187" t="s">
        <v>1</v>
      </c>
      <c r="F248" s="188" t="s">
        <v>343</v>
      </c>
      <c r="G248" s="14"/>
      <c r="H248" s="189">
        <v>4.523</v>
      </c>
      <c r="I248" s="190"/>
      <c r="J248" s="14"/>
      <c r="K248" s="14"/>
      <c r="L248" s="186"/>
      <c r="M248" s="191"/>
      <c r="N248" s="192"/>
      <c r="O248" s="192"/>
      <c r="P248" s="192"/>
      <c r="Q248" s="192"/>
      <c r="R248" s="192"/>
      <c r="S248" s="192"/>
      <c r="T248" s="19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87" t="s">
        <v>144</v>
      </c>
      <c r="AU248" s="187" t="s">
        <v>142</v>
      </c>
      <c r="AV248" s="14" t="s">
        <v>142</v>
      </c>
      <c r="AW248" s="14" t="s">
        <v>32</v>
      </c>
      <c r="AX248" s="14" t="s">
        <v>76</v>
      </c>
      <c r="AY248" s="187" t="s">
        <v>134</v>
      </c>
    </row>
    <row r="249" s="15" customFormat="1">
      <c r="A249" s="15"/>
      <c r="B249" s="194"/>
      <c r="C249" s="15"/>
      <c r="D249" s="179" t="s">
        <v>144</v>
      </c>
      <c r="E249" s="195" t="s">
        <v>1</v>
      </c>
      <c r="F249" s="196" t="s">
        <v>147</v>
      </c>
      <c r="G249" s="15"/>
      <c r="H249" s="197">
        <v>4.523</v>
      </c>
      <c r="I249" s="198"/>
      <c r="J249" s="15"/>
      <c r="K249" s="15"/>
      <c r="L249" s="194"/>
      <c r="M249" s="199"/>
      <c r="N249" s="200"/>
      <c r="O249" s="200"/>
      <c r="P249" s="200"/>
      <c r="Q249" s="200"/>
      <c r="R249" s="200"/>
      <c r="S249" s="200"/>
      <c r="T249" s="20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195" t="s">
        <v>144</v>
      </c>
      <c r="AU249" s="195" t="s">
        <v>142</v>
      </c>
      <c r="AV249" s="15" t="s">
        <v>141</v>
      </c>
      <c r="AW249" s="15" t="s">
        <v>32</v>
      </c>
      <c r="AX249" s="15" t="s">
        <v>81</v>
      </c>
      <c r="AY249" s="195" t="s">
        <v>134</v>
      </c>
    </row>
    <row r="250" s="12" customFormat="1" ht="22.8" customHeight="1">
      <c r="A250" s="12"/>
      <c r="B250" s="151"/>
      <c r="C250" s="12"/>
      <c r="D250" s="152" t="s">
        <v>75</v>
      </c>
      <c r="E250" s="162" t="s">
        <v>344</v>
      </c>
      <c r="F250" s="162" t="s">
        <v>345</v>
      </c>
      <c r="G250" s="12"/>
      <c r="H250" s="12"/>
      <c r="I250" s="154"/>
      <c r="J250" s="163">
        <f>BK250</f>
        <v>0</v>
      </c>
      <c r="K250" s="12"/>
      <c r="L250" s="151"/>
      <c r="M250" s="156"/>
      <c r="N250" s="157"/>
      <c r="O250" s="157"/>
      <c r="P250" s="158">
        <f>P251</f>
        <v>0</v>
      </c>
      <c r="Q250" s="157"/>
      <c r="R250" s="158">
        <f>R251</f>
        <v>0</v>
      </c>
      <c r="S250" s="157"/>
      <c r="T250" s="159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52" t="s">
        <v>81</v>
      </c>
      <c r="AT250" s="160" t="s">
        <v>75</v>
      </c>
      <c r="AU250" s="160" t="s">
        <v>81</v>
      </c>
      <c r="AY250" s="152" t="s">
        <v>134</v>
      </c>
      <c r="BK250" s="161">
        <f>BK251</f>
        <v>0</v>
      </c>
    </row>
    <row r="251" s="2" customFormat="1" ht="21.75" customHeight="1">
      <c r="A251" s="37"/>
      <c r="B251" s="164"/>
      <c r="C251" s="165" t="s">
        <v>346</v>
      </c>
      <c r="D251" s="165" t="s">
        <v>136</v>
      </c>
      <c r="E251" s="166" t="s">
        <v>347</v>
      </c>
      <c r="F251" s="167" t="s">
        <v>348</v>
      </c>
      <c r="G251" s="168" t="s">
        <v>186</v>
      </c>
      <c r="H251" s="169">
        <v>167.179</v>
      </c>
      <c r="I251" s="170"/>
      <c r="J251" s="171">
        <f>ROUND(I251*H251,2)</f>
        <v>0</v>
      </c>
      <c r="K251" s="167" t="s">
        <v>140</v>
      </c>
      <c r="L251" s="38"/>
      <c r="M251" s="172" t="s">
        <v>1</v>
      </c>
      <c r="N251" s="173" t="s">
        <v>42</v>
      </c>
      <c r="O251" s="76"/>
      <c r="P251" s="174">
        <f>O251*H251</f>
        <v>0</v>
      </c>
      <c r="Q251" s="174">
        <v>0</v>
      </c>
      <c r="R251" s="174">
        <f>Q251*H251</f>
        <v>0</v>
      </c>
      <c r="S251" s="174">
        <v>0</v>
      </c>
      <c r="T251" s="175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76" t="s">
        <v>141</v>
      </c>
      <c r="AT251" s="176" t="s">
        <v>136</v>
      </c>
      <c r="AU251" s="176" t="s">
        <v>142</v>
      </c>
      <c r="AY251" s="18" t="s">
        <v>134</v>
      </c>
      <c r="BE251" s="177">
        <f>IF(N251="základní",J251,0)</f>
        <v>0</v>
      </c>
      <c r="BF251" s="177">
        <f>IF(N251="snížená",J251,0)</f>
        <v>0</v>
      </c>
      <c r="BG251" s="177">
        <f>IF(N251="zákl. přenesená",J251,0)</f>
        <v>0</v>
      </c>
      <c r="BH251" s="177">
        <f>IF(N251="sníž. přenesená",J251,0)</f>
        <v>0</v>
      </c>
      <c r="BI251" s="177">
        <f>IF(N251="nulová",J251,0)</f>
        <v>0</v>
      </c>
      <c r="BJ251" s="18" t="s">
        <v>142</v>
      </c>
      <c r="BK251" s="177">
        <f>ROUND(I251*H251,2)</f>
        <v>0</v>
      </c>
      <c r="BL251" s="18" t="s">
        <v>141</v>
      </c>
      <c r="BM251" s="176" t="s">
        <v>349</v>
      </c>
    </row>
    <row r="252" s="12" customFormat="1" ht="25.92" customHeight="1">
      <c r="A252" s="12"/>
      <c r="B252" s="151"/>
      <c r="C252" s="12"/>
      <c r="D252" s="152" t="s">
        <v>75</v>
      </c>
      <c r="E252" s="153" t="s">
        <v>350</v>
      </c>
      <c r="F252" s="153" t="s">
        <v>351</v>
      </c>
      <c r="G252" s="12"/>
      <c r="H252" s="12"/>
      <c r="I252" s="154"/>
      <c r="J252" s="155">
        <f>BK252</f>
        <v>0</v>
      </c>
      <c r="K252" s="12"/>
      <c r="L252" s="151"/>
      <c r="M252" s="156"/>
      <c r="N252" s="157"/>
      <c r="O252" s="157"/>
      <c r="P252" s="158">
        <f>P253+P273+P281+P298+P328+P350+P365+P380+P395+P411+P416+P428+P435</f>
        <v>0</v>
      </c>
      <c r="Q252" s="157"/>
      <c r="R252" s="158">
        <f>R253+R273+R281+R298+R328+R350+R365+R380+R395+R411+R416+R428+R435</f>
        <v>5.3293680999999992</v>
      </c>
      <c r="S252" s="157"/>
      <c r="T252" s="159">
        <f>T253+T273+T281+T298+T328+T350+T365+T380+T395+T411+T416+T428+T435</f>
        <v>8.392878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52" t="s">
        <v>142</v>
      </c>
      <c r="AT252" s="160" t="s">
        <v>75</v>
      </c>
      <c r="AU252" s="160" t="s">
        <v>76</v>
      </c>
      <c r="AY252" s="152" t="s">
        <v>134</v>
      </c>
      <c r="BK252" s="161">
        <f>BK253+BK273+BK281+BK298+BK328+BK350+BK365+BK380+BK395+BK411+BK416+BK428+BK435</f>
        <v>0</v>
      </c>
    </row>
    <row r="253" s="12" customFormat="1" ht="22.8" customHeight="1">
      <c r="A253" s="12"/>
      <c r="B253" s="151"/>
      <c r="C253" s="12"/>
      <c r="D253" s="152" t="s">
        <v>75</v>
      </c>
      <c r="E253" s="162" t="s">
        <v>352</v>
      </c>
      <c r="F253" s="162" t="s">
        <v>353</v>
      </c>
      <c r="G253" s="12"/>
      <c r="H253" s="12"/>
      <c r="I253" s="154"/>
      <c r="J253" s="163">
        <f>BK253</f>
        <v>0</v>
      </c>
      <c r="K253" s="12"/>
      <c r="L253" s="151"/>
      <c r="M253" s="156"/>
      <c r="N253" s="157"/>
      <c r="O253" s="157"/>
      <c r="P253" s="158">
        <f>SUM(P254:P272)</f>
        <v>0</v>
      </c>
      <c r="Q253" s="157"/>
      <c r="R253" s="158">
        <f>SUM(R254:R272)</f>
        <v>0.5457804</v>
      </c>
      <c r="S253" s="157"/>
      <c r="T253" s="159">
        <f>SUM(T254:T272)</f>
        <v>0.3124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2" t="s">
        <v>142</v>
      </c>
      <c r="AT253" s="160" t="s">
        <v>75</v>
      </c>
      <c r="AU253" s="160" t="s">
        <v>81</v>
      </c>
      <c r="AY253" s="152" t="s">
        <v>134</v>
      </c>
      <c r="BK253" s="161">
        <f>SUM(BK254:BK272)</f>
        <v>0</v>
      </c>
    </row>
    <row r="254" s="2" customFormat="1" ht="24.15" customHeight="1">
      <c r="A254" s="37"/>
      <c r="B254" s="164"/>
      <c r="C254" s="165" t="s">
        <v>354</v>
      </c>
      <c r="D254" s="165" t="s">
        <v>136</v>
      </c>
      <c r="E254" s="166" t="s">
        <v>355</v>
      </c>
      <c r="F254" s="167" t="s">
        <v>356</v>
      </c>
      <c r="G254" s="168" t="s">
        <v>150</v>
      </c>
      <c r="H254" s="169">
        <v>78.1</v>
      </c>
      <c r="I254" s="170"/>
      <c r="J254" s="171">
        <f>ROUND(I254*H254,2)</f>
        <v>0</v>
      </c>
      <c r="K254" s="167" t="s">
        <v>140</v>
      </c>
      <c r="L254" s="38"/>
      <c r="M254" s="172" t="s">
        <v>1</v>
      </c>
      <c r="N254" s="173" t="s">
        <v>42</v>
      </c>
      <c r="O254" s="76"/>
      <c r="P254" s="174">
        <f>O254*H254</f>
        <v>0</v>
      </c>
      <c r="Q254" s="174">
        <v>0</v>
      </c>
      <c r="R254" s="174">
        <f>Q254*H254</f>
        <v>0</v>
      </c>
      <c r="S254" s="174">
        <v>0</v>
      </c>
      <c r="T254" s="175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76" t="s">
        <v>220</v>
      </c>
      <c r="AT254" s="176" t="s">
        <v>136</v>
      </c>
      <c r="AU254" s="176" t="s">
        <v>142</v>
      </c>
      <c r="AY254" s="18" t="s">
        <v>134</v>
      </c>
      <c r="BE254" s="177">
        <f>IF(N254="základní",J254,0)</f>
        <v>0</v>
      </c>
      <c r="BF254" s="177">
        <f>IF(N254="snížená",J254,0)</f>
        <v>0</v>
      </c>
      <c r="BG254" s="177">
        <f>IF(N254="zákl. přenesená",J254,0)</f>
        <v>0</v>
      </c>
      <c r="BH254" s="177">
        <f>IF(N254="sníž. přenesená",J254,0)</f>
        <v>0</v>
      </c>
      <c r="BI254" s="177">
        <f>IF(N254="nulová",J254,0)</f>
        <v>0</v>
      </c>
      <c r="BJ254" s="18" t="s">
        <v>142</v>
      </c>
      <c r="BK254" s="177">
        <f>ROUND(I254*H254,2)</f>
        <v>0</v>
      </c>
      <c r="BL254" s="18" t="s">
        <v>220</v>
      </c>
      <c r="BM254" s="176" t="s">
        <v>357</v>
      </c>
    </row>
    <row r="255" s="13" customFormat="1">
      <c r="A255" s="13"/>
      <c r="B255" s="178"/>
      <c r="C255" s="13"/>
      <c r="D255" s="179" t="s">
        <v>144</v>
      </c>
      <c r="E255" s="180" t="s">
        <v>1</v>
      </c>
      <c r="F255" s="181" t="s">
        <v>358</v>
      </c>
      <c r="G255" s="13"/>
      <c r="H255" s="180" t="s">
        <v>1</v>
      </c>
      <c r="I255" s="182"/>
      <c r="J255" s="13"/>
      <c r="K255" s="13"/>
      <c r="L255" s="178"/>
      <c r="M255" s="183"/>
      <c r="N255" s="184"/>
      <c r="O255" s="184"/>
      <c r="P255" s="184"/>
      <c r="Q255" s="184"/>
      <c r="R255" s="184"/>
      <c r="S255" s="184"/>
      <c r="T255" s="18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0" t="s">
        <v>144</v>
      </c>
      <c r="AU255" s="180" t="s">
        <v>142</v>
      </c>
      <c r="AV255" s="13" t="s">
        <v>81</v>
      </c>
      <c r="AW255" s="13" t="s">
        <v>32</v>
      </c>
      <c r="AX255" s="13" t="s">
        <v>76</v>
      </c>
      <c r="AY255" s="180" t="s">
        <v>134</v>
      </c>
    </row>
    <row r="256" s="14" customFormat="1">
      <c r="A256" s="14"/>
      <c r="B256" s="186"/>
      <c r="C256" s="14"/>
      <c r="D256" s="179" t="s">
        <v>144</v>
      </c>
      <c r="E256" s="187" t="s">
        <v>1</v>
      </c>
      <c r="F256" s="188" t="s">
        <v>359</v>
      </c>
      <c r="G256" s="14"/>
      <c r="H256" s="189">
        <v>78.1</v>
      </c>
      <c r="I256" s="190"/>
      <c r="J256" s="14"/>
      <c r="K256" s="14"/>
      <c r="L256" s="186"/>
      <c r="M256" s="191"/>
      <c r="N256" s="192"/>
      <c r="O256" s="192"/>
      <c r="P256" s="192"/>
      <c r="Q256" s="192"/>
      <c r="R256" s="192"/>
      <c r="S256" s="192"/>
      <c r="T256" s="19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87" t="s">
        <v>144</v>
      </c>
      <c r="AU256" s="187" t="s">
        <v>142</v>
      </c>
      <c r="AV256" s="14" t="s">
        <v>142</v>
      </c>
      <c r="AW256" s="14" t="s">
        <v>32</v>
      </c>
      <c r="AX256" s="14" t="s">
        <v>76</v>
      </c>
      <c r="AY256" s="187" t="s">
        <v>134</v>
      </c>
    </row>
    <row r="257" s="15" customFormat="1">
      <c r="A257" s="15"/>
      <c r="B257" s="194"/>
      <c r="C257" s="15"/>
      <c r="D257" s="179" t="s">
        <v>144</v>
      </c>
      <c r="E257" s="195" t="s">
        <v>1</v>
      </c>
      <c r="F257" s="196" t="s">
        <v>147</v>
      </c>
      <c r="G257" s="15"/>
      <c r="H257" s="197">
        <v>78.1</v>
      </c>
      <c r="I257" s="198"/>
      <c r="J257" s="15"/>
      <c r="K257" s="15"/>
      <c r="L257" s="194"/>
      <c r="M257" s="199"/>
      <c r="N257" s="200"/>
      <c r="O257" s="200"/>
      <c r="P257" s="200"/>
      <c r="Q257" s="200"/>
      <c r="R257" s="200"/>
      <c r="S257" s="200"/>
      <c r="T257" s="201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195" t="s">
        <v>144</v>
      </c>
      <c r="AU257" s="195" t="s">
        <v>142</v>
      </c>
      <c r="AV257" s="15" t="s">
        <v>141</v>
      </c>
      <c r="AW257" s="15" t="s">
        <v>32</v>
      </c>
      <c r="AX257" s="15" t="s">
        <v>81</v>
      </c>
      <c r="AY257" s="195" t="s">
        <v>134</v>
      </c>
    </row>
    <row r="258" s="2" customFormat="1" ht="16.5" customHeight="1">
      <c r="A258" s="37"/>
      <c r="B258" s="164"/>
      <c r="C258" s="202" t="s">
        <v>360</v>
      </c>
      <c r="D258" s="202" t="s">
        <v>204</v>
      </c>
      <c r="E258" s="203" t="s">
        <v>361</v>
      </c>
      <c r="F258" s="204" t="s">
        <v>362</v>
      </c>
      <c r="G258" s="205" t="s">
        <v>186</v>
      </c>
      <c r="H258" s="206">
        <v>0.023</v>
      </c>
      <c r="I258" s="207"/>
      <c r="J258" s="208">
        <f>ROUND(I258*H258,2)</f>
        <v>0</v>
      </c>
      <c r="K258" s="204" t="s">
        <v>140</v>
      </c>
      <c r="L258" s="209"/>
      <c r="M258" s="210" t="s">
        <v>1</v>
      </c>
      <c r="N258" s="211" t="s">
        <v>42</v>
      </c>
      <c r="O258" s="76"/>
      <c r="P258" s="174">
        <f>O258*H258</f>
        <v>0</v>
      </c>
      <c r="Q258" s="174">
        <v>1</v>
      </c>
      <c r="R258" s="174">
        <f>Q258*H258</f>
        <v>0.023</v>
      </c>
      <c r="S258" s="174">
        <v>0</v>
      </c>
      <c r="T258" s="175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76" t="s">
        <v>303</v>
      </c>
      <c r="AT258" s="176" t="s">
        <v>204</v>
      </c>
      <c r="AU258" s="176" t="s">
        <v>142</v>
      </c>
      <c r="AY258" s="18" t="s">
        <v>134</v>
      </c>
      <c r="BE258" s="177">
        <f>IF(N258="základní",J258,0)</f>
        <v>0</v>
      </c>
      <c r="BF258" s="177">
        <f>IF(N258="snížená",J258,0)</f>
        <v>0</v>
      </c>
      <c r="BG258" s="177">
        <f>IF(N258="zákl. přenesená",J258,0)</f>
        <v>0</v>
      </c>
      <c r="BH258" s="177">
        <f>IF(N258="sníž. přenesená",J258,0)</f>
        <v>0</v>
      </c>
      <c r="BI258" s="177">
        <f>IF(N258="nulová",J258,0)</f>
        <v>0</v>
      </c>
      <c r="BJ258" s="18" t="s">
        <v>142</v>
      </c>
      <c r="BK258" s="177">
        <f>ROUND(I258*H258,2)</f>
        <v>0</v>
      </c>
      <c r="BL258" s="18" t="s">
        <v>220</v>
      </c>
      <c r="BM258" s="176" t="s">
        <v>363</v>
      </c>
    </row>
    <row r="259" s="2" customFormat="1">
      <c r="A259" s="37"/>
      <c r="B259" s="38"/>
      <c r="C259" s="37"/>
      <c r="D259" s="179" t="s">
        <v>364</v>
      </c>
      <c r="E259" s="37"/>
      <c r="F259" s="212" t="s">
        <v>365</v>
      </c>
      <c r="G259" s="37"/>
      <c r="H259" s="37"/>
      <c r="I259" s="213"/>
      <c r="J259" s="37"/>
      <c r="K259" s="37"/>
      <c r="L259" s="38"/>
      <c r="M259" s="214"/>
      <c r="N259" s="215"/>
      <c r="O259" s="76"/>
      <c r="P259" s="76"/>
      <c r="Q259" s="76"/>
      <c r="R259" s="76"/>
      <c r="S259" s="76"/>
      <c r="T259" s="7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8" t="s">
        <v>364</v>
      </c>
      <c r="AU259" s="18" t="s">
        <v>142</v>
      </c>
    </row>
    <row r="260" s="14" customFormat="1">
      <c r="A260" s="14"/>
      <c r="B260" s="186"/>
      <c r="C260" s="14"/>
      <c r="D260" s="179" t="s">
        <v>144</v>
      </c>
      <c r="E260" s="14"/>
      <c r="F260" s="188" t="s">
        <v>366</v>
      </c>
      <c r="G260" s="14"/>
      <c r="H260" s="189">
        <v>0.023</v>
      </c>
      <c r="I260" s="190"/>
      <c r="J260" s="14"/>
      <c r="K260" s="14"/>
      <c r="L260" s="186"/>
      <c r="M260" s="191"/>
      <c r="N260" s="192"/>
      <c r="O260" s="192"/>
      <c r="P260" s="192"/>
      <c r="Q260" s="192"/>
      <c r="R260" s="192"/>
      <c r="S260" s="192"/>
      <c r="T260" s="19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87" t="s">
        <v>144</v>
      </c>
      <c r="AU260" s="187" t="s">
        <v>142</v>
      </c>
      <c r="AV260" s="14" t="s">
        <v>142</v>
      </c>
      <c r="AW260" s="14" t="s">
        <v>3</v>
      </c>
      <c r="AX260" s="14" t="s">
        <v>81</v>
      </c>
      <c r="AY260" s="187" t="s">
        <v>134</v>
      </c>
    </row>
    <row r="261" s="2" customFormat="1" ht="16.5" customHeight="1">
      <c r="A261" s="37"/>
      <c r="B261" s="164"/>
      <c r="C261" s="165" t="s">
        <v>367</v>
      </c>
      <c r="D261" s="165" t="s">
        <v>136</v>
      </c>
      <c r="E261" s="166" t="s">
        <v>368</v>
      </c>
      <c r="F261" s="167" t="s">
        <v>369</v>
      </c>
      <c r="G261" s="168" t="s">
        <v>150</v>
      </c>
      <c r="H261" s="169">
        <v>78.1</v>
      </c>
      <c r="I261" s="170"/>
      <c r="J261" s="171">
        <f>ROUND(I261*H261,2)</f>
        <v>0</v>
      </c>
      <c r="K261" s="167" t="s">
        <v>370</v>
      </c>
      <c r="L261" s="38"/>
      <c r="M261" s="172" t="s">
        <v>1</v>
      </c>
      <c r="N261" s="173" t="s">
        <v>42</v>
      </c>
      <c r="O261" s="76"/>
      <c r="P261" s="174">
        <f>O261*H261</f>
        <v>0</v>
      </c>
      <c r="Q261" s="174">
        <v>0</v>
      </c>
      <c r="R261" s="174">
        <f>Q261*H261</f>
        <v>0</v>
      </c>
      <c r="S261" s="174">
        <v>0.004</v>
      </c>
      <c r="T261" s="175">
        <f>S261*H261</f>
        <v>0.3124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76" t="s">
        <v>220</v>
      </c>
      <c r="AT261" s="176" t="s">
        <v>136</v>
      </c>
      <c r="AU261" s="176" t="s">
        <v>142</v>
      </c>
      <c r="AY261" s="18" t="s">
        <v>134</v>
      </c>
      <c r="BE261" s="177">
        <f>IF(N261="základní",J261,0)</f>
        <v>0</v>
      </c>
      <c r="BF261" s="177">
        <f>IF(N261="snížená",J261,0)</f>
        <v>0</v>
      </c>
      <c r="BG261" s="177">
        <f>IF(N261="zákl. přenesená",J261,0)</f>
        <v>0</v>
      </c>
      <c r="BH261" s="177">
        <f>IF(N261="sníž. přenesená",J261,0)</f>
        <v>0</v>
      </c>
      <c r="BI261" s="177">
        <f>IF(N261="nulová",J261,0)</f>
        <v>0</v>
      </c>
      <c r="BJ261" s="18" t="s">
        <v>142</v>
      </c>
      <c r="BK261" s="177">
        <f>ROUND(I261*H261,2)</f>
        <v>0</v>
      </c>
      <c r="BL261" s="18" t="s">
        <v>220</v>
      </c>
      <c r="BM261" s="176" t="s">
        <v>371</v>
      </c>
    </row>
    <row r="262" s="13" customFormat="1">
      <c r="A262" s="13"/>
      <c r="B262" s="178"/>
      <c r="C262" s="13"/>
      <c r="D262" s="179" t="s">
        <v>144</v>
      </c>
      <c r="E262" s="180" t="s">
        <v>1</v>
      </c>
      <c r="F262" s="181" t="s">
        <v>295</v>
      </c>
      <c r="G262" s="13"/>
      <c r="H262" s="180" t="s">
        <v>1</v>
      </c>
      <c r="I262" s="182"/>
      <c r="J262" s="13"/>
      <c r="K262" s="13"/>
      <c r="L262" s="178"/>
      <c r="M262" s="183"/>
      <c r="N262" s="184"/>
      <c r="O262" s="184"/>
      <c r="P262" s="184"/>
      <c r="Q262" s="184"/>
      <c r="R262" s="184"/>
      <c r="S262" s="184"/>
      <c r="T262" s="18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0" t="s">
        <v>144</v>
      </c>
      <c r="AU262" s="180" t="s">
        <v>142</v>
      </c>
      <c r="AV262" s="13" t="s">
        <v>81</v>
      </c>
      <c r="AW262" s="13" t="s">
        <v>32</v>
      </c>
      <c r="AX262" s="13" t="s">
        <v>76</v>
      </c>
      <c r="AY262" s="180" t="s">
        <v>134</v>
      </c>
    </row>
    <row r="263" s="14" customFormat="1">
      <c r="A263" s="14"/>
      <c r="B263" s="186"/>
      <c r="C263" s="14"/>
      <c r="D263" s="179" t="s">
        <v>144</v>
      </c>
      <c r="E263" s="187" t="s">
        <v>1</v>
      </c>
      <c r="F263" s="188" t="s">
        <v>359</v>
      </c>
      <c r="G263" s="14"/>
      <c r="H263" s="189">
        <v>78.1</v>
      </c>
      <c r="I263" s="190"/>
      <c r="J263" s="14"/>
      <c r="K263" s="14"/>
      <c r="L263" s="186"/>
      <c r="M263" s="191"/>
      <c r="N263" s="192"/>
      <c r="O263" s="192"/>
      <c r="P263" s="192"/>
      <c r="Q263" s="192"/>
      <c r="R263" s="192"/>
      <c r="S263" s="192"/>
      <c r="T263" s="19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187" t="s">
        <v>144</v>
      </c>
      <c r="AU263" s="187" t="s">
        <v>142</v>
      </c>
      <c r="AV263" s="14" t="s">
        <v>142</v>
      </c>
      <c r="AW263" s="14" t="s">
        <v>32</v>
      </c>
      <c r="AX263" s="14" t="s">
        <v>76</v>
      </c>
      <c r="AY263" s="187" t="s">
        <v>134</v>
      </c>
    </row>
    <row r="264" s="15" customFormat="1">
      <c r="A264" s="15"/>
      <c r="B264" s="194"/>
      <c r="C264" s="15"/>
      <c r="D264" s="179" t="s">
        <v>144</v>
      </c>
      <c r="E264" s="195" t="s">
        <v>1</v>
      </c>
      <c r="F264" s="196" t="s">
        <v>147</v>
      </c>
      <c r="G264" s="15"/>
      <c r="H264" s="197">
        <v>78.1</v>
      </c>
      <c r="I264" s="198"/>
      <c r="J264" s="15"/>
      <c r="K264" s="15"/>
      <c r="L264" s="194"/>
      <c r="M264" s="199"/>
      <c r="N264" s="200"/>
      <c r="O264" s="200"/>
      <c r="P264" s="200"/>
      <c r="Q264" s="200"/>
      <c r="R264" s="200"/>
      <c r="S264" s="200"/>
      <c r="T264" s="201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195" t="s">
        <v>144</v>
      </c>
      <c r="AU264" s="195" t="s">
        <v>142</v>
      </c>
      <c r="AV264" s="15" t="s">
        <v>141</v>
      </c>
      <c r="AW264" s="15" t="s">
        <v>32</v>
      </c>
      <c r="AX264" s="15" t="s">
        <v>81</v>
      </c>
      <c r="AY264" s="195" t="s">
        <v>134</v>
      </c>
    </row>
    <row r="265" s="2" customFormat="1" ht="24.15" customHeight="1">
      <c r="A265" s="37"/>
      <c r="B265" s="164"/>
      <c r="C265" s="165" t="s">
        <v>372</v>
      </c>
      <c r="D265" s="165" t="s">
        <v>136</v>
      </c>
      <c r="E265" s="166" t="s">
        <v>373</v>
      </c>
      <c r="F265" s="167" t="s">
        <v>374</v>
      </c>
      <c r="G265" s="168" t="s">
        <v>150</v>
      </c>
      <c r="H265" s="169">
        <v>78.1</v>
      </c>
      <c r="I265" s="170"/>
      <c r="J265" s="171">
        <f>ROUND(I265*H265,2)</f>
        <v>0</v>
      </c>
      <c r="K265" s="167" t="s">
        <v>140</v>
      </c>
      <c r="L265" s="38"/>
      <c r="M265" s="172" t="s">
        <v>1</v>
      </c>
      <c r="N265" s="173" t="s">
        <v>42</v>
      </c>
      <c r="O265" s="76"/>
      <c r="P265" s="174">
        <f>O265*H265</f>
        <v>0</v>
      </c>
      <c r="Q265" s="174">
        <v>0.0004</v>
      </c>
      <c r="R265" s="174">
        <f>Q265*H265</f>
        <v>0.03124</v>
      </c>
      <c r="S265" s="174">
        <v>0</v>
      </c>
      <c r="T265" s="175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76" t="s">
        <v>220</v>
      </c>
      <c r="AT265" s="176" t="s">
        <v>136</v>
      </c>
      <c r="AU265" s="176" t="s">
        <v>142</v>
      </c>
      <c r="AY265" s="18" t="s">
        <v>134</v>
      </c>
      <c r="BE265" s="177">
        <f>IF(N265="základní",J265,0)</f>
        <v>0</v>
      </c>
      <c r="BF265" s="177">
        <f>IF(N265="snížená",J265,0)</f>
        <v>0</v>
      </c>
      <c r="BG265" s="177">
        <f>IF(N265="zákl. přenesená",J265,0)</f>
        <v>0</v>
      </c>
      <c r="BH265" s="177">
        <f>IF(N265="sníž. přenesená",J265,0)</f>
        <v>0</v>
      </c>
      <c r="BI265" s="177">
        <f>IF(N265="nulová",J265,0)</f>
        <v>0</v>
      </c>
      <c r="BJ265" s="18" t="s">
        <v>142</v>
      </c>
      <c r="BK265" s="177">
        <f>ROUND(I265*H265,2)</f>
        <v>0</v>
      </c>
      <c r="BL265" s="18" t="s">
        <v>220</v>
      </c>
      <c r="BM265" s="176" t="s">
        <v>375</v>
      </c>
    </row>
    <row r="266" s="13" customFormat="1">
      <c r="A266" s="13"/>
      <c r="B266" s="178"/>
      <c r="C266" s="13"/>
      <c r="D266" s="179" t="s">
        <v>144</v>
      </c>
      <c r="E266" s="180" t="s">
        <v>1</v>
      </c>
      <c r="F266" s="181" t="s">
        <v>295</v>
      </c>
      <c r="G266" s="13"/>
      <c r="H266" s="180" t="s">
        <v>1</v>
      </c>
      <c r="I266" s="182"/>
      <c r="J266" s="13"/>
      <c r="K266" s="13"/>
      <c r="L266" s="178"/>
      <c r="M266" s="183"/>
      <c r="N266" s="184"/>
      <c r="O266" s="184"/>
      <c r="P266" s="184"/>
      <c r="Q266" s="184"/>
      <c r="R266" s="184"/>
      <c r="S266" s="184"/>
      <c r="T266" s="18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0" t="s">
        <v>144</v>
      </c>
      <c r="AU266" s="180" t="s">
        <v>142</v>
      </c>
      <c r="AV266" s="13" t="s">
        <v>81</v>
      </c>
      <c r="AW266" s="13" t="s">
        <v>32</v>
      </c>
      <c r="AX266" s="13" t="s">
        <v>76</v>
      </c>
      <c r="AY266" s="180" t="s">
        <v>134</v>
      </c>
    </row>
    <row r="267" s="14" customFormat="1">
      <c r="A267" s="14"/>
      <c r="B267" s="186"/>
      <c r="C267" s="14"/>
      <c r="D267" s="179" t="s">
        <v>144</v>
      </c>
      <c r="E267" s="187" t="s">
        <v>1</v>
      </c>
      <c r="F267" s="188" t="s">
        <v>359</v>
      </c>
      <c r="G267" s="14"/>
      <c r="H267" s="189">
        <v>78.1</v>
      </c>
      <c r="I267" s="190"/>
      <c r="J267" s="14"/>
      <c r="K267" s="14"/>
      <c r="L267" s="186"/>
      <c r="M267" s="191"/>
      <c r="N267" s="192"/>
      <c r="O267" s="192"/>
      <c r="P267" s="192"/>
      <c r="Q267" s="192"/>
      <c r="R267" s="192"/>
      <c r="S267" s="192"/>
      <c r="T267" s="19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187" t="s">
        <v>144</v>
      </c>
      <c r="AU267" s="187" t="s">
        <v>142</v>
      </c>
      <c r="AV267" s="14" t="s">
        <v>142</v>
      </c>
      <c r="AW267" s="14" t="s">
        <v>32</v>
      </c>
      <c r="AX267" s="14" t="s">
        <v>76</v>
      </c>
      <c r="AY267" s="187" t="s">
        <v>134</v>
      </c>
    </row>
    <row r="268" s="15" customFormat="1">
      <c r="A268" s="15"/>
      <c r="B268" s="194"/>
      <c r="C268" s="15"/>
      <c r="D268" s="179" t="s">
        <v>144</v>
      </c>
      <c r="E268" s="195" t="s">
        <v>1</v>
      </c>
      <c r="F268" s="196" t="s">
        <v>147</v>
      </c>
      <c r="G268" s="15"/>
      <c r="H268" s="197">
        <v>78.1</v>
      </c>
      <c r="I268" s="198"/>
      <c r="J268" s="15"/>
      <c r="K268" s="15"/>
      <c r="L268" s="194"/>
      <c r="M268" s="199"/>
      <c r="N268" s="200"/>
      <c r="O268" s="200"/>
      <c r="P268" s="200"/>
      <c r="Q268" s="200"/>
      <c r="R268" s="200"/>
      <c r="S268" s="200"/>
      <c r="T268" s="20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195" t="s">
        <v>144</v>
      </c>
      <c r="AU268" s="195" t="s">
        <v>142</v>
      </c>
      <c r="AV268" s="15" t="s">
        <v>141</v>
      </c>
      <c r="AW268" s="15" t="s">
        <v>32</v>
      </c>
      <c r="AX268" s="15" t="s">
        <v>81</v>
      </c>
      <c r="AY268" s="195" t="s">
        <v>134</v>
      </c>
    </row>
    <row r="269" s="2" customFormat="1" ht="37.8" customHeight="1">
      <c r="A269" s="37"/>
      <c r="B269" s="164"/>
      <c r="C269" s="202" t="s">
        <v>376</v>
      </c>
      <c r="D269" s="202" t="s">
        <v>204</v>
      </c>
      <c r="E269" s="203" t="s">
        <v>377</v>
      </c>
      <c r="F269" s="204" t="s">
        <v>378</v>
      </c>
      <c r="G269" s="205" t="s">
        <v>150</v>
      </c>
      <c r="H269" s="206">
        <v>91.026</v>
      </c>
      <c r="I269" s="207"/>
      <c r="J269" s="208">
        <f>ROUND(I269*H269,2)</f>
        <v>0</v>
      </c>
      <c r="K269" s="204" t="s">
        <v>140</v>
      </c>
      <c r="L269" s="209"/>
      <c r="M269" s="210" t="s">
        <v>1</v>
      </c>
      <c r="N269" s="211" t="s">
        <v>42</v>
      </c>
      <c r="O269" s="76"/>
      <c r="P269" s="174">
        <f>O269*H269</f>
        <v>0</v>
      </c>
      <c r="Q269" s="174">
        <v>0.0054</v>
      </c>
      <c r="R269" s="174">
        <f>Q269*H269</f>
        <v>0.4915404</v>
      </c>
      <c r="S269" s="174">
        <v>0</v>
      </c>
      <c r="T269" s="175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76" t="s">
        <v>303</v>
      </c>
      <c r="AT269" s="176" t="s">
        <v>204</v>
      </c>
      <c r="AU269" s="176" t="s">
        <v>142</v>
      </c>
      <c r="AY269" s="18" t="s">
        <v>134</v>
      </c>
      <c r="BE269" s="177">
        <f>IF(N269="základní",J269,0)</f>
        <v>0</v>
      </c>
      <c r="BF269" s="177">
        <f>IF(N269="snížená",J269,0)</f>
        <v>0</v>
      </c>
      <c r="BG269" s="177">
        <f>IF(N269="zákl. přenesená",J269,0)</f>
        <v>0</v>
      </c>
      <c r="BH269" s="177">
        <f>IF(N269="sníž. přenesená",J269,0)</f>
        <v>0</v>
      </c>
      <c r="BI269" s="177">
        <f>IF(N269="nulová",J269,0)</f>
        <v>0</v>
      </c>
      <c r="BJ269" s="18" t="s">
        <v>142</v>
      </c>
      <c r="BK269" s="177">
        <f>ROUND(I269*H269,2)</f>
        <v>0</v>
      </c>
      <c r="BL269" s="18" t="s">
        <v>220</v>
      </c>
      <c r="BM269" s="176" t="s">
        <v>379</v>
      </c>
    </row>
    <row r="270" s="14" customFormat="1">
      <c r="A270" s="14"/>
      <c r="B270" s="186"/>
      <c r="C270" s="14"/>
      <c r="D270" s="179" t="s">
        <v>144</v>
      </c>
      <c r="E270" s="14"/>
      <c r="F270" s="188" t="s">
        <v>380</v>
      </c>
      <c r="G270" s="14"/>
      <c r="H270" s="189">
        <v>91.026</v>
      </c>
      <c r="I270" s="190"/>
      <c r="J270" s="14"/>
      <c r="K270" s="14"/>
      <c r="L270" s="186"/>
      <c r="M270" s="191"/>
      <c r="N270" s="192"/>
      <c r="O270" s="192"/>
      <c r="P270" s="192"/>
      <c r="Q270" s="192"/>
      <c r="R270" s="192"/>
      <c r="S270" s="192"/>
      <c r="T270" s="19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87" t="s">
        <v>144</v>
      </c>
      <c r="AU270" s="187" t="s">
        <v>142</v>
      </c>
      <c r="AV270" s="14" t="s">
        <v>142</v>
      </c>
      <c r="AW270" s="14" t="s">
        <v>3</v>
      </c>
      <c r="AX270" s="14" t="s">
        <v>81</v>
      </c>
      <c r="AY270" s="187" t="s">
        <v>134</v>
      </c>
    </row>
    <row r="271" s="2" customFormat="1" ht="24.15" customHeight="1">
      <c r="A271" s="37"/>
      <c r="B271" s="164"/>
      <c r="C271" s="165" t="s">
        <v>381</v>
      </c>
      <c r="D271" s="165" t="s">
        <v>136</v>
      </c>
      <c r="E271" s="166" t="s">
        <v>382</v>
      </c>
      <c r="F271" s="167" t="s">
        <v>383</v>
      </c>
      <c r="G271" s="168" t="s">
        <v>186</v>
      </c>
      <c r="H271" s="169">
        <v>0.54600000000000008</v>
      </c>
      <c r="I271" s="170"/>
      <c r="J271" s="171">
        <f>ROUND(I271*H271,2)</f>
        <v>0</v>
      </c>
      <c r="K271" s="167" t="s">
        <v>140</v>
      </c>
      <c r="L271" s="38"/>
      <c r="M271" s="172" t="s">
        <v>1</v>
      </c>
      <c r="N271" s="173" t="s">
        <v>42</v>
      </c>
      <c r="O271" s="76"/>
      <c r="P271" s="174">
        <f>O271*H271</f>
        <v>0</v>
      </c>
      <c r="Q271" s="174">
        <v>0</v>
      </c>
      <c r="R271" s="174">
        <f>Q271*H271</f>
        <v>0</v>
      </c>
      <c r="S271" s="174">
        <v>0</v>
      </c>
      <c r="T271" s="175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76" t="s">
        <v>220</v>
      </c>
      <c r="AT271" s="176" t="s">
        <v>136</v>
      </c>
      <c r="AU271" s="176" t="s">
        <v>142</v>
      </c>
      <c r="AY271" s="18" t="s">
        <v>134</v>
      </c>
      <c r="BE271" s="177">
        <f>IF(N271="základní",J271,0)</f>
        <v>0</v>
      </c>
      <c r="BF271" s="177">
        <f>IF(N271="snížená",J271,0)</f>
        <v>0</v>
      </c>
      <c r="BG271" s="177">
        <f>IF(N271="zákl. přenesená",J271,0)</f>
        <v>0</v>
      </c>
      <c r="BH271" s="177">
        <f>IF(N271="sníž. přenesená",J271,0)</f>
        <v>0</v>
      </c>
      <c r="BI271" s="177">
        <f>IF(N271="nulová",J271,0)</f>
        <v>0</v>
      </c>
      <c r="BJ271" s="18" t="s">
        <v>142</v>
      </c>
      <c r="BK271" s="177">
        <f>ROUND(I271*H271,2)</f>
        <v>0</v>
      </c>
      <c r="BL271" s="18" t="s">
        <v>220</v>
      </c>
      <c r="BM271" s="176" t="s">
        <v>384</v>
      </c>
    </row>
    <row r="272" s="2" customFormat="1" ht="24.15" customHeight="1">
      <c r="A272" s="37"/>
      <c r="B272" s="164"/>
      <c r="C272" s="165" t="s">
        <v>385</v>
      </c>
      <c r="D272" s="165" t="s">
        <v>136</v>
      </c>
      <c r="E272" s="166" t="s">
        <v>386</v>
      </c>
      <c r="F272" s="167" t="s">
        <v>387</v>
      </c>
      <c r="G272" s="168" t="s">
        <v>186</v>
      </c>
      <c r="H272" s="169">
        <v>0.54600000000000008</v>
      </c>
      <c r="I272" s="170"/>
      <c r="J272" s="171">
        <f>ROUND(I272*H272,2)</f>
        <v>0</v>
      </c>
      <c r="K272" s="167" t="s">
        <v>388</v>
      </c>
      <c r="L272" s="38"/>
      <c r="M272" s="172" t="s">
        <v>1</v>
      </c>
      <c r="N272" s="173" t="s">
        <v>42</v>
      </c>
      <c r="O272" s="76"/>
      <c r="P272" s="174">
        <f>O272*H272</f>
        <v>0</v>
      </c>
      <c r="Q272" s="174">
        <v>0</v>
      </c>
      <c r="R272" s="174">
        <f>Q272*H272</f>
        <v>0</v>
      </c>
      <c r="S272" s="174">
        <v>0</v>
      </c>
      <c r="T272" s="175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76" t="s">
        <v>220</v>
      </c>
      <c r="AT272" s="176" t="s">
        <v>136</v>
      </c>
      <c r="AU272" s="176" t="s">
        <v>142</v>
      </c>
      <c r="AY272" s="18" t="s">
        <v>134</v>
      </c>
      <c r="BE272" s="177">
        <f>IF(N272="základní",J272,0)</f>
        <v>0</v>
      </c>
      <c r="BF272" s="177">
        <f>IF(N272="snížená",J272,0)</f>
        <v>0</v>
      </c>
      <c r="BG272" s="177">
        <f>IF(N272="zákl. přenesená",J272,0)</f>
        <v>0</v>
      </c>
      <c r="BH272" s="177">
        <f>IF(N272="sníž. přenesená",J272,0)</f>
        <v>0</v>
      </c>
      <c r="BI272" s="177">
        <f>IF(N272="nulová",J272,0)</f>
        <v>0</v>
      </c>
      <c r="BJ272" s="18" t="s">
        <v>142</v>
      </c>
      <c r="BK272" s="177">
        <f>ROUND(I272*H272,2)</f>
        <v>0</v>
      </c>
      <c r="BL272" s="18" t="s">
        <v>220</v>
      </c>
      <c r="BM272" s="176" t="s">
        <v>389</v>
      </c>
    </row>
    <row r="273" s="12" customFormat="1" ht="22.8" customHeight="1">
      <c r="A273" s="12"/>
      <c r="B273" s="151"/>
      <c r="C273" s="12"/>
      <c r="D273" s="152" t="s">
        <v>75</v>
      </c>
      <c r="E273" s="162" t="s">
        <v>390</v>
      </c>
      <c r="F273" s="162" t="s">
        <v>391</v>
      </c>
      <c r="G273" s="12"/>
      <c r="H273" s="12"/>
      <c r="I273" s="154"/>
      <c r="J273" s="163">
        <f>BK273</f>
        <v>0</v>
      </c>
      <c r="K273" s="12"/>
      <c r="L273" s="151"/>
      <c r="M273" s="156"/>
      <c r="N273" s="157"/>
      <c r="O273" s="157"/>
      <c r="P273" s="158">
        <f>SUM(P274:P280)</f>
        <v>0</v>
      </c>
      <c r="Q273" s="157"/>
      <c r="R273" s="158">
        <f>SUM(R274:R280)</f>
        <v>0.083475</v>
      </c>
      <c r="S273" s="157"/>
      <c r="T273" s="159">
        <f>SUM(T274:T280)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52" t="s">
        <v>142</v>
      </c>
      <c r="AT273" s="160" t="s">
        <v>75</v>
      </c>
      <c r="AU273" s="160" t="s">
        <v>81</v>
      </c>
      <c r="AY273" s="152" t="s">
        <v>134</v>
      </c>
      <c r="BK273" s="161">
        <f>SUM(BK274:BK280)</f>
        <v>0</v>
      </c>
    </row>
    <row r="274" s="2" customFormat="1" ht="24.15" customHeight="1">
      <c r="A274" s="37"/>
      <c r="B274" s="164"/>
      <c r="C274" s="165" t="s">
        <v>392</v>
      </c>
      <c r="D274" s="165" t="s">
        <v>136</v>
      </c>
      <c r="E274" s="166" t="s">
        <v>393</v>
      </c>
      <c r="F274" s="167" t="s">
        <v>394</v>
      </c>
      <c r="G274" s="168" t="s">
        <v>150</v>
      </c>
      <c r="H274" s="169">
        <v>21</v>
      </c>
      <c r="I274" s="170"/>
      <c r="J274" s="171">
        <f>ROUND(I274*H274,2)</f>
        <v>0</v>
      </c>
      <c r="K274" s="167" t="s">
        <v>140</v>
      </c>
      <c r="L274" s="38"/>
      <c r="M274" s="172" t="s">
        <v>1</v>
      </c>
      <c r="N274" s="173" t="s">
        <v>42</v>
      </c>
      <c r="O274" s="76"/>
      <c r="P274" s="174">
        <f>O274*H274</f>
        <v>0</v>
      </c>
      <c r="Q274" s="174">
        <v>0.00029999999999999996</v>
      </c>
      <c r="R274" s="174">
        <f>Q274*H274</f>
        <v>0.0062999999999999992</v>
      </c>
      <c r="S274" s="174">
        <v>0</v>
      </c>
      <c r="T274" s="175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76" t="s">
        <v>220</v>
      </c>
      <c r="AT274" s="176" t="s">
        <v>136</v>
      </c>
      <c r="AU274" s="176" t="s">
        <v>142</v>
      </c>
      <c r="AY274" s="18" t="s">
        <v>134</v>
      </c>
      <c r="BE274" s="177">
        <f>IF(N274="základní",J274,0)</f>
        <v>0</v>
      </c>
      <c r="BF274" s="177">
        <f>IF(N274="snížená",J274,0)</f>
        <v>0</v>
      </c>
      <c r="BG274" s="177">
        <f>IF(N274="zákl. přenesená",J274,0)</f>
        <v>0</v>
      </c>
      <c r="BH274" s="177">
        <f>IF(N274="sníž. přenesená",J274,0)</f>
        <v>0</v>
      </c>
      <c r="BI274" s="177">
        <f>IF(N274="nulová",J274,0)</f>
        <v>0</v>
      </c>
      <c r="BJ274" s="18" t="s">
        <v>142</v>
      </c>
      <c r="BK274" s="177">
        <f>ROUND(I274*H274,2)</f>
        <v>0</v>
      </c>
      <c r="BL274" s="18" t="s">
        <v>220</v>
      </c>
      <c r="BM274" s="176" t="s">
        <v>395</v>
      </c>
    </row>
    <row r="275" s="14" customFormat="1">
      <c r="A275" s="14"/>
      <c r="B275" s="186"/>
      <c r="C275" s="14"/>
      <c r="D275" s="179" t="s">
        <v>144</v>
      </c>
      <c r="E275" s="187" t="s">
        <v>1</v>
      </c>
      <c r="F275" s="188" t="s">
        <v>396</v>
      </c>
      <c r="G275" s="14"/>
      <c r="H275" s="189">
        <v>21</v>
      </c>
      <c r="I275" s="190"/>
      <c r="J275" s="14"/>
      <c r="K275" s="14"/>
      <c r="L275" s="186"/>
      <c r="M275" s="191"/>
      <c r="N275" s="192"/>
      <c r="O275" s="192"/>
      <c r="P275" s="192"/>
      <c r="Q275" s="192"/>
      <c r="R275" s="192"/>
      <c r="S275" s="192"/>
      <c r="T275" s="19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87" t="s">
        <v>144</v>
      </c>
      <c r="AU275" s="187" t="s">
        <v>142</v>
      </c>
      <c r="AV275" s="14" t="s">
        <v>142</v>
      </c>
      <c r="AW275" s="14" t="s">
        <v>32</v>
      </c>
      <c r="AX275" s="14" t="s">
        <v>76</v>
      </c>
      <c r="AY275" s="187" t="s">
        <v>134</v>
      </c>
    </row>
    <row r="276" s="15" customFormat="1">
      <c r="A276" s="15"/>
      <c r="B276" s="194"/>
      <c r="C276" s="15"/>
      <c r="D276" s="179" t="s">
        <v>144</v>
      </c>
      <c r="E276" s="195" t="s">
        <v>1</v>
      </c>
      <c r="F276" s="196" t="s">
        <v>147</v>
      </c>
      <c r="G276" s="15"/>
      <c r="H276" s="197">
        <v>21</v>
      </c>
      <c r="I276" s="198"/>
      <c r="J276" s="15"/>
      <c r="K276" s="15"/>
      <c r="L276" s="194"/>
      <c r="M276" s="199"/>
      <c r="N276" s="200"/>
      <c r="O276" s="200"/>
      <c r="P276" s="200"/>
      <c r="Q276" s="200"/>
      <c r="R276" s="200"/>
      <c r="S276" s="200"/>
      <c r="T276" s="201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195" t="s">
        <v>144</v>
      </c>
      <c r="AU276" s="195" t="s">
        <v>142</v>
      </c>
      <c r="AV276" s="15" t="s">
        <v>141</v>
      </c>
      <c r="AW276" s="15" t="s">
        <v>32</v>
      </c>
      <c r="AX276" s="15" t="s">
        <v>81</v>
      </c>
      <c r="AY276" s="195" t="s">
        <v>134</v>
      </c>
    </row>
    <row r="277" s="2" customFormat="1" ht="24.15" customHeight="1">
      <c r="A277" s="37"/>
      <c r="B277" s="164"/>
      <c r="C277" s="202" t="s">
        <v>397</v>
      </c>
      <c r="D277" s="202" t="s">
        <v>204</v>
      </c>
      <c r="E277" s="203" t="s">
        <v>398</v>
      </c>
      <c r="F277" s="204" t="s">
        <v>399</v>
      </c>
      <c r="G277" s="205" t="s">
        <v>150</v>
      </c>
      <c r="H277" s="206">
        <v>22.05</v>
      </c>
      <c r="I277" s="207"/>
      <c r="J277" s="208">
        <f>ROUND(I277*H277,2)</f>
        <v>0</v>
      </c>
      <c r="K277" s="204" t="s">
        <v>140</v>
      </c>
      <c r="L277" s="209"/>
      <c r="M277" s="210" t="s">
        <v>1</v>
      </c>
      <c r="N277" s="211" t="s">
        <v>42</v>
      </c>
      <c r="O277" s="76"/>
      <c r="P277" s="174">
        <f>O277*H277</f>
        <v>0</v>
      </c>
      <c r="Q277" s="174">
        <v>0.0035</v>
      </c>
      <c r="R277" s="174">
        <f>Q277*H277</f>
        <v>0.077175000000000016</v>
      </c>
      <c r="S277" s="174">
        <v>0</v>
      </c>
      <c r="T277" s="175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76" t="s">
        <v>303</v>
      </c>
      <c r="AT277" s="176" t="s">
        <v>204</v>
      </c>
      <c r="AU277" s="176" t="s">
        <v>142</v>
      </c>
      <c r="AY277" s="18" t="s">
        <v>134</v>
      </c>
      <c r="BE277" s="177">
        <f>IF(N277="základní",J277,0)</f>
        <v>0</v>
      </c>
      <c r="BF277" s="177">
        <f>IF(N277="snížená",J277,0)</f>
        <v>0</v>
      </c>
      <c r="BG277" s="177">
        <f>IF(N277="zákl. přenesená",J277,0)</f>
        <v>0</v>
      </c>
      <c r="BH277" s="177">
        <f>IF(N277="sníž. přenesená",J277,0)</f>
        <v>0</v>
      </c>
      <c r="BI277" s="177">
        <f>IF(N277="nulová",J277,0)</f>
        <v>0</v>
      </c>
      <c r="BJ277" s="18" t="s">
        <v>142</v>
      </c>
      <c r="BK277" s="177">
        <f>ROUND(I277*H277,2)</f>
        <v>0</v>
      </c>
      <c r="BL277" s="18" t="s">
        <v>220</v>
      </c>
      <c r="BM277" s="176" t="s">
        <v>400</v>
      </c>
    </row>
    <row r="278" s="14" customFormat="1">
      <c r="A278" s="14"/>
      <c r="B278" s="186"/>
      <c r="C278" s="14"/>
      <c r="D278" s="179" t="s">
        <v>144</v>
      </c>
      <c r="E278" s="14"/>
      <c r="F278" s="188" t="s">
        <v>401</v>
      </c>
      <c r="G278" s="14"/>
      <c r="H278" s="189">
        <v>22.05</v>
      </c>
      <c r="I278" s="190"/>
      <c r="J278" s="14"/>
      <c r="K278" s="14"/>
      <c r="L278" s="186"/>
      <c r="M278" s="191"/>
      <c r="N278" s="192"/>
      <c r="O278" s="192"/>
      <c r="P278" s="192"/>
      <c r="Q278" s="192"/>
      <c r="R278" s="192"/>
      <c r="S278" s="192"/>
      <c r="T278" s="19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87" t="s">
        <v>144</v>
      </c>
      <c r="AU278" s="187" t="s">
        <v>142</v>
      </c>
      <c r="AV278" s="14" t="s">
        <v>142</v>
      </c>
      <c r="AW278" s="14" t="s">
        <v>3</v>
      </c>
      <c r="AX278" s="14" t="s">
        <v>81</v>
      </c>
      <c r="AY278" s="187" t="s">
        <v>134</v>
      </c>
    </row>
    <row r="279" s="2" customFormat="1" ht="24.15" customHeight="1">
      <c r="A279" s="37"/>
      <c r="B279" s="164"/>
      <c r="C279" s="165" t="s">
        <v>402</v>
      </c>
      <c r="D279" s="165" t="s">
        <v>136</v>
      </c>
      <c r="E279" s="166" t="s">
        <v>403</v>
      </c>
      <c r="F279" s="167" t="s">
        <v>404</v>
      </c>
      <c r="G279" s="168" t="s">
        <v>186</v>
      </c>
      <c r="H279" s="169">
        <v>0.083</v>
      </c>
      <c r="I279" s="170"/>
      <c r="J279" s="171">
        <f>ROUND(I279*H279,2)</f>
        <v>0</v>
      </c>
      <c r="K279" s="167" t="s">
        <v>140</v>
      </c>
      <c r="L279" s="38"/>
      <c r="M279" s="172" t="s">
        <v>1</v>
      </c>
      <c r="N279" s="173" t="s">
        <v>42</v>
      </c>
      <c r="O279" s="76"/>
      <c r="P279" s="174">
        <f>O279*H279</f>
        <v>0</v>
      </c>
      <c r="Q279" s="174">
        <v>0</v>
      </c>
      <c r="R279" s="174">
        <f>Q279*H279</f>
        <v>0</v>
      </c>
      <c r="S279" s="174">
        <v>0</v>
      </c>
      <c r="T279" s="175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76" t="s">
        <v>220</v>
      </c>
      <c r="AT279" s="176" t="s">
        <v>136</v>
      </c>
      <c r="AU279" s="176" t="s">
        <v>142</v>
      </c>
      <c r="AY279" s="18" t="s">
        <v>134</v>
      </c>
      <c r="BE279" s="177">
        <f>IF(N279="základní",J279,0)</f>
        <v>0</v>
      </c>
      <c r="BF279" s="177">
        <f>IF(N279="snížená",J279,0)</f>
        <v>0</v>
      </c>
      <c r="BG279" s="177">
        <f>IF(N279="zákl. přenesená",J279,0)</f>
        <v>0</v>
      </c>
      <c r="BH279" s="177">
        <f>IF(N279="sníž. přenesená",J279,0)</f>
        <v>0</v>
      </c>
      <c r="BI279" s="177">
        <f>IF(N279="nulová",J279,0)</f>
        <v>0</v>
      </c>
      <c r="BJ279" s="18" t="s">
        <v>142</v>
      </c>
      <c r="BK279" s="177">
        <f>ROUND(I279*H279,2)</f>
        <v>0</v>
      </c>
      <c r="BL279" s="18" t="s">
        <v>220</v>
      </c>
      <c r="BM279" s="176" t="s">
        <v>405</v>
      </c>
    </row>
    <row r="280" s="2" customFormat="1" ht="33" customHeight="1">
      <c r="A280" s="37"/>
      <c r="B280" s="164"/>
      <c r="C280" s="165" t="s">
        <v>406</v>
      </c>
      <c r="D280" s="165" t="s">
        <v>136</v>
      </c>
      <c r="E280" s="166" t="s">
        <v>407</v>
      </c>
      <c r="F280" s="167" t="s">
        <v>408</v>
      </c>
      <c r="G280" s="168" t="s">
        <v>186</v>
      </c>
      <c r="H280" s="169">
        <v>0.083</v>
      </c>
      <c r="I280" s="170"/>
      <c r="J280" s="171">
        <f>ROUND(I280*H280,2)</f>
        <v>0</v>
      </c>
      <c r="K280" s="167" t="s">
        <v>140</v>
      </c>
      <c r="L280" s="38"/>
      <c r="M280" s="172" t="s">
        <v>1</v>
      </c>
      <c r="N280" s="173" t="s">
        <v>42</v>
      </c>
      <c r="O280" s="76"/>
      <c r="P280" s="174">
        <f>O280*H280</f>
        <v>0</v>
      </c>
      <c r="Q280" s="174">
        <v>0</v>
      </c>
      <c r="R280" s="174">
        <f>Q280*H280</f>
        <v>0</v>
      </c>
      <c r="S280" s="174">
        <v>0</v>
      </c>
      <c r="T280" s="17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76" t="s">
        <v>220</v>
      </c>
      <c r="AT280" s="176" t="s">
        <v>136</v>
      </c>
      <c r="AU280" s="176" t="s">
        <v>142</v>
      </c>
      <c r="AY280" s="18" t="s">
        <v>134</v>
      </c>
      <c r="BE280" s="177">
        <f>IF(N280="základní",J280,0)</f>
        <v>0</v>
      </c>
      <c r="BF280" s="177">
        <f>IF(N280="snížená",J280,0)</f>
        <v>0</v>
      </c>
      <c r="BG280" s="177">
        <f>IF(N280="zákl. přenesená",J280,0)</f>
        <v>0</v>
      </c>
      <c r="BH280" s="177">
        <f>IF(N280="sníž. přenesená",J280,0)</f>
        <v>0</v>
      </c>
      <c r="BI280" s="177">
        <f>IF(N280="nulová",J280,0)</f>
        <v>0</v>
      </c>
      <c r="BJ280" s="18" t="s">
        <v>142</v>
      </c>
      <c r="BK280" s="177">
        <f>ROUND(I280*H280,2)</f>
        <v>0</v>
      </c>
      <c r="BL280" s="18" t="s">
        <v>220</v>
      </c>
      <c r="BM280" s="176" t="s">
        <v>409</v>
      </c>
    </row>
    <row r="281" s="12" customFormat="1" ht="22.8" customHeight="1">
      <c r="A281" s="12"/>
      <c r="B281" s="151"/>
      <c r="C281" s="12"/>
      <c r="D281" s="152" t="s">
        <v>75</v>
      </c>
      <c r="E281" s="162" t="s">
        <v>410</v>
      </c>
      <c r="F281" s="162" t="s">
        <v>411</v>
      </c>
      <c r="G281" s="12"/>
      <c r="H281" s="12"/>
      <c r="I281" s="154"/>
      <c r="J281" s="163">
        <f>BK281</f>
        <v>0</v>
      </c>
      <c r="K281" s="12"/>
      <c r="L281" s="151"/>
      <c r="M281" s="156"/>
      <c r="N281" s="157"/>
      <c r="O281" s="157"/>
      <c r="P281" s="158">
        <f>SUM(P282:P297)</f>
        <v>0</v>
      </c>
      <c r="Q281" s="157"/>
      <c r="R281" s="158">
        <f>SUM(R282:R297)</f>
        <v>0.38844</v>
      </c>
      <c r="S281" s="157"/>
      <c r="T281" s="159">
        <f>SUM(T282:T297)</f>
        <v>3.6636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52" t="s">
        <v>142</v>
      </c>
      <c r="AT281" s="160" t="s">
        <v>75</v>
      </c>
      <c r="AU281" s="160" t="s">
        <v>81</v>
      </c>
      <c r="AY281" s="152" t="s">
        <v>134</v>
      </c>
      <c r="BK281" s="161">
        <f>SUM(BK282:BK297)</f>
        <v>0</v>
      </c>
    </row>
    <row r="282" s="2" customFormat="1" ht="16.5" customHeight="1">
      <c r="A282" s="37"/>
      <c r="B282" s="164"/>
      <c r="C282" s="165" t="s">
        <v>412</v>
      </c>
      <c r="D282" s="165" t="s">
        <v>136</v>
      </c>
      <c r="E282" s="166" t="s">
        <v>413</v>
      </c>
      <c r="F282" s="167" t="s">
        <v>414</v>
      </c>
      <c r="G282" s="168" t="s">
        <v>247</v>
      </c>
      <c r="H282" s="169">
        <v>8</v>
      </c>
      <c r="I282" s="170"/>
      <c r="J282" s="171">
        <f>ROUND(I282*H282,2)</f>
        <v>0</v>
      </c>
      <c r="K282" s="167" t="s">
        <v>1</v>
      </c>
      <c r="L282" s="38"/>
      <c r="M282" s="172" t="s">
        <v>1</v>
      </c>
      <c r="N282" s="173" t="s">
        <v>42</v>
      </c>
      <c r="O282" s="76"/>
      <c r="P282" s="174">
        <f>O282*H282</f>
        <v>0</v>
      </c>
      <c r="Q282" s="174">
        <v>0</v>
      </c>
      <c r="R282" s="174">
        <f>Q282*H282</f>
        <v>0</v>
      </c>
      <c r="S282" s="174">
        <v>0.00029999999999999996</v>
      </c>
      <c r="T282" s="175">
        <f>S282*H282</f>
        <v>0.0024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76" t="s">
        <v>220</v>
      </c>
      <c r="AT282" s="176" t="s">
        <v>136</v>
      </c>
      <c r="AU282" s="176" t="s">
        <v>142</v>
      </c>
      <c r="AY282" s="18" t="s">
        <v>134</v>
      </c>
      <c r="BE282" s="177">
        <f>IF(N282="základní",J282,0)</f>
        <v>0</v>
      </c>
      <c r="BF282" s="177">
        <f>IF(N282="snížená",J282,0)</f>
        <v>0</v>
      </c>
      <c r="BG282" s="177">
        <f>IF(N282="zákl. přenesená",J282,0)</f>
        <v>0</v>
      </c>
      <c r="BH282" s="177">
        <f>IF(N282="sníž. přenesená",J282,0)</f>
        <v>0</v>
      </c>
      <c r="BI282" s="177">
        <f>IF(N282="nulová",J282,0)</f>
        <v>0</v>
      </c>
      <c r="BJ282" s="18" t="s">
        <v>142</v>
      </c>
      <c r="BK282" s="177">
        <f>ROUND(I282*H282,2)</f>
        <v>0</v>
      </c>
      <c r="BL282" s="18" t="s">
        <v>220</v>
      </c>
      <c r="BM282" s="176" t="s">
        <v>415</v>
      </c>
    </row>
    <row r="283" s="2" customFormat="1" ht="24.15" customHeight="1">
      <c r="A283" s="37"/>
      <c r="B283" s="164"/>
      <c r="C283" s="165" t="s">
        <v>416</v>
      </c>
      <c r="D283" s="165" t="s">
        <v>136</v>
      </c>
      <c r="E283" s="166" t="s">
        <v>417</v>
      </c>
      <c r="F283" s="167" t="s">
        <v>418</v>
      </c>
      <c r="G283" s="168" t="s">
        <v>241</v>
      </c>
      <c r="H283" s="169">
        <v>226</v>
      </c>
      <c r="I283" s="170"/>
      <c r="J283" s="171">
        <f>ROUND(I283*H283,2)</f>
        <v>0</v>
      </c>
      <c r="K283" s="167" t="s">
        <v>140</v>
      </c>
      <c r="L283" s="38"/>
      <c r="M283" s="172" t="s">
        <v>1</v>
      </c>
      <c r="N283" s="173" t="s">
        <v>42</v>
      </c>
      <c r="O283" s="76"/>
      <c r="P283" s="174">
        <f>O283*H283</f>
        <v>0</v>
      </c>
      <c r="Q283" s="174">
        <v>0</v>
      </c>
      <c r="R283" s="174">
        <f>Q283*H283</f>
        <v>0</v>
      </c>
      <c r="S283" s="174">
        <v>0.016199999999999998</v>
      </c>
      <c r="T283" s="175">
        <f>S283*H283</f>
        <v>3.6612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76" t="s">
        <v>220</v>
      </c>
      <c r="AT283" s="176" t="s">
        <v>136</v>
      </c>
      <c r="AU283" s="176" t="s">
        <v>142</v>
      </c>
      <c r="AY283" s="18" t="s">
        <v>134</v>
      </c>
      <c r="BE283" s="177">
        <f>IF(N283="základní",J283,0)</f>
        <v>0</v>
      </c>
      <c r="BF283" s="177">
        <f>IF(N283="snížená",J283,0)</f>
        <v>0</v>
      </c>
      <c r="BG283" s="177">
        <f>IF(N283="zákl. přenesená",J283,0)</f>
        <v>0</v>
      </c>
      <c r="BH283" s="177">
        <f>IF(N283="sníž. přenesená",J283,0)</f>
        <v>0</v>
      </c>
      <c r="BI283" s="177">
        <f>IF(N283="nulová",J283,0)</f>
        <v>0</v>
      </c>
      <c r="BJ283" s="18" t="s">
        <v>142</v>
      </c>
      <c r="BK283" s="177">
        <f>ROUND(I283*H283,2)</f>
        <v>0</v>
      </c>
      <c r="BL283" s="18" t="s">
        <v>220</v>
      </c>
      <c r="BM283" s="176" t="s">
        <v>419</v>
      </c>
    </row>
    <row r="284" s="2" customFormat="1" ht="16.5" customHeight="1">
      <c r="A284" s="37"/>
      <c r="B284" s="164"/>
      <c r="C284" s="165" t="s">
        <v>420</v>
      </c>
      <c r="D284" s="165" t="s">
        <v>136</v>
      </c>
      <c r="E284" s="166" t="s">
        <v>421</v>
      </c>
      <c r="F284" s="167" t="s">
        <v>422</v>
      </c>
      <c r="G284" s="168" t="s">
        <v>241</v>
      </c>
      <c r="H284" s="169">
        <v>34</v>
      </c>
      <c r="I284" s="170"/>
      <c r="J284" s="171">
        <f>ROUND(I284*H284,2)</f>
        <v>0</v>
      </c>
      <c r="K284" s="167" t="s">
        <v>140</v>
      </c>
      <c r="L284" s="38"/>
      <c r="M284" s="172" t="s">
        <v>1</v>
      </c>
      <c r="N284" s="173" t="s">
        <v>42</v>
      </c>
      <c r="O284" s="76"/>
      <c r="P284" s="174">
        <f>O284*H284</f>
        <v>0</v>
      </c>
      <c r="Q284" s="174">
        <v>0.00141</v>
      </c>
      <c r="R284" s="174">
        <f>Q284*H284</f>
        <v>0.047940000000000008</v>
      </c>
      <c r="S284" s="174">
        <v>0</v>
      </c>
      <c r="T284" s="175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76" t="s">
        <v>220</v>
      </c>
      <c r="AT284" s="176" t="s">
        <v>136</v>
      </c>
      <c r="AU284" s="176" t="s">
        <v>142</v>
      </c>
      <c r="AY284" s="18" t="s">
        <v>134</v>
      </c>
      <c r="BE284" s="177">
        <f>IF(N284="základní",J284,0)</f>
        <v>0</v>
      </c>
      <c r="BF284" s="177">
        <f>IF(N284="snížená",J284,0)</f>
        <v>0</v>
      </c>
      <c r="BG284" s="177">
        <f>IF(N284="zákl. přenesená",J284,0)</f>
        <v>0</v>
      </c>
      <c r="BH284" s="177">
        <f>IF(N284="sníž. přenesená",J284,0)</f>
        <v>0</v>
      </c>
      <c r="BI284" s="177">
        <f>IF(N284="nulová",J284,0)</f>
        <v>0</v>
      </c>
      <c r="BJ284" s="18" t="s">
        <v>142</v>
      </c>
      <c r="BK284" s="177">
        <f>ROUND(I284*H284,2)</f>
        <v>0</v>
      </c>
      <c r="BL284" s="18" t="s">
        <v>220</v>
      </c>
      <c r="BM284" s="176" t="s">
        <v>423</v>
      </c>
    </row>
    <row r="285" s="2" customFormat="1" ht="16.5" customHeight="1">
      <c r="A285" s="37"/>
      <c r="B285" s="164"/>
      <c r="C285" s="165" t="s">
        <v>424</v>
      </c>
      <c r="D285" s="165" t="s">
        <v>136</v>
      </c>
      <c r="E285" s="166" t="s">
        <v>425</v>
      </c>
      <c r="F285" s="167" t="s">
        <v>426</v>
      </c>
      <c r="G285" s="168" t="s">
        <v>241</v>
      </c>
      <c r="H285" s="169">
        <v>112</v>
      </c>
      <c r="I285" s="170"/>
      <c r="J285" s="171">
        <f>ROUND(I285*H285,2)</f>
        <v>0</v>
      </c>
      <c r="K285" s="167" t="s">
        <v>140</v>
      </c>
      <c r="L285" s="38"/>
      <c r="M285" s="172" t="s">
        <v>1</v>
      </c>
      <c r="N285" s="173" t="s">
        <v>42</v>
      </c>
      <c r="O285" s="76"/>
      <c r="P285" s="174">
        <f>O285*H285</f>
        <v>0</v>
      </c>
      <c r="Q285" s="174">
        <v>0.00159</v>
      </c>
      <c r="R285" s="174">
        <f>Q285*H285</f>
        <v>0.17808</v>
      </c>
      <c r="S285" s="174">
        <v>0</v>
      </c>
      <c r="T285" s="175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76" t="s">
        <v>220</v>
      </c>
      <c r="AT285" s="176" t="s">
        <v>136</v>
      </c>
      <c r="AU285" s="176" t="s">
        <v>142</v>
      </c>
      <c r="AY285" s="18" t="s">
        <v>134</v>
      </c>
      <c r="BE285" s="177">
        <f>IF(N285="základní",J285,0)</f>
        <v>0</v>
      </c>
      <c r="BF285" s="177">
        <f>IF(N285="snížená",J285,0)</f>
        <v>0</v>
      </c>
      <c r="BG285" s="177">
        <f>IF(N285="zákl. přenesená",J285,0)</f>
        <v>0</v>
      </c>
      <c r="BH285" s="177">
        <f>IF(N285="sníž. přenesená",J285,0)</f>
        <v>0</v>
      </c>
      <c r="BI285" s="177">
        <f>IF(N285="nulová",J285,0)</f>
        <v>0</v>
      </c>
      <c r="BJ285" s="18" t="s">
        <v>142</v>
      </c>
      <c r="BK285" s="177">
        <f>ROUND(I285*H285,2)</f>
        <v>0</v>
      </c>
      <c r="BL285" s="18" t="s">
        <v>220</v>
      </c>
      <c r="BM285" s="176" t="s">
        <v>427</v>
      </c>
    </row>
    <row r="286" s="2" customFormat="1" ht="24.15" customHeight="1">
      <c r="A286" s="37"/>
      <c r="B286" s="164"/>
      <c r="C286" s="202" t="s">
        <v>428</v>
      </c>
      <c r="D286" s="202" t="s">
        <v>204</v>
      </c>
      <c r="E286" s="203" t="s">
        <v>429</v>
      </c>
      <c r="F286" s="204" t="s">
        <v>430</v>
      </c>
      <c r="G286" s="205" t="s">
        <v>247</v>
      </c>
      <c r="H286" s="206">
        <v>2</v>
      </c>
      <c r="I286" s="207"/>
      <c r="J286" s="208">
        <f>ROUND(I286*H286,2)</f>
        <v>0</v>
      </c>
      <c r="K286" s="204" t="s">
        <v>140</v>
      </c>
      <c r="L286" s="209"/>
      <c r="M286" s="210" t="s">
        <v>1</v>
      </c>
      <c r="N286" s="211" t="s">
        <v>42</v>
      </c>
      <c r="O286" s="76"/>
      <c r="P286" s="174">
        <f>O286*H286</f>
        <v>0</v>
      </c>
      <c r="Q286" s="174">
        <v>0.0007</v>
      </c>
      <c r="R286" s="174">
        <f>Q286*H286</f>
        <v>0.0014</v>
      </c>
      <c r="S286" s="174">
        <v>0</v>
      </c>
      <c r="T286" s="175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76" t="s">
        <v>303</v>
      </c>
      <c r="AT286" s="176" t="s">
        <v>204</v>
      </c>
      <c r="AU286" s="176" t="s">
        <v>142</v>
      </c>
      <c r="AY286" s="18" t="s">
        <v>134</v>
      </c>
      <c r="BE286" s="177">
        <f>IF(N286="základní",J286,0)</f>
        <v>0</v>
      </c>
      <c r="BF286" s="177">
        <f>IF(N286="snížená",J286,0)</f>
        <v>0</v>
      </c>
      <c r="BG286" s="177">
        <f>IF(N286="zákl. přenesená",J286,0)</f>
        <v>0</v>
      </c>
      <c r="BH286" s="177">
        <f>IF(N286="sníž. přenesená",J286,0)</f>
        <v>0</v>
      </c>
      <c r="BI286" s="177">
        <f>IF(N286="nulová",J286,0)</f>
        <v>0</v>
      </c>
      <c r="BJ286" s="18" t="s">
        <v>142</v>
      </c>
      <c r="BK286" s="177">
        <f>ROUND(I286*H286,2)</f>
        <v>0</v>
      </c>
      <c r="BL286" s="18" t="s">
        <v>220</v>
      </c>
      <c r="BM286" s="176" t="s">
        <v>431</v>
      </c>
    </row>
    <row r="287" s="2" customFormat="1" ht="16.5" customHeight="1">
      <c r="A287" s="37"/>
      <c r="B287" s="164"/>
      <c r="C287" s="165" t="s">
        <v>432</v>
      </c>
      <c r="D287" s="165" t="s">
        <v>136</v>
      </c>
      <c r="E287" s="166" t="s">
        <v>433</v>
      </c>
      <c r="F287" s="167" t="s">
        <v>434</v>
      </c>
      <c r="G287" s="168" t="s">
        <v>241</v>
      </c>
      <c r="H287" s="169">
        <v>102</v>
      </c>
      <c r="I287" s="170"/>
      <c r="J287" s="171">
        <f>ROUND(I287*H287,2)</f>
        <v>0</v>
      </c>
      <c r="K287" s="167" t="s">
        <v>140</v>
      </c>
      <c r="L287" s="38"/>
      <c r="M287" s="172" t="s">
        <v>1</v>
      </c>
      <c r="N287" s="173" t="s">
        <v>42</v>
      </c>
      <c r="O287" s="76"/>
      <c r="P287" s="174">
        <f>O287*H287</f>
        <v>0</v>
      </c>
      <c r="Q287" s="174">
        <v>0.00153</v>
      </c>
      <c r="R287" s="174">
        <f>Q287*H287</f>
        <v>0.15605999999999997</v>
      </c>
      <c r="S287" s="174">
        <v>0</v>
      </c>
      <c r="T287" s="175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76" t="s">
        <v>220</v>
      </c>
      <c r="AT287" s="176" t="s">
        <v>136</v>
      </c>
      <c r="AU287" s="176" t="s">
        <v>142</v>
      </c>
      <c r="AY287" s="18" t="s">
        <v>134</v>
      </c>
      <c r="BE287" s="177">
        <f>IF(N287="základní",J287,0)</f>
        <v>0</v>
      </c>
      <c r="BF287" s="177">
        <f>IF(N287="snížená",J287,0)</f>
        <v>0</v>
      </c>
      <c r="BG287" s="177">
        <f>IF(N287="zákl. přenesená",J287,0)</f>
        <v>0</v>
      </c>
      <c r="BH287" s="177">
        <f>IF(N287="sníž. přenesená",J287,0)</f>
        <v>0</v>
      </c>
      <c r="BI287" s="177">
        <f>IF(N287="nulová",J287,0)</f>
        <v>0</v>
      </c>
      <c r="BJ287" s="18" t="s">
        <v>142</v>
      </c>
      <c r="BK287" s="177">
        <f>ROUND(I287*H287,2)</f>
        <v>0</v>
      </c>
      <c r="BL287" s="18" t="s">
        <v>220</v>
      </c>
      <c r="BM287" s="176" t="s">
        <v>435</v>
      </c>
    </row>
    <row r="288" s="2" customFormat="1" ht="24.15" customHeight="1">
      <c r="A288" s="37"/>
      <c r="B288" s="164"/>
      <c r="C288" s="202" t="s">
        <v>436</v>
      </c>
      <c r="D288" s="202" t="s">
        <v>204</v>
      </c>
      <c r="E288" s="203" t="s">
        <v>437</v>
      </c>
      <c r="F288" s="204" t="s">
        <v>438</v>
      </c>
      <c r="G288" s="205" t="s">
        <v>247</v>
      </c>
      <c r="H288" s="206">
        <v>8</v>
      </c>
      <c r="I288" s="207"/>
      <c r="J288" s="208">
        <f>ROUND(I288*H288,2)</f>
        <v>0</v>
      </c>
      <c r="K288" s="204" t="s">
        <v>140</v>
      </c>
      <c r="L288" s="209"/>
      <c r="M288" s="210" t="s">
        <v>1</v>
      </c>
      <c r="N288" s="211" t="s">
        <v>42</v>
      </c>
      <c r="O288" s="76"/>
      <c r="P288" s="174">
        <f>O288*H288</f>
        <v>0</v>
      </c>
      <c r="Q288" s="174">
        <v>0.00033</v>
      </c>
      <c r="R288" s="174">
        <f>Q288*H288</f>
        <v>0.00264</v>
      </c>
      <c r="S288" s="174">
        <v>0</v>
      </c>
      <c r="T288" s="175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76" t="s">
        <v>303</v>
      </c>
      <c r="AT288" s="176" t="s">
        <v>204</v>
      </c>
      <c r="AU288" s="176" t="s">
        <v>142</v>
      </c>
      <c r="AY288" s="18" t="s">
        <v>134</v>
      </c>
      <c r="BE288" s="177">
        <f>IF(N288="základní",J288,0)</f>
        <v>0</v>
      </c>
      <c r="BF288" s="177">
        <f>IF(N288="snížená",J288,0)</f>
        <v>0</v>
      </c>
      <c r="BG288" s="177">
        <f>IF(N288="zákl. přenesená",J288,0)</f>
        <v>0</v>
      </c>
      <c r="BH288" s="177">
        <f>IF(N288="sníž. přenesená",J288,0)</f>
        <v>0</v>
      </c>
      <c r="BI288" s="177">
        <f>IF(N288="nulová",J288,0)</f>
        <v>0</v>
      </c>
      <c r="BJ288" s="18" t="s">
        <v>142</v>
      </c>
      <c r="BK288" s="177">
        <f>ROUND(I288*H288,2)</f>
        <v>0</v>
      </c>
      <c r="BL288" s="18" t="s">
        <v>220</v>
      </c>
      <c r="BM288" s="176" t="s">
        <v>439</v>
      </c>
    </row>
    <row r="289" s="2" customFormat="1" ht="21.75" customHeight="1">
      <c r="A289" s="37"/>
      <c r="B289" s="164"/>
      <c r="C289" s="165" t="s">
        <v>440</v>
      </c>
      <c r="D289" s="165" t="s">
        <v>136</v>
      </c>
      <c r="E289" s="166" t="s">
        <v>441</v>
      </c>
      <c r="F289" s="167" t="s">
        <v>442</v>
      </c>
      <c r="G289" s="168" t="s">
        <v>247</v>
      </c>
      <c r="H289" s="169">
        <v>21</v>
      </c>
      <c r="I289" s="170"/>
      <c r="J289" s="171">
        <f>ROUND(I289*H289,2)</f>
        <v>0</v>
      </c>
      <c r="K289" s="167" t="s">
        <v>140</v>
      </c>
      <c r="L289" s="38"/>
      <c r="M289" s="172" t="s">
        <v>1</v>
      </c>
      <c r="N289" s="173" t="s">
        <v>42</v>
      </c>
      <c r="O289" s="76"/>
      <c r="P289" s="174">
        <f>O289*H289</f>
        <v>0</v>
      </c>
      <c r="Q289" s="174">
        <v>0</v>
      </c>
      <c r="R289" s="174">
        <f>Q289*H289</f>
        <v>0</v>
      </c>
      <c r="S289" s="174">
        <v>0</v>
      </c>
      <c r="T289" s="175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76" t="s">
        <v>220</v>
      </c>
      <c r="AT289" s="176" t="s">
        <v>136</v>
      </c>
      <c r="AU289" s="176" t="s">
        <v>142</v>
      </c>
      <c r="AY289" s="18" t="s">
        <v>134</v>
      </c>
      <c r="BE289" s="177">
        <f>IF(N289="základní",J289,0)</f>
        <v>0</v>
      </c>
      <c r="BF289" s="177">
        <f>IF(N289="snížená",J289,0)</f>
        <v>0</v>
      </c>
      <c r="BG289" s="177">
        <f>IF(N289="zákl. přenesená",J289,0)</f>
        <v>0</v>
      </c>
      <c r="BH289" s="177">
        <f>IF(N289="sníž. přenesená",J289,0)</f>
        <v>0</v>
      </c>
      <c r="BI289" s="177">
        <f>IF(N289="nulová",J289,0)</f>
        <v>0</v>
      </c>
      <c r="BJ289" s="18" t="s">
        <v>142</v>
      </c>
      <c r="BK289" s="177">
        <f>ROUND(I289*H289,2)</f>
        <v>0</v>
      </c>
      <c r="BL289" s="18" t="s">
        <v>220</v>
      </c>
      <c r="BM289" s="176" t="s">
        <v>443</v>
      </c>
    </row>
    <row r="290" s="2" customFormat="1" ht="16.5" customHeight="1">
      <c r="A290" s="37"/>
      <c r="B290" s="164"/>
      <c r="C290" s="165" t="s">
        <v>444</v>
      </c>
      <c r="D290" s="165" t="s">
        <v>136</v>
      </c>
      <c r="E290" s="166" t="s">
        <v>445</v>
      </c>
      <c r="F290" s="167" t="s">
        <v>446</v>
      </c>
      <c r="G290" s="168" t="s">
        <v>247</v>
      </c>
      <c r="H290" s="169">
        <v>8</v>
      </c>
      <c r="I290" s="170"/>
      <c r="J290" s="171">
        <f>ROUND(I290*H290,2)</f>
        <v>0</v>
      </c>
      <c r="K290" s="167" t="s">
        <v>140</v>
      </c>
      <c r="L290" s="38"/>
      <c r="M290" s="172" t="s">
        <v>1</v>
      </c>
      <c r="N290" s="173" t="s">
        <v>42</v>
      </c>
      <c r="O290" s="76"/>
      <c r="P290" s="174">
        <f>O290*H290</f>
        <v>0</v>
      </c>
      <c r="Q290" s="174">
        <v>0.00029</v>
      </c>
      <c r="R290" s="174">
        <f>Q290*H290</f>
        <v>0.00232</v>
      </c>
      <c r="S290" s="174">
        <v>0</v>
      </c>
      <c r="T290" s="175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76" t="s">
        <v>220</v>
      </c>
      <c r="AT290" s="176" t="s">
        <v>136</v>
      </c>
      <c r="AU290" s="176" t="s">
        <v>142</v>
      </c>
      <c r="AY290" s="18" t="s">
        <v>134</v>
      </c>
      <c r="BE290" s="177">
        <f>IF(N290="základní",J290,0)</f>
        <v>0</v>
      </c>
      <c r="BF290" s="177">
        <f>IF(N290="snížená",J290,0)</f>
        <v>0</v>
      </c>
      <c r="BG290" s="177">
        <f>IF(N290="zákl. přenesená",J290,0)</f>
        <v>0</v>
      </c>
      <c r="BH290" s="177">
        <f>IF(N290="sníž. přenesená",J290,0)</f>
        <v>0</v>
      </c>
      <c r="BI290" s="177">
        <f>IF(N290="nulová",J290,0)</f>
        <v>0</v>
      </c>
      <c r="BJ290" s="18" t="s">
        <v>142</v>
      </c>
      <c r="BK290" s="177">
        <f>ROUND(I290*H290,2)</f>
        <v>0</v>
      </c>
      <c r="BL290" s="18" t="s">
        <v>220</v>
      </c>
      <c r="BM290" s="176" t="s">
        <v>447</v>
      </c>
    </row>
    <row r="291" s="2" customFormat="1" ht="21.75" customHeight="1">
      <c r="A291" s="37"/>
      <c r="B291" s="164"/>
      <c r="C291" s="165" t="s">
        <v>448</v>
      </c>
      <c r="D291" s="165" t="s">
        <v>136</v>
      </c>
      <c r="E291" s="166" t="s">
        <v>449</v>
      </c>
      <c r="F291" s="167" t="s">
        <v>450</v>
      </c>
      <c r="G291" s="168" t="s">
        <v>241</v>
      </c>
      <c r="H291" s="169">
        <v>226</v>
      </c>
      <c r="I291" s="170"/>
      <c r="J291" s="171">
        <f>ROUND(I291*H291,2)</f>
        <v>0</v>
      </c>
      <c r="K291" s="167" t="s">
        <v>140</v>
      </c>
      <c r="L291" s="38"/>
      <c r="M291" s="172" t="s">
        <v>1</v>
      </c>
      <c r="N291" s="173" t="s">
        <v>42</v>
      </c>
      <c r="O291" s="76"/>
      <c r="P291" s="174">
        <f>O291*H291</f>
        <v>0</v>
      </c>
      <c r="Q291" s="174">
        <v>0</v>
      </c>
      <c r="R291" s="174">
        <f>Q291*H291</f>
        <v>0</v>
      </c>
      <c r="S291" s="174">
        <v>0</v>
      </c>
      <c r="T291" s="175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76" t="s">
        <v>220</v>
      </c>
      <c r="AT291" s="176" t="s">
        <v>136</v>
      </c>
      <c r="AU291" s="176" t="s">
        <v>142</v>
      </c>
      <c r="AY291" s="18" t="s">
        <v>134</v>
      </c>
      <c r="BE291" s="177">
        <f>IF(N291="základní",J291,0)</f>
        <v>0</v>
      </c>
      <c r="BF291" s="177">
        <f>IF(N291="snížená",J291,0)</f>
        <v>0</v>
      </c>
      <c r="BG291" s="177">
        <f>IF(N291="zákl. přenesená",J291,0)</f>
        <v>0</v>
      </c>
      <c r="BH291" s="177">
        <f>IF(N291="sníž. přenesená",J291,0)</f>
        <v>0</v>
      </c>
      <c r="BI291" s="177">
        <f>IF(N291="nulová",J291,0)</f>
        <v>0</v>
      </c>
      <c r="BJ291" s="18" t="s">
        <v>142</v>
      </c>
      <c r="BK291" s="177">
        <f>ROUND(I291*H291,2)</f>
        <v>0</v>
      </c>
      <c r="BL291" s="18" t="s">
        <v>220</v>
      </c>
      <c r="BM291" s="176" t="s">
        <v>451</v>
      </c>
    </row>
    <row r="292" s="14" customFormat="1">
      <c r="A292" s="14"/>
      <c r="B292" s="186"/>
      <c r="C292" s="14"/>
      <c r="D292" s="179" t="s">
        <v>144</v>
      </c>
      <c r="E292" s="187" t="s">
        <v>1</v>
      </c>
      <c r="F292" s="188" t="s">
        <v>452</v>
      </c>
      <c r="G292" s="14"/>
      <c r="H292" s="189">
        <v>226</v>
      </c>
      <c r="I292" s="190"/>
      <c r="J292" s="14"/>
      <c r="K292" s="14"/>
      <c r="L292" s="186"/>
      <c r="M292" s="191"/>
      <c r="N292" s="192"/>
      <c r="O292" s="192"/>
      <c r="P292" s="192"/>
      <c r="Q292" s="192"/>
      <c r="R292" s="192"/>
      <c r="S292" s="192"/>
      <c r="T292" s="19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187" t="s">
        <v>144</v>
      </c>
      <c r="AU292" s="187" t="s">
        <v>142</v>
      </c>
      <c r="AV292" s="14" t="s">
        <v>142</v>
      </c>
      <c r="AW292" s="14" t="s">
        <v>32</v>
      </c>
      <c r="AX292" s="14" t="s">
        <v>76</v>
      </c>
      <c r="AY292" s="187" t="s">
        <v>134</v>
      </c>
    </row>
    <row r="293" s="15" customFormat="1">
      <c r="A293" s="15"/>
      <c r="B293" s="194"/>
      <c r="C293" s="15"/>
      <c r="D293" s="179" t="s">
        <v>144</v>
      </c>
      <c r="E293" s="195" t="s">
        <v>1</v>
      </c>
      <c r="F293" s="196" t="s">
        <v>147</v>
      </c>
      <c r="G293" s="15"/>
      <c r="H293" s="197">
        <v>226</v>
      </c>
      <c r="I293" s="198"/>
      <c r="J293" s="15"/>
      <c r="K293" s="15"/>
      <c r="L293" s="194"/>
      <c r="M293" s="199"/>
      <c r="N293" s="200"/>
      <c r="O293" s="200"/>
      <c r="P293" s="200"/>
      <c r="Q293" s="200"/>
      <c r="R293" s="200"/>
      <c r="S293" s="200"/>
      <c r="T293" s="201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195" t="s">
        <v>144</v>
      </c>
      <c r="AU293" s="195" t="s">
        <v>142</v>
      </c>
      <c r="AV293" s="15" t="s">
        <v>141</v>
      </c>
      <c r="AW293" s="15" t="s">
        <v>32</v>
      </c>
      <c r="AX293" s="15" t="s">
        <v>81</v>
      </c>
      <c r="AY293" s="195" t="s">
        <v>134</v>
      </c>
    </row>
    <row r="294" s="2" customFormat="1" ht="24.15" customHeight="1">
      <c r="A294" s="37"/>
      <c r="B294" s="164"/>
      <c r="C294" s="165" t="s">
        <v>453</v>
      </c>
      <c r="D294" s="165" t="s">
        <v>136</v>
      </c>
      <c r="E294" s="166" t="s">
        <v>454</v>
      </c>
      <c r="F294" s="167" t="s">
        <v>455</v>
      </c>
      <c r="G294" s="168" t="s">
        <v>241</v>
      </c>
      <c r="H294" s="169">
        <v>112</v>
      </c>
      <c r="I294" s="170"/>
      <c r="J294" s="171">
        <f>ROUND(I294*H294,2)</f>
        <v>0</v>
      </c>
      <c r="K294" s="167" t="s">
        <v>140</v>
      </c>
      <c r="L294" s="38"/>
      <c r="M294" s="172" t="s">
        <v>1</v>
      </c>
      <c r="N294" s="173" t="s">
        <v>42</v>
      </c>
      <c r="O294" s="76"/>
      <c r="P294" s="174">
        <f>O294*H294</f>
        <v>0</v>
      </c>
      <c r="Q294" s="174">
        <v>0</v>
      </c>
      <c r="R294" s="174">
        <f>Q294*H294</f>
        <v>0</v>
      </c>
      <c r="S294" s="174">
        <v>0</v>
      </c>
      <c r="T294" s="175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76" t="s">
        <v>220</v>
      </c>
      <c r="AT294" s="176" t="s">
        <v>136</v>
      </c>
      <c r="AU294" s="176" t="s">
        <v>142</v>
      </c>
      <c r="AY294" s="18" t="s">
        <v>134</v>
      </c>
      <c r="BE294" s="177">
        <f>IF(N294="základní",J294,0)</f>
        <v>0</v>
      </c>
      <c r="BF294" s="177">
        <f>IF(N294="snížená",J294,0)</f>
        <v>0</v>
      </c>
      <c r="BG294" s="177">
        <f>IF(N294="zákl. přenesená",J294,0)</f>
        <v>0</v>
      </c>
      <c r="BH294" s="177">
        <f>IF(N294="sníž. přenesená",J294,0)</f>
        <v>0</v>
      </c>
      <c r="BI294" s="177">
        <f>IF(N294="nulová",J294,0)</f>
        <v>0</v>
      </c>
      <c r="BJ294" s="18" t="s">
        <v>142</v>
      </c>
      <c r="BK294" s="177">
        <f>ROUND(I294*H294,2)</f>
        <v>0</v>
      </c>
      <c r="BL294" s="18" t="s">
        <v>220</v>
      </c>
      <c r="BM294" s="176" t="s">
        <v>456</v>
      </c>
    </row>
    <row r="295" s="2" customFormat="1" ht="16.5" customHeight="1">
      <c r="A295" s="37"/>
      <c r="B295" s="164"/>
      <c r="C295" s="165" t="s">
        <v>457</v>
      </c>
      <c r="D295" s="165" t="s">
        <v>136</v>
      </c>
      <c r="E295" s="166" t="s">
        <v>458</v>
      </c>
      <c r="F295" s="167" t="s">
        <v>459</v>
      </c>
      <c r="G295" s="168" t="s">
        <v>306</v>
      </c>
      <c r="H295" s="169">
        <v>1</v>
      </c>
      <c r="I295" s="170"/>
      <c r="J295" s="171">
        <f>ROUND(I295*H295,2)</f>
        <v>0</v>
      </c>
      <c r="K295" s="167" t="s">
        <v>1</v>
      </c>
      <c r="L295" s="38"/>
      <c r="M295" s="172" t="s">
        <v>1</v>
      </c>
      <c r="N295" s="173" t="s">
        <v>42</v>
      </c>
      <c r="O295" s="76"/>
      <c r="P295" s="174">
        <f>O295*H295</f>
        <v>0</v>
      </c>
      <c r="Q295" s="174">
        <v>0</v>
      </c>
      <c r="R295" s="174">
        <f>Q295*H295</f>
        <v>0</v>
      </c>
      <c r="S295" s="174">
        <v>0</v>
      </c>
      <c r="T295" s="175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76" t="s">
        <v>220</v>
      </c>
      <c r="AT295" s="176" t="s">
        <v>136</v>
      </c>
      <c r="AU295" s="176" t="s">
        <v>142</v>
      </c>
      <c r="AY295" s="18" t="s">
        <v>134</v>
      </c>
      <c r="BE295" s="177">
        <f>IF(N295="základní",J295,0)</f>
        <v>0</v>
      </c>
      <c r="BF295" s="177">
        <f>IF(N295="snížená",J295,0)</f>
        <v>0</v>
      </c>
      <c r="BG295" s="177">
        <f>IF(N295="zákl. přenesená",J295,0)</f>
        <v>0</v>
      </c>
      <c r="BH295" s="177">
        <f>IF(N295="sníž. přenesená",J295,0)</f>
        <v>0</v>
      </c>
      <c r="BI295" s="177">
        <f>IF(N295="nulová",J295,0)</f>
        <v>0</v>
      </c>
      <c r="BJ295" s="18" t="s">
        <v>142</v>
      </c>
      <c r="BK295" s="177">
        <f>ROUND(I295*H295,2)</f>
        <v>0</v>
      </c>
      <c r="BL295" s="18" t="s">
        <v>220</v>
      </c>
      <c r="BM295" s="176" t="s">
        <v>460</v>
      </c>
    </row>
    <row r="296" s="2" customFormat="1" ht="24.15" customHeight="1">
      <c r="A296" s="37"/>
      <c r="B296" s="164"/>
      <c r="C296" s="165" t="s">
        <v>461</v>
      </c>
      <c r="D296" s="165" t="s">
        <v>136</v>
      </c>
      <c r="E296" s="166" t="s">
        <v>462</v>
      </c>
      <c r="F296" s="167" t="s">
        <v>463</v>
      </c>
      <c r="G296" s="168" t="s">
        <v>186</v>
      </c>
      <c r="H296" s="169">
        <v>0.388</v>
      </c>
      <c r="I296" s="170"/>
      <c r="J296" s="171">
        <f>ROUND(I296*H296,2)</f>
        <v>0</v>
      </c>
      <c r="K296" s="167" t="s">
        <v>140</v>
      </c>
      <c r="L296" s="38"/>
      <c r="M296" s="172" t="s">
        <v>1</v>
      </c>
      <c r="N296" s="173" t="s">
        <v>42</v>
      </c>
      <c r="O296" s="76"/>
      <c r="P296" s="174">
        <f>O296*H296</f>
        <v>0</v>
      </c>
      <c r="Q296" s="174">
        <v>0</v>
      </c>
      <c r="R296" s="174">
        <f>Q296*H296</f>
        <v>0</v>
      </c>
      <c r="S296" s="174">
        <v>0</v>
      </c>
      <c r="T296" s="175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76" t="s">
        <v>220</v>
      </c>
      <c r="AT296" s="176" t="s">
        <v>136</v>
      </c>
      <c r="AU296" s="176" t="s">
        <v>142</v>
      </c>
      <c r="AY296" s="18" t="s">
        <v>134</v>
      </c>
      <c r="BE296" s="177">
        <f>IF(N296="základní",J296,0)</f>
        <v>0</v>
      </c>
      <c r="BF296" s="177">
        <f>IF(N296="snížená",J296,0)</f>
        <v>0</v>
      </c>
      <c r="BG296" s="177">
        <f>IF(N296="zákl. přenesená",J296,0)</f>
        <v>0</v>
      </c>
      <c r="BH296" s="177">
        <f>IF(N296="sníž. přenesená",J296,0)</f>
        <v>0</v>
      </c>
      <c r="BI296" s="177">
        <f>IF(N296="nulová",J296,0)</f>
        <v>0</v>
      </c>
      <c r="BJ296" s="18" t="s">
        <v>142</v>
      </c>
      <c r="BK296" s="177">
        <f>ROUND(I296*H296,2)</f>
        <v>0</v>
      </c>
      <c r="BL296" s="18" t="s">
        <v>220</v>
      </c>
      <c r="BM296" s="176" t="s">
        <v>464</v>
      </c>
    </row>
    <row r="297" s="2" customFormat="1" ht="24.15" customHeight="1">
      <c r="A297" s="37"/>
      <c r="B297" s="164"/>
      <c r="C297" s="165" t="s">
        <v>465</v>
      </c>
      <c r="D297" s="165" t="s">
        <v>136</v>
      </c>
      <c r="E297" s="166" t="s">
        <v>466</v>
      </c>
      <c r="F297" s="167" t="s">
        <v>467</v>
      </c>
      <c r="G297" s="168" t="s">
        <v>186</v>
      </c>
      <c r="H297" s="169">
        <v>0.388</v>
      </c>
      <c r="I297" s="170"/>
      <c r="J297" s="171">
        <f>ROUND(I297*H297,2)</f>
        <v>0</v>
      </c>
      <c r="K297" s="167" t="s">
        <v>388</v>
      </c>
      <c r="L297" s="38"/>
      <c r="M297" s="172" t="s">
        <v>1</v>
      </c>
      <c r="N297" s="173" t="s">
        <v>42</v>
      </c>
      <c r="O297" s="76"/>
      <c r="P297" s="174">
        <f>O297*H297</f>
        <v>0</v>
      </c>
      <c r="Q297" s="174">
        <v>0</v>
      </c>
      <c r="R297" s="174">
        <f>Q297*H297</f>
        <v>0</v>
      </c>
      <c r="S297" s="174">
        <v>0</v>
      </c>
      <c r="T297" s="175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76" t="s">
        <v>220</v>
      </c>
      <c r="AT297" s="176" t="s">
        <v>136</v>
      </c>
      <c r="AU297" s="176" t="s">
        <v>142</v>
      </c>
      <c r="AY297" s="18" t="s">
        <v>134</v>
      </c>
      <c r="BE297" s="177">
        <f>IF(N297="základní",J297,0)</f>
        <v>0</v>
      </c>
      <c r="BF297" s="177">
        <f>IF(N297="snížená",J297,0)</f>
        <v>0</v>
      </c>
      <c r="BG297" s="177">
        <f>IF(N297="zákl. přenesená",J297,0)</f>
        <v>0</v>
      </c>
      <c r="BH297" s="177">
        <f>IF(N297="sníž. přenesená",J297,0)</f>
        <v>0</v>
      </c>
      <c r="BI297" s="177">
        <f>IF(N297="nulová",J297,0)</f>
        <v>0</v>
      </c>
      <c r="BJ297" s="18" t="s">
        <v>142</v>
      </c>
      <c r="BK297" s="177">
        <f>ROUND(I297*H297,2)</f>
        <v>0</v>
      </c>
      <c r="BL297" s="18" t="s">
        <v>220</v>
      </c>
      <c r="BM297" s="176" t="s">
        <v>468</v>
      </c>
    </row>
    <row r="298" s="12" customFormat="1" ht="22.8" customHeight="1">
      <c r="A298" s="12"/>
      <c r="B298" s="151"/>
      <c r="C298" s="12"/>
      <c r="D298" s="152" t="s">
        <v>75</v>
      </c>
      <c r="E298" s="162" t="s">
        <v>469</v>
      </c>
      <c r="F298" s="162" t="s">
        <v>470</v>
      </c>
      <c r="G298" s="12"/>
      <c r="H298" s="12"/>
      <c r="I298" s="154"/>
      <c r="J298" s="163">
        <f>BK298</f>
        <v>0</v>
      </c>
      <c r="K298" s="12"/>
      <c r="L298" s="151"/>
      <c r="M298" s="156"/>
      <c r="N298" s="157"/>
      <c r="O298" s="157"/>
      <c r="P298" s="158">
        <f>SUM(P299:P327)</f>
        <v>0</v>
      </c>
      <c r="Q298" s="157"/>
      <c r="R298" s="158">
        <f>SUM(R299:R327)</f>
        <v>0.90254599999999984</v>
      </c>
      <c r="S298" s="157"/>
      <c r="T298" s="159">
        <f>SUM(T299:T327)</f>
        <v>2.34584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52" t="s">
        <v>142</v>
      </c>
      <c r="AT298" s="160" t="s">
        <v>75</v>
      </c>
      <c r="AU298" s="160" t="s">
        <v>81</v>
      </c>
      <c r="AY298" s="152" t="s">
        <v>134</v>
      </c>
      <c r="BK298" s="161">
        <f>SUM(BK299:BK327)</f>
        <v>0</v>
      </c>
    </row>
    <row r="299" s="2" customFormat="1" ht="24.15" customHeight="1">
      <c r="A299" s="37"/>
      <c r="B299" s="164"/>
      <c r="C299" s="165" t="s">
        <v>471</v>
      </c>
      <c r="D299" s="165" t="s">
        <v>136</v>
      </c>
      <c r="E299" s="166" t="s">
        <v>472</v>
      </c>
      <c r="F299" s="167" t="s">
        <v>473</v>
      </c>
      <c r="G299" s="168" t="s">
        <v>241</v>
      </c>
      <c r="H299" s="169">
        <v>472</v>
      </c>
      <c r="I299" s="170"/>
      <c r="J299" s="171">
        <f>ROUND(I299*H299,2)</f>
        <v>0</v>
      </c>
      <c r="K299" s="167" t="s">
        <v>140</v>
      </c>
      <c r="L299" s="38"/>
      <c r="M299" s="172" t="s">
        <v>1</v>
      </c>
      <c r="N299" s="173" t="s">
        <v>42</v>
      </c>
      <c r="O299" s="76"/>
      <c r="P299" s="174">
        <f>O299*H299</f>
        <v>0</v>
      </c>
      <c r="Q299" s="174">
        <v>0</v>
      </c>
      <c r="R299" s="174">
        <f>Q299*H299</f>
        <v>0</v>
      </c>
      <c r="S299" s="174">
        <v>0.00497</v>
      </c>
      <c r="T299" s="175">
        <f>S299*H299</f>
        <v>2.34584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76" t="s">
        <v>220</v>
      </c>
      <c r="AT299" s="176" t="s">
        <v>136</v>
      </c>
      <c r="AU299" s="176" t="s">
        <v>142</v>
      </c>
      <c r="AY299" s="18" t="s">
        <v>134</v>
      </c>
      <c r="BE299" s="177">
        <f>IF(N299="základní",J299,0)</f>
        <v>0</v>
      </c>
      <c r="BF299" s="177">
        <f>IF(N299="snížená",J299,0)</f>
        <v>0</v>
      </c>
      <c r="BG299" s="177">
        <f>IF(N299="zákl. přenesená",J299,0)</f>
        <v>0</v>
      </c>
      <c r="BH299" s="177">
        <f>IF(N299="sníž. přenesená",J299,0)</f>
        <v>0</v>
      </c>
      <c r="BI299" s="177">
        <f>IF(N299="nulová",J299,0)</f>
        <v>0</v>
      </c>
      <c r="BJ299" s="18" t="s">
        <v>142</v>
      </c>
      <c r="BK299" s="177">
        <f>ROUND(I299*H299,2)</f>
        <v>0</v>
      </c>
      <c r="BL299" s="18" t="s">
        <v>220</v>
      </c>
      <c r="BM299" s="176" t="s">
        <v>474</v>
      </c>
    </row>
    <row r="300" s="14" customFormat="1">
      <c r="A300" s="14"/>
      <c r="B300" s="186"/>
      <c r="C300" s="14"/>
      <c r="D300" s="179" t="s">
        <v>144</v>
      </c>
      <c r="E300" s="187" t="s">
        <v>1</v>
      </c>
      <c r="F300" s="188" t="s">
        <v>475</v>
      </c>
      <c r="G300" s="14"/>
      <c r="H300" s="189">
        <v>472</v>
      </c>
      <c r="I300" s="190"/>
      <c r="J300" s="14"/>
      <c r="K300" s="14"/>
      <c r="L300" s="186"/>
      <c r="M300" s="191"/>
      <c r="N300" s="192"/>
      <c r="O300" s="192"/>
      <c r="P300" s="192"/>
      <c r="Q300" s="192"/>
      <c r="R300" s="192"/>
      <c r="S300" s="192"/>
      <c r="T300" s="19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187" t="s">
        <v>144</v>
      </c>
      <c r="AU300" s="187" t="s">
        <v>142</v>
      </c>
      <c r="AV300" s="14" t="s">
        <v>142</v>
      </c>
      <c r="AW300" s="14" t="s">
        <v>32</v>
      </c>
      <c r="AX300" s="14" t="s">
        <v>81</v>
      </c>
      <c r="AY300" s="187" t="s">
        <v>134</v>
      </c>
    </row>
    <row r="301" s="2" customFormat="1" ht="24.15" customHeight="1">
      <c r="A301" s="37"/>
      <c r="B301" s="164"/>
      <c r="C301" s="165" t="s">
        <v>476</v>
      </c>
      <c r="D301" s="165" t="s">
        <v>136</v>
      </c>
      <c r="E301" s="166" t="s">
        <v>477</v>
      </c>
      <c r="F301" s="167" t="s">
        <v>478</v>
      </c>
      <c r="G301" s="168" t="s">
        <v>241</v>
      </c>
      <c r="H301" s="169">
        <v>86</v>
      </c>
      <c r="I301" s="170"/>
      <c r="J301" s="171">
        <f>ROUND(I301*H301,2)</f>
        <v>0</v>
      </c>
      <c r="K301" s="167" t="s">
        <v>140</v>
      </c>
      <c r="L301" s="38"/>
      <c r="M301" s="172" t="s">
        <v>1</v>
      </c>
      <c r="N301" s="173" t="s">
        <v>42</v>
      </c>
      <c r="O301" s="76"/>
      <c r="P301" s="174">
        <f>O301*H301</f>
        <v>0</v>
      </c>
      <c r="Q301" s="174">
        <v>0.0008</v>
      </c>
      <c r="R301" s="174">
        <f>Q301*H301</f>
        <v>0.0688</v>
      </c>
      <c r="S301" s="174">
        <v>0</v>
      </c>
      <c r="T301" s="175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76" t="s">
        <v>220</v>
      </c>
      <c r="AT301" s="176" t="s">
        <v>136</v>
      </c>
      <c r="AU301" s="176" t="s">
        <v>142</v>
      </c>
      <c r="AY301" s="18" t="s">
        <v>134</v>
      </c>
      <c r="BE301" s="177">
        <f>IF(N301="základní",J301,0)</f>
        <v>0</v>
      </c>
      <c r="BF301" s="177">
        <f>IF(N301="snížená",J301,0)</f>
        <v>0</v>
      </c>
      <c r="BG301" s="177">
        <f>IF(N301="zákl. přenesená",J301,0)</f>
        <v>0</v>
      </c>
      <c r="BH301" s="177">
        <f>IF(N301="sníž. přenesená",J301,0)</f>
        <v>0</v>
      </c>
      <c r="BI301" s="177">
        <f>IF(N301="nulová",J301,0)</f>
        <v>0</v>
      </c>
      <c r="BJ301" s="18" t="s">
        <v>142</v>
      </c>
      <c r="BK301" s="177">
        <f>ROUND(I301*H301,2)</f>
        <v>0</v>
      </c>
      <c r="BL301" s="18" t="s">
        <v>220</v>
      </c>
      <c r="BM301" s="176" t="s">
        <v>479</v>
      </c>
    </row>
    <row r="302" s="2" customFormat="1" ht="24.15" customHeight="1">
      <c r="A302" s="37"/>
      <c r="B302" s="164"/>
      <c r="C302" s="165" t="s">
        <v>480</v>
      </c>
      <c r="D302" s="165" t="s">
        <v>136</v>
      </c>
      <c r="E302" s="166" t="s">
        <v>481</v>
      </c>
      <c r="F302" s="167" t="s">
        <v>482</v>
      </c>
      <c r="G302" s="168" t="s">
        <v>241</v>
      </c>
      <c r="H302" s="169">
        <v>99</v>
      </c>
      <c r="I302" s="170"/>
      <c r="J302" s="171">
        <f>ROUND(I302*H302,2)</f>
        <v>0</v>
      </c>
      <c r="K302" s="167" t="s">
        <v>140</v>
      </c>
      <c r="L302" s="38"/>
      <c r="M302" s="172" t="s">
        <v>1</v>
      </c>
      <c r="N302" s="173" t="s">
        <v>42</v>
      </c>
      <c r="O302" s="76"/>
      <c r="P302" s="174">
        <f>O302*H302</f>
        <v>0</v>
      </c>
      <c r="Q302" s="174">
        <v>0.00126</v>
      </c>
      <c r="R302" s="174">
        <f>Q302*H302</f>
        <v>0.12474</v>
      </c>
      <c r="S302" s="174">
        <v>0</v>
      </c>
      <c r="T302" s="175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76" t="s">
        <v>220</v>
      </c>
      <c r="AT302" s="176" t="s">
        <v>136</v>
      </c>
      <c r="AU302" s="176" t="s">
        <v>142</v>
      </c>
      <c r="AY302" s="18" t="s">
        <v>134</v>
      </c>
      <c r="BE302" s="177">
        <f>IF(N302="základní",J302,0)</f>
        <v>0</v>
      </c>
      <c r="BF302" s="177">
        <f>IF(N302="snížená",J302,0)</f>
        <v>0</v>
      </c>
      <c r="BG302" s="177">
        <f>IF(N302="zákl. přenesená",J302,0)</f>
        <v>0</v>
      </c>
      <c r="BH302" s="177">
        <f>IF(N302="sníž. přenesená",J302,0)</f>
        <v>0</v>
      </c>
      <c r="BI302" s="177">
        <f>IF(N302="nulová",J302,0)</f>
        <v>0</v>
      </c>
      <c r="BJ302" s="18" t="s">
        <v>142</v>
      </c>
      <c r="BK302" s="177">
        <f>ROUND(I302*H302,2)</f>
        <v>0</v>
      </c>
      <c r="BL302" s="18" t="s">
        <v>220</v>
      </c>
      <c r="BM302" s="176" t="s">
        <v>483</v>
      </c>
    </row>
    <row r="303" s="2" customFormat="1" ht="24.15" customHeight="1">
      <c r="A303" s="37"/>
      <c r="B303" s="164"/>
      <c r="C303" s="165" t="s">
        <v>484</v>
      </c>
      <c r="D303" s="165" t="s">
        <v>136</v>
      </c>
      <c r="E303" s="166" t="s">
        <v>485</v>
      </c>
      <c r="F303" s="167" t="s">
        <v>486</v>
      </c>
      <c r="G303" s="168" t="s">
        <v>241</v>
      </c>
      <c r="H303" s="169">
        <v>166</v>
      </c>
      <c r="I303" s="170"/>
      <c r="J303" s="171">
        <f>ROUND(I303*H303,2)</f>
        <v>0</v>
      </c>
      <c r="K303" s="167" t="s">
        <v>140</v>
      </c>
      <c r="L303" s="38"/>
      <c r="M303" s="172" t="s">
        <v>1</v>
      </c>
      <c r="N303" s="173" t="s">
        <v>42</v>
      </c>
      <c r="O303" s="76"/>
      <c r="P303" s="174">
        <f>O303*H303</f>
        <v>0</v>
      </c>
      <c r="Q303" s="174">
        <v>0.0013799999999999998</v>
      </c>
      <c r="R303" s="174">
        <f>Q303*H303</f>
        <v>0.22907999999999997</v>
      </c>
      <c r="S303" s="174">
        <v>0</v>
      </c>
      <c r="T303" s="175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76" t="s">
        <v>220</v>
      </c>
      <c r="AT303" s="176" t="s">
        <v>136</v>
      </c>
      <c r="AU303" s="176" t="s">
        <v>142</v>
      </c>
      <c r="AY303" s="18" t="s">
        <v>134</v>
      </c>
      <c r="BE303" s="177">
        <f>IF(N303="základní",J303,0)</f>
        <v>0</v>
      </c>
      <c r="BF303" s="177">
        <f>IF(N303="snížená",J303,0)</f>
        <v>0</v>
      </c>
      <c r="BG303" s="177">
        <f>IF(N303="zákl. přenesená",J303,0)</f>
        <v>0</v>
      </c>
      <c r="BH303" s="177">
        <f>IF(N303="sníž. přenesená",J303,0)</f>
        <v>0</v>
      </c>
      <c r="BI303" s="177">
        <f>IF(N303="nulová",J303,0)</f>
        <v>0</v>
      </c>
      <c r="BJ303" s="18" t="s">
        <v>142</v>
      </c>
      <c r="BK303" s="177">
        <f>ROUND(I303*H303,2)</f>
        <v>0</v>
      </c>
      <c r="BL303" s="18" t="s">
        <v>220</v>
      </c>
      <c r="BM303" s="176" t="s">
        <v>487</v>
      </c>
    </row>
    <row r="304" s="2" customFormat="1" ht="24.15" customHeight="1">
      <c r="A304" s="37"/>
      <c r="B304" s="164"/>
      <c r="C304" s="165" t="s">
        <v>488</v>
      </c>
      <c r="D304" s="165" t="s">
        <v>136</v>
      </c>
      <c r="E304" s="166" t="s">
        <v>489</v>
      </c>
      <c r="F304" s="167" t="s">
        <v>490</v>
      </c>
      <c r="G304" s="168" t="s">
        <v>241</v>
      </c>
      <c r="H304" s="169">
        <v>121</v>
      </c>
      <c r="I304" s="170"/>
      <c r="J304" s="171">
        <f>ROUND(I304*H304,2)</f>
        <v>0</v>
      </c>
      <c r="K304" s="167" t="s">
        <v>140</v>
      </c>
      <c r="L304" s="38"/>
      <c r="M304" s="172" t="s">
        <v>1</v>
      </c>
      <c r="N304" s="173" t="s">
        <v>42</v>
      </c>
      <c r="O304" s="76"/>
      <c r="P304" s="174">
        <f>O304*H304</f>
        <v>0</v>
      </c>
      <c r="Q304" s="174">
        <v>0.00262</v>
      </c>
      <c r="R304" s="174">
        <f>Q304*H304</f>
        <v>0.31701999999999996</v>
      </c>
      <c r="S304" s="174">
        <v>0</v>
      </c>
      <c r="T304" s="175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76" t="s">
        <v>220</v>
      </c>
      <c r="AT304" s="176" t="s">
        <v>136</v>
      </c>
      <c r="AU304" s="176" t="s">
        <v>142</v>
      </c>
      <c r="AY304" s="18" t="s">
        <v>134</v>
      </c>
      <c r="BE304" s="177">
        <f>IF(N304="základní",J304,0)</f>
        <v>0</v>
      </c>
      <c r="BF304" s="177">
        <f>IF(N304="snížená",J304,0)</f>
        <v>0</v>
      </c>
      <c r="BG304" s="177">
        <f>IF(N304="zákl. přenesená",J304,0)</f>
        <v>0</v>
      </c>
      <c r="BH304" s="177">
        <f>IF(N304="sníž. přenesená",J304,0)</f>
        <v>0</v>
      </c>
      <c r="BI304" s="177">
        <f>IF(N304="nulová",J304,0)</f>
        <v>0</v>
      </c>
      <c r="BJ304" s="18" t="s">
        <v>142</v>
      </c>
      <c r="BK304" s="177">
        <f>ROUND(I304*H304,2)</f>
        <v>0</v>
      </c>
      <c r="BL304" s="18" t="s">
        <v>220</v>
      </c>
      <c r="BM304" s="176" t="s">
        <v>491</v>
      </c>
    </row>
    <row r="305" s="2" customFormat="1" ht="37.8" customHeight="1">
      <c r="A305" s="37"/>
      <c r="B305" s="164"/>
      <c r="C305" s="165" t="s">
        <v>492</v>
      </c>
      <c r="D305" s="165" t="s">
        <v>136</v>
      </c>
      <c r="E305" s="166" t="s">
        <v>493</v>
      </c>
      <c r="F305" s="167" t="s">
        <v>494</v>
      </c>
      <c r="G305" s="168" t="s">
        <v>241</v>
      </c>
      <c r="H305" s="169">
        <v>149</v>
      </c>
      <c r="I305" s="170"/>
      <c r="J305" s="171">
        <f>ROUND(I305*H305,2)</f>
        <v>0</v>
      </c>
      <c r="K305" s="167" t="s">
        <v>140</v>
      </c>
      <c r="L305" s="38"/>
      <c r="M305" s="172" t="s">
        <v>1</v>
      </c>
      <c r="N305" s="173" t="s">
        <v>42</v>
      </c>
      <c r="O305" s="76"/>
      <c r="P305" s="174">
        <f>O305*H305</f>
        <v>0</v>
      </c>
      <c r="Q305" s="174">
        <v>8E-05</v>
      </c>
      <c r="R305" s="174">
        <f>Q305*H305</f>
        <v>0.011920000000000002</v>
      </c>
      <c r="S305" s="174">
        <v>0</v>
      </c>
      <c r="T305" s="175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76" t="s">
        <v>220</v>
      </c>
      <c r="AT305" s="176" t="s">
        <v>136</v>
      </c>
      <c r="AU305" s="176" t="s">
        <v>142</v>
      </c>
      <c r="AY305" s="18" t="s">
        <v>134</v>
      </c>
      <c r="BE305" s="177">
        <f>IF(N305="základní",J305,0)</f>
        <v>0</v>
      </c>
      <c r="BF305" s="177">
        <f>IF(N305="snížená",J305,0)</f>
        <v>0</v>
      </c>
      <c r="BG305" s="177">
        <f>IF(N305="zákl. přenesená",J305,0)</f>
        <v>0</v>
      </c>
      <c r="BH305" s="177">
        <f>IF(N305="sníž. přenesená",J305,0)</f>
        <v>0</v>
      </c>
      <c r="BI305" s="177">
        <f>IF(N305="nulová",J305,0)</f>
        <v>0</v>
      </c>
      <c r="BJ305" s="18" t="s">
        <v>142</v>
      </c>
      <c r="BK305" s="177">
        <f>ROUND(I305*H305,2)</f>
        <v>0</v>
      </c>
      <c r="BL305" s="18" t="s">
        <v>220</v>
      </c>
      <c r="BM305" s="176" t="s">
        <v>495</v>
      </c>
    </row>
    <row r="306" s="14" customFormat="1">
      <c r="A306" s="14"/>
      <c r="B306" s="186"/>
      <c r="C306" s="14"/>
      <c r="D306" s="179" t="s">
        <v>144</v>
      </c>
      <c r="E306" s="187" t="s">
        <v>1</v>
      </c>
      <c r="F306" s="188" t="s">
        <v>496</v>
      </c>
      <c r="G306" s="14"/>
      <c r="H306" s="189">
        <v>149</v>
      </c>
      <c r="I306" s="190"/>
      <c r="J306" s="14"/>
      <c r="K306" s="14"/>
      <c r="L306" s="186"/>
      <c r="M306" s="191"/>
      <c r="N306" s="192"/>
      <c r="O306" s="192"/>
      <c r="P306" s="192"/>
      <c r="Q306" s="192"/>
      <c r="R306" s="192"/>
      <c r="S306" s="192"/>
      <c r="T306" s="19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187" t="s">
        <v>144</v>
      </c>
      <c r="AU306" s="187" t="s">
        <v>142</v>
      </c>
      <c r="AV306" s="14" t="s">
        <v>142</v>
      </c>
      <c r="AW306" s="14" t="s">
        <v>32</v>
      </c>
      <c r="AX306" s="14" t="s">
        <v>76</v>
      </c>
      <c r="AY306" s="187" t="s">
        <v>134</v>
      </c>
    </row>
    <row r="307" s="15" customFormat="1">
      <c r="A307" s="15"/>
      <c r="B307" s="194"/>
      <c r="C307" s="15"/>
      <c r="D307" s="179" t="s">
        <v>144</v>
      </c>
      <c r="E307" s="195" t="s">
        <v>1</v>
      </c>
      <c r="F307" s="196" t="s">
        <v>147</v>
      </c>
      <c r="G307" s="15"/>
      <c r="H307" s="197">
        <v>149</v>
      </c>
      <c r="I307" s="198"/>
      <c r="J307" s="15"/>
      <c r="K307" s="15"/>
      <c r="L307" s="194"/>
      <c r="M307" s="199"/>
      <c r="N307" s="200"/>
      <c r="O307" s="200"/>
      <c r="P307" s="200"/>
      <c r="Q307" s="200"/>
      <c r="R307" s="200"/>
      <c r="S307" s="200"/>
      <c r="T307" s="201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195" t="s">
        <v>144</v>
      </c>
      <c r="AU307" s="195" t="s">
        <v>142</v>
      </c>
      <c r="AV307" s="15" t="s">
        <v>141</v>
      </c>
      <c r="AW307" s="15" t="s">
        <v>32</v>
      </c>
      <c r="AX307" s="15" t="s">
        <v>81</v>
      </c>
      <c r="AY307" s="195" t="s">
        <v>134</v>
      </c>
    </row>
    <row r="308" s="2" customFormat="1" ht="37.8" customHeight="1">
      <c r="A308" s="37"/>
      <c r="B308" s="164"/>
      <c r="C308" s="165" t="s">
        <v>497</v>
      </c>
      <c r="D308" s="165" t="s">
        <v>136</v>
      </c>
      <c r="E308" s="166" t="s">
        <v>498</v>
      </c>
      <c r="F308" s="167" t="s">
        <v>499</v>
      </c>
      <c r="G308" s="168" t="s">
        <v>241</v>
      </c>
      <c r="H308" s="169">
        <v>86</v>
      </c>
      <c r="I308" s="170"/>
      <c r="J308" s="171">
        <f>ROUND(I308*H308,2)</f>
        <v>0</v>
      </c>
      <c r="K308" s="167" t="s">
        <v>140</v>
      </c>
      <c r="L308" s="38"/>
      <c r="M308" s="172" t="s">
        <v>1</v>
      </c>
      <c r="N308" s="173" t="s">
        <v>42</v>
      </c>
      <c r="O308" s="76"/>
      <c r="P308" s="174">
        <f>O308*H308</f>
        <v>0</v>
      </c>
      <c r="Q308" s="174">
        <v>0.00034000000000000004</v>
      </c>
      <c r="R308" s="174">
        <f>Q308*H308</f>
        <v>0.029240000000000004</v>
      </c>
      <c r="S308" s="174">
        <v>0</v>
      </c>
      <c r="T308" s="175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76" t="s">
        <v>220</v>
      </c>
      <c r="AT308" s="176" t="s">
        <v>136</v>
      </c>
      <c r="AU308" s="176" t="s">
        <v>142</v>
      </c>
      <c r="AY308" s="18" t="s">
        <v>134</v>
      </c>
      <c r="BE308" s="177">
        <f>IF(N308="základní",J308,0)</f>
        <v>0</v>
      </c>
      <c r="BF308" s="177">
        <f>IF(N308="snížená",J308,0)</f>
        <v>0</v>
      </c>
      <c r="BG308" s="177">
        <f>IF(N308="zákl. přenesená",J308,0)</f>
        <v>0</v>
      </c>
      <c r="BH308" s="177">
        <f>IF(N308="sníž. přenesená",J308,0)</f>
        <v>0</v>
      </c>
      <c r="BI308" s="177">
        <f>IF(N308="nulová",J308,0)</f>
        <v>0</v>
      </c>
      <c r="BJ308" s="18" t="s">
        <v>142</v>
      </c>
      <c r="BK308" s="177">
        <f>ROUND(I308*H308,2)</f>
        <v>0</v>
      </c>
      <c r="BL308" s="18" t="s">
        <v>220</v>
      </c>
      <c r="BM308" s="176" t="s">
        <v>500</v>
      </c>
    </row>
    <row r="309" s="2" customFormat="1" ht="37.8" customHeight="1">
      <c r="A309" s="37"/>
      <c r="B309" s="164"/>
      <c r="C309" s="165" t="s">
        <v>501</v>
      </c>
      <c r="D309" s="165" t="s">
        <v>136</v>
      </c>
      <c r="E309" s="166" t="s">
        <v>502</v>
      </c>
      <c r="F309" s="167" t="s">
        <v>503</v>
      </c>
      <c r="G309" s="168" t="s">
        <v>241</v>
      </c>
      <c r="H309" s="169">
        <v>172</v>
      </c>
      <c r="I309" s="170"/>
      <c r="J309" s="171">
        <f>ROUND(I309*H309,2)</f>
        <v>0</v>
      </c>
      <c r="K309" s="167" t="s">
        <v>140</v>
      </c>
      <c r="L309" s="38"/>
      <c r="M309" s="172" t="s">
        <v>1</v>
      </c>
      <c r="N309" s="173" t="s">
        <v>42</v>
      </c>
      <c r="O309" s="76"/>
      <c r="P309" s="174">
        <f>O309*H309</f>
        <v>0</v>
      </c>
      <c r="Q309" s="174">
        <v>0.0001</v>
      </c>
      <c r="R309" s="174">
        <f>Q309*H309</f>
        <v>0.0172</v>
      </c>
      <c r="S309" s="174">
        <v>0</v>
      </c>
      <c r="T309" s="175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76" t="s">
        <v>220</v>
      </c>
      <c r="AT309" s="176" t="s">
        <v>136</v>
      </c>
      <c r="AU309" s="176" t="s">
        <v>142</v>
      </c>
      <c r="AY309" s="18" t="s">
        <v>134</v>
      </c>
      <c r="BE309" s="177">
        <f>IF(N309="základní",J309,0)</f>
        <v>0</v>
      </c>
      <c r="BF309" s="177">
        <f>IF(N309="snížená",J309,0)</f>
        <v>0</v>
      </c>
      <c r="BG309" s="177">
        <f>IF(N309="zákl. přenesená",J309,0)</f>
        <v>0</v>
      </c>
      <c r="BH309" s="177">
        <f>IF(N309="sníž. přenesená",J309,0)</f>
        <v>0</v>
      </c>
      <c r="BI309" s="177">
        <f>IF(N309="nulová",J309,0)</f>
        <v>0</v>
      </c>
      <c r="BJ309" s="18" t="s">
        <v>142</v>
      </c>
      <c r="BK309" s="177">
        <f>ROUND(I309*H309,2)</f>
        <v>0</v>
      </c>
      <c r="BL309" s="18" t="s">
        <v>220</v>
      </c>
      <c r="BM309" s="176" t="s">
        <v>504</v>
      </c>
    </row>
    <row r="310" s="14" customFormat="1">
      <c r="A310" s="14"/>
      <c r="B310" s="186"/>
      <c r="C310" s="14"/>
      <c r="D310" s="179" t="s">
        <v>144</v>
      </c>
      <c r="E310" s="187" t="s">
        <v>1</v>
      </c>
      <c r="F310" s="188" t="s">
        <v>505</v>
      </c>
      <c r="G310" s="14"/>
      <c r="H310" s="189">
        <v>172</v>
      </c>
      <c r="I310" s="190"/>
      <c r="J310" s="14"/>
      <c r="K310" s="14"/>
      <c r="L310" s="186"/>
      <c r="M310" s="191"/>
      <c r="N310" s="192"/>
      <c r="O310" s="192"/>
      <c r="P310" s="192"/>
      <c r="Q310" s="192"/>
      <c r="R310" s="192"/>
      <c r="S310" s="192"/>
      <c r="T310" s="19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87" t="s">
        <v>144</v>
      </c>
      <c r="AU310" s="187" t="s">
        <v>142</v>
      </c>
      <c r="AV310" s="14" t="s">
        <v>142</v>
      </c>
      <c r="AW310" s="14" t="s">
        <v>32</v>
      </c>
      <c r="AX310" s="14" t="s">
        <v>76</v>
      </c>
      <c r="AY310" s="187" t="s">
        <v>134</v>
      </c>
    </row>
    <row r="311" s="15" customFormat="1">
      <c r="A311" s="15"/>
      <c r="B311" s="194"/>
      <c r="C311" s="15"/>
      <c r="D311" s="179" t="s">
        <v>144</v>
      </c>
      <c r="E311" s="195" t="s">
        <v>1</v>
      </c>
      <c r="F311" s="196" t="s">
        <v>147</v>
      </c>
      <c r="G311" s="15"/>
      <c r="H311" s="197">
        <v>172</v>
      </c>
      <c r="I311" s="198"/>
      <c r="J311" s="15"/>
      <c r="K311" s="15"/>
      <c r="L311" s="194"/>
      <c r="M311" s="199"/>
      <c r="N311" s="200"/>
      <c r="O311" s="200"/>
      <c r="P311" s="200"/>
      <c r="Q311" s="200"/>
      <c r="R311" s="200"/>
      <c r="S311" s="200"/>
      <c r="T311" s="201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195" t="s">
        <v>144</v>
      </c>
      <c r="AU311" s="195" t="s">
        <v>142</v>
      </c>
      <c r="AV311" s="15" t="s">
        <v>141</v>
      </c>
      <c r="AW311" s="15" t="s">
        <v>32</v>
      </c>
      <c r="AX311" s="15" t="s">
        <v>81</v>
      </c>
      <c r="AY311" s="195" t="s">
        <v>134</v>
      </c>
    </row>
    <row r="312" s="2" customFormat="1" ht="37.8" customHeight="1">
      <c r="A312" s="37"/>
      <c r="B312" s="164"/>
      <c r="C312" s="165" t="s">
        <v>506</v>
      </c>
      <c r="D312" s="165" t="s">
        <v>136</v>
      </c>
      <c r="E312" s="166" t="s">
        <v>507</v>
      </c>
      <c r="F312" s="167" t="s">
        <v>508</v>
      </c>
      <c r="G312" s="168" t="s">
        <v>241</v>
      </c>
      <c r="H312" s="169">
        <v>65.599999999999992</v>
      </c>
      <c r="I312" s="170"/>
      <c r="J312" s="171">
        <f>ROUND(I312*H312,2)</f>
        <v>0</v>
      </c>
      <c r="K312" s="167" t="s">
        <v>140</v>
      </c>
      <c r="L312" s="38"/>
      <c r="M312" s="172" t="s">
        <v>1</v>
      </c>
      <c r="N312" s="173" t="s">
        <v>42</v>
      </c>
      <c r="O312" s="76"/>
      <c r="P312" s="174">
        <f>O312*H312</f>
        <v>0</v>
      </c>
      <c r="Q312" s="174">
        <v>0.00016</v>
      </c>
      <c r="R312" s="174">
        <f>Q312*H312</f>
        <v>0.010496</v>
      </c>
      <c r="S312" s="174">
        <v>0</v>
      </c>
      <c r="T312" s="175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76" t="s">
        <v>220</v>
      </c>
      <c r="AT312" s="176" t="s">
        <v>136</v>
      </c>
      <c r="AU312" s="176" t="s">
        <v>142</v>
      </c>
      <c r="AY312" s="18" t="s">
        <v>134</v>
      </c>
      <c r="BE312" s="177">
        <f>IF(N312="základní",J312,0)</f>
        <v>0</v>
      </c>
      <c r="BF312" s="177">
        <f>IF(N312="snížená",J312,0)</f>
        <v>0</v>
      </c>
      <c r="BG312" s="177">
        <f>IF(N312="zákl. přenesená",J312,0)</f>
        <v>0</v>
      </c>
      <c r="BH312" s="177">
        <f>IF(N312="sníž. přenesená",J312,0)</f>
        <v>0</v>
      </c>
      <c r="BI312" s="177">
        <f>IF(N312="nulová",J312,0)</f>
        <v>0</v>
      </c>
      <c r="BJ312" s="18" t="s">
        <v>142</v>
      </c>
      <c r="BK312" s="177">
        <f>ROUND(I312*H312,2)</f>
        <v>0</v>
      </c>
      <c r="BL312" s="18" t="s">
        <v>220</v>
      </c>
      <c r="BM312" s="176" t="s">
        <v>509</v>
      </c>
    </row>
    <row r="313" s="2" customFormat="1" ht="21.75" customHeight="1">
      <c r="A313" s="37"/>
      <c r="B313" s="164"/>
      <c r="C313" s="165" t="s">
        <v>510</v>
      </c>
      <c r="D313" s="165" t="s">
        <v>136</v>
      </c>
      <c r="E313" s="166" t="s">
        <v>511</v>
      </c>
      <c r="F313" s="167" t="s">
        <v>512</v>
      </c>
      <c r="G313" s="168" t="s">
        <v>247</v>
      </c>
      <c r="H313" s="169">
        <v>21</v>
      </c>
      <c r="I313" s="170"/>
      <c r="J313" s="171">
        <f>ROUND(I313*H313,2)</f>
        <v>0</v>
      </c>
      <c r="K313" s="167" t="s">
        <v>140</v>
      </c>
      <c r="L313" s="38"/>
      <c r="M313" s="172" t="s">
        <v>1</v>
      </c>
      <c r="N313" s="173" t="s">
        <v>42</v>
      </c>
      <c r="O313" s="76"/>
      <c r="P313" s="174">
        <f>O313*H313</f>
        <v>0</v>
      </c>
      <c r="Q313" s="174">
        <v>1E-05</v>
      </c>
      <c r="R313" s="174">
        <f>Q313*H313</f>
        <v>0.00021</v>
      </c>
      <c r="S313" s="174">
        <v>0</v>
      </c>
      <c r="T313" s="175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76" t="s">
        <v>220</v>
      </c>
      <c r="AT313" s="176" t="s">
        <v>136</v>
      </c>
      <c r="AU313" s="176" t="s">
        <v>142</v>
      </c>
      <c r="AY313" s="18" t="s">
        <v>134</v>
      </c>
      <c r="BE313" s="177">
        <f>IF(N313="základní",J313,0)</f>
        <v>0</v>
      </c>
      <c r="BF313" s="177">
        <f>IF(N313="snížená",J313,0)</f>
        <v>0</v>
      </c>
      <c r="BG313" s="177">
        <f>IF(N313="zákl. přenesená",J313,0)</f>
        <v>0</v>
      </c>
      <c r="BH313" s="177">
        <f>IF(N313="sníž. přenesená",J313,0)</f>
        <v>0</v>
      </c>
      <c r="BI313" s="177">
        <f>IF(N313="nulová",J313,0)</f>
        <v>0</v>
      </c>
      <c r="BJ313" s="18" t="s">
        <v>142</v>
      </c>
      <c r="BK313" s="177">
        <f>ROUND(I313*H313,2)</f>
        <v>0</v>
      </c>
      <c r="BL313" s="18" t="s">
        <v>220</v>
      </c>
      <c r="BM313" s="176" t="s">
        <v>513</v>
      </c>
    </row>
    <row r="314" s="2" customFormat="1" ht="16.5" customHeight="1">
      <c r="A314" s="37"/>
      <c r="B314" s="164"/>
      <c r="C314" s="202" t="s">
        <v>514</v>
      </c>
      <c r="D314" s="202" t="s">
        <v>204</v>
      </c>
      <c r="E314" s="203" t="s">
        <v>515</v>
      </c>
      <c r="F314" s="204" t="s">
        <v>516</v>
      </c>
      <c r="G314" s="205" t="s">
        <v>247</v>
      </c>
      <c r="H314" s="206">
        <v>21</v>
      </c>
      <c r="I314" s="207"/>
      <c r="J314" s="208">
        <f>ROUND(I314*H314,2)</f>
        <v>0</v>
      </c>
      <c r="K314" s="204" t="s">
        <v>1</v>
      </c>
      <c r="L314" s="209"/>
      <c r="M314" s="210" t="s">
        <v>1</v>
      </c>
      <c r="N314" s="211" t="s">
        <v>42</v>
      </c>
      <c r="O314" s="76"/>
      <c r="P314" s="174">
        <f>O314*H314</f>
        <v>0</v>
      </c>
      <c r="Q314" s="174">
        <v>0.00031</v>
      </c>
      <c r="R314" s="174">
        <f>Q314*H314</f>
        <v>0.00651</v>
      </c>
      <c r="S314" s="174">
        <v>0</v>
      </c>
      <c r="T314" s="175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76" t="s">
        <v>303</v>
      </c>
      <c r="AT314" s="176" t="s">
        <v>204</v>
      </c>
      <c r="AU314" s="176" t="s">
        <v>142</v>
      </c>
      <c r="AY314" s="18" t="s">
        <v>134</v>
      </c>
      <c r="BE314" s="177">
        <f>IF(N314="základní",J314,0)</f>
        <v>0</v>
      </c>
      <c r="BF314" s="177">
        <f>IF(N314="snížená",J314,0)</f>
        <v>0</v>
      </c>
      <c r="BG314" s="177">
        <f>IF(N314="zákl. přenesená",J314,0)</f>
        <v>0</v>
      </c>
      <c r="BH314" s="177">
        <f>IF(N314="sníž. přenesená",J314,0)</f>
        <v>0</v>
      </c>
      <c r="BI314" s="177">
        <f>IF(N314="nulová",J314,0)</f>
        <v>0</v>
      </c>
      <c r="BJ314" s="18" t="s">
        <v>142</v>
      </c>
      <c r="BK314" s="177">
        <f>ROUND(I314*H314,2)</f>
        <v>0</v>
      </c>
      <c r="BL314" s="18" t="s">
        <v>220</v>
      </c>
      <c r="BM314" s="176" t="s">
        <v>517</v>
      </c>
    </row>
    <row r="315" s="2" customFormat="1" ht="16.5" customHeight="1">
      <c r="A315" s="37"/>
      <c r="B315" s="164"/>
      <c r="C315" s="165" t="s">
        <v>518</v>
      </c>
      <c r="D315" s="165" t="s">
        <v>136</v>
      </c>
      <c r="E315" s="166" t="s">
        <v>519</v>
      </c>
      <c r="F315" s="167" t="s">
        <v>520</v>
      </c>
      <c r="G315" s="168" t="s">
        <v>247</v>
      </c>
      <c r="H315" s="169">
        <v>50</v>
      </c>
      <c r="I315" s="170"/>
      <c r="J315" s="171">
        <f>ROUND(I315*H315,2)</f>
        <v>0</v>
      </c>
      <c r="K315" s="167" t="s">
        <v>140</v>
      </c>
      <c r="L315" s="38"/>
      <c r="M315" s="172" t="s">
        <v>1</v>
      </c>
      <c r="N315" s="173" t="s">
        <v>42</v>
      </c>
      <c r="O315" s="76"/>
      <c r="P315" s="174">
        <f>O315*H315</f>
        <v>0</v>
      </c>
      <c r="Q315" s="174">
        <v>0.00075</v>
      </c>
      <c r="R315" s="174">
        <f>Q315*H315</f>
        <v>0.0375</v>
      </c>
      <c r="S315" s="174">
        <v>0</v>
      </c>
      <c r="T315" s="175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76" t="s">
        <v>220</v>
      </c>
      <c r="AT315" s="176" t="s">
        <v>136</v>
      </c>
      <c r="AU315" s="176" t="s">
        <v>142</v>
      </c>
      <c r="AY315" s="18" t="s">
        <v>134</v>
      </c>
      <c r="BE315" s="177">
        <f>IF(N315="základní",J315,0)</f>
        <v>0</v>
      </c>
      <c r="BF315" s="177">
        <f>IF(N315="snížená",J315,0)</f>
        <v>0</v>
      </c>
      <c r="BG315" s="177">
        <f>IF(N315="zákl. přenesená",J315,0)</f>
        <v>0</v>
      </c>
      <c r="BH315" s="177">
        <f>IF(N315="sníž. přenesená",J315,0)</f>
        <v>0</v>
      </c>
      <c r="BI315" s="177">
        <f>IF(N315="nulová",J315,0)</f>
        <v>0</v>
      </c>
      <c r="BJ315" s="18" t="s">
        <v>142</v>
      </c>
      <c r="BK315" s="177">
        <f>ROUND(I315*H315,2)</f>
        <v>0</v>
      </c>
      <c r="BL315" s="18" t="s">
        <v>220</v>
      </c>
      <c r="BM315" s="176" t="s">
        <v>521</v>
      </c>
    </row>
    <row r="316" s="2" customFormat="1" ht="16.5" customHeight="1">
      <c r="A316" s="37"/>
      <c r="B316" s="164"/>
      <c r="C316" s="165" t="s">
        <v>522</v>
      </c>
      <c r="D316" s="165" t="s">
        <v>136</v>
      </c>
      <c r="E316" s="166" t="s">
        <v>523</v>
      </c>
      <c r="F316" s="167" t="s">
        <v>524</v>
      </c>
      <c r="G316" s="168" t="s">
        <v>247</v>
      </c>
      <c r="H316" s="169">
        <v>21</v>
      </c>
      <c r="I316" s="170"/>
      <c r="J316" s="171">
        <f>ROUND(I316*H316,2)</f>
        <v>0</v>
      </c>
      <c r="K316" s="167" t="s">
        <v>140</v>
      </c>
      <c r="L316" s="38"/>
      <c r="M316" s="172" t="s">
        <v>1</v>
      </c>
      <c r="N316" s="173" t="s">
        <v>42</v>
      </c>
      <c r="O316" s="76"/>
      <c r="P316" s="174">
        <f>O316*H316</f>
        <v>0</v>
      </c>
      <c r="Q316" s="174">
        <v>0.0012299999999999998</v>
      </c>
      <c r="R316" s="174">
        <f>Q316*H316</f>
        <v>0.025829999999999996</v>
      </c>
      <c r="S316" s="174">
        <v>0</v>
      </c>
      <c r="T316" s="175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76" t="s">
        <v>220</v>
      </c>
      <c r="AT316" s="176" t="s">
        <v>136</v>
      </c>
      <c r="AU316" s="176" t="s">
        <v>142</v>
      </c>
      <c r="AY316" s="18" t="s">
        <v>134</v>
      </c>
      <c r="BE316" s="177">
        <f>IF(N316="základní",J316,0)</f>
        <v>0</v>
      </c>
      <c r="BF316" s="177">
        <f>IF(N316="snížená",J316,0)</f>
        <v>0</v>
      </c>
      <c r="BG316" s="177">
        <f>IF(N316="zákl. přenesená",J316,0)</f>
        <v>0</v>
      </c>
      <c r="BH316" s="177">
        <f>IF(N316="sníž. přenesená",J316,0)</f>
        <v>0</v>
      </c>
      <c r="BI316" s="177">
        <f>IF(N316="nulová",J316,0)</f>
        <v>0</v>
      </c>
      <c r="BJ316" s="18" t="s">
        <v>142</v>
      </c>
      <c r="BK316" s="177">
        <f>ROUND(I316*H316,2)</f>
        <v>0</v>
      </c>
      <c r="BL316" s="18" t="s">
        <v>220</v>
      </c>
      <c r="BM316" s="176" t="s">
        <v>525</v>
      </c>
    </row>
    <row r="317" s="2" customFormat="1" ht="16.5" customHeight="1">
      <c r="A317" s="37"/>
      <c r="B317" s="164"/>
      <c r="C317" s="165" t="s">
        <v>526</v>
      </c>
      <c r="D317" s="165" t="s">
        <v>136</v>
      </c>
      <c r="E317" s="166" t="s">
        <v>527</v>
      </c>
      <c r="F317" s="167" t="s">
        <v>528</v>
      </c>
      <c r="G317" s="168" t="s">
        <v>247</v>
      </c>
      <c r="H317" s="169">
        <v>8</v>
      </c>
      <c r="I317" s="170"/>
      <c r="J317" s="171">
        <f>ROUND(I317*H317,2)</f>
        <v>0</v>
      </c>
      <c r="K317" s="167" t="s">
        <v>1</v>
      </c>
      <c r="L317" s="38"/>
      <c r="M317" s="172" t="s">
        <v>1</v>
      </c>
      <c r="N317" s="173" t="s">
        <v>42</v>
      </c>
      <c r="O317" s="76"/>
      <c r="P317" s="174">
        <f>O317*H317</f>
        <v>0</v>
      </c>
      <c r="Q317" s="174">
        <v>0.0012299999999999998</v>
      </c>
      <c r="R317" s="174">
        <f>Q317*H317</f>
        <v>0.00984</v>
      </c>
      <c r="S317" s="174">
        <v>0</v>
      </c>
      <c r="T317" s="175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76" t="s">
        <v>220</v>
      </c>
      <c r="AT317" s="176" t="s">
        <v>136</v>
      </c>
      <c r="AU317" s="176" t="s">
        <v>142</v>
      </c>
      <c r="AY317" s="18" t="s">
        <v>134</v>
      </c>
      <c r="BE317" s="177">
        <f>IF(N317="základní",J317,0)</f>
        <v>0</v>
      </c>
      <c r="BF317" s="177">
        <f>IF(N317="snížená",J317,0)</f>
        <v>0</v>
      </c>
      <c r="BG317" s="177">
        <f>IF(N317="zákl. přenesená",J317,0)</f>
        <v>0</v>
      </c>
      <c r="BH317" s="177">
        <f>IF(N317="sníž. přenesená",J317,0)</f>
        <v>0</v>
      </c>
      <c r="BI317" s="177">
        <f>IF(N317="nulová",J317,0)</f>
        <v>0</v>
      </c>
      <c r="BJ317" s="18" t="s">
        <v>142</v>
      </c>
      <c r="BK317" s="177">
        <f>ROUND(I317*H317,2)</f>
        <v>0</v>
      </c>
      <c r="BL317" s="18" t="s">
        <v>220</v>
      </c>
      <c r="BM317" s="176" t="s">
        <v>529</v>
      </c>
    </row>
    <row r="318" s="2" customFormat="1" ht="21.75" customHeight="1">
      <c r="A318" s="37"/>
      <c r="B318" s="164"/>
      <c r="C318" s="165" t="s">
        <v>530</v>
      </c>
      <c r="D318" s="165" t="s">
        <v>136</v>
      </c>
      <c r="E318" s="166" t="s">
        <v>531</v>
      </c>
      <c r="F318" s="167" t="s">
        <v>532</v>
      </c>
      <c r="G318" s="168" t="s">
        <v>241</v>
      </c>
      <c r="H318" s="169">
        <v>472</v>
      </c>
      <c r="I318" s="170"/>
      <c r="J318" s="171">
        <f>ROUND(I318*H318,2)</f>
        <v>0</v>
      </c>
      <c r="K318" s="167" t="s">
        <v>140</v>
      </c>
      <c r="L318" s="38"/>
      <c r="M318" s="172" t="s">
        <v>1</v>
      </c>
      <c r="N318" s="173" t="s">
        <v>42</v>
      </c>
      <c r="O318" s="76"/>
      <c r="P318" s="174">
        <f>O318*H318</f>
        <v>0</v>
      </c>
      <c r="Q318" s="174">
        <v>1E-05</v>
      </c>
      <c r="R318" s="174">
        <f>Q318*H318</f>
        <v>0.0047200000000000008</v>
      </c>
      <c r="S318" s="174">
        <v>0</v>
      </c>
      <c r="T318" s="175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76" t="s">
        <v>220</v>
      </c>
      <c r="AT318" s="176" t="s">
        <v>136</v>
      </c>
      <c r="AU318" s="176" t="s">
        <v>142</v>
      </c>
      <c r="AY318" s="18" t="s">
        <v>134</v>
      </c>
      <c r="BE318" s="177">
        <f>IF(N318="základní",J318,0)</f>
        <v>0</v>
      </c>
      <c r="BF318" s="177">
        <f>IF(N318="snížená",J318,0)</f>
        <v>0</v>
      </c>
      <c r="BG318" s="177">
        <f>IF(N318="zákl. přenesená",J318,0)</f>
        <v>0</v>
      </c>
      <c r="BH318" s="177">
        <f>IF(N318="sníž. přenesená",J318,0)</f>
        <v>0</v>
      </c>
      <c r="BI318" s="177">
        <f>IF(N318="nulová",J318,0)</f>
        <v>0</v>
      </c>
      <c r="BJ318" s="18" t="s">
        <v>142</v>
      </c>
      <c r="BK318" s="177">
        <f>ROUND(I318*H318,2)</f>
        <v>0</v>
      </c>
      <c r="BL318" s="18" t="s">
        <v>220</v>
      </c>
      <c r="BM318" s="176" t="s">
        <v>533</v>
      </c>
    </row>
    <row r="319" s="2" customFormat="1" ht="24.15" customHeight="1">
      <c r="A319" s="37"/>
      <c r="B319" s="164"/>
      <c r="C319" s="165" t="s">
        <v>534</v>
      </c>
      <c r="D319" s="165" t="s">
        <v>136</v>
      </c>
      <c r="E319" s="166" t="s">
        <v>535</v>
      </c>
      <c r="F319" s="167" t="s">
        <v>536</v>
      </c>
      <c r="G319" s="168" t="s">
        <v>241</v>
      </c>
      <c r="H319" s="169">
        <v>472</v>
      </c>
      <c r="I319" s="170"/>
      <c r="J319" s="171">
        <f>ROUND(I319*H319,2)</f>
        <v>0</v>
      </c>
      <c r="K319" s="167" t="s">
        <v>140</v>
      </c>
      <c r="L319" s="38"/>
      <c r="M319" s="172" t="s">
        <v>1</v>
      </c>
      <c r="N319" s="173" t="s">
        <v>42</v>
      </c>
      <c r="O319" s="76"/>
      <c r="P319" s="174">
        <f>O319*H319</f>
        <v>0</v>
      </c>
      <c r="Q319" s="174">
        <v>2E-05</v>
      </c>
      <c r="R319" s="174">
        <f>Q319*H319</f>
        <v>0.0094400000000000016</v>
      </c>
      <c r="S319" s="174">
        <v>0</v>
      </c>
      <c r="T319" s="175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76" t="s">
        <v>220</v>
      </c>
      <c r="AT319" s="176" t="s">
        <v>136</v>
      </c>
      <c r="AU319" s="176" t="s">
        <v>142</v>
      </c>
      <c r="AY319" s="18" t="s">
        <v>134</v>
      </c>
      <c r="BE319" s="177">
        <f>IF(N319="základní",J319,0)</f>
        <v>0</v>
      </c>
      <c r="BF319" s="177">
        <f>IF(N319="snížená",J319,0)</f>
        <v>0</v>
      </c>
      <c r="BG319" s="177">
        <f>IF(N319="zákl. přenesená",J319,0)</f>
        <v>0</v>
      </c>
      <c r="BH319" s="177">
        <f>IF(N319="sníž. přenesená",J319,0)</f>
        <v>0</v>
      </c>
      <c r="BI319" s="177">
        <f>IF(N319="nulová",J319,0)</f>
        <v>0</v>
      </c>
      <c r="BJ319" s="18" t="s">
        <v>142</v>
      </c>
      <c r="BK319" s="177">
        <f>ROUND(I319*H319,2)</f>
        <v>0</v>
      </c>
      <c r="BL319" s="18" t="s">
        <v>220</v>
      </c>
      <c r="BM319" s="176" t="s">
        <v>537</v>
      </c>
    </row>
    <row r="320" s="2" customFormat="1" ht="16.5" customHeight="1">
      <c r="A320" s="37"/>
      <c r="B320" s="164"/>
      <c r="C320" s="165" t="s">
        <v>538</v>
      </c>
      <c r="D320" s="165" t="s">
        <v>136</v>
      </c>
      <c r="E320" s="166" t="s">
        <v>539</v>
      </c>
      <c r="F320" s="167" t="s">
        <v>540</v>
      </c>
      <c r="G320" s="168" t="s">
        <v>306</v>
      </c>
      <c r="H320" s="169">
        <v>1</v>
      </c>
      <c r="I320" s="170"/>
      <c r="J320" s="171">
        <f>ROUND(I320*H320,2)</f>
        <v>0</v>
      </c>
      <c r="K320" s="167" t="s">
        <v>1</v>
      </c>
      <c r="L320" s="38"/>
      <c r="M320" s="172" t="s">
        <v>1</v>
      </c>
      <c r="N320" s="173" t="s">
        <v>42</v>
      </c>
      <c r="O320" s="76"/>
      <c r="P320" s="174">
        <f>O320*H320</f>
        <v>0</v>
      </c>
      <c r="Q320" s="174">
        <v>0</v>
      </c>
      <c r="R320" s="174">
        <f>Q320*H320</f>
        <v>0</v>
      </c>
      <c r="S320" s="174">
        <v>0</v>
      </c>
      <c r="T320" s="175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76" t="s">
        <v>220</v>
      </c>
      <c r="AT320" s="176" t="s">
        <v>136</v>
      </c>
      <c r="AU320" s="176" t="s">
        <v>142</v>
      </c>
      <c r="AY320" s="18" t="s">
        <v>134</v>
      </c>
      <c r="BE320" s="177">
        <f>IF(N320="základní",J320,0)</f>
        <v>0</v>
      </c>
      <c r="BF320" s="177">
        <f>IF(N320="snížená",J320,0)</f>
        <v>0</v>
      </c>
      <c r="BG320" s="177">
        <f>IF(N320="zákl. přenesená",J320,0)</f>
        <v>0</v>
      </c>
      <c r="BH320" s="177">
        <f>IF(N320="sníž. přenesená",J320,0)</f>
        <v>0</v>
      </c>
      <c r="BI320" s="177">
        <f>IF(N320="nulová",J320,0)</f>
        <v>0</v>
      </c>
      <c r="BJ320" s="18" t="s">
        <v>142</v>
      </c>
      <c r="BK320" s="177">
        <f>ROUND(I320*H320,2)</f>
        <v>0</v>
      </c>
      <c r="BL320" s="18" t="s">
        <v>220</v>
      </c>
      <c r="BM320" s="176" t="s">
        <v>541</v>
      </c>
    </row>
    <row r="321" s="2" customFormat="1" ht="16.5" customHeight="1">
      <c r="A321" s="37"/>
      <c r="B321" s="164"/>
      <c r="C321" s="165" t="s">
        <v>542</v>
      </c>
      <c r="D321" s="165" t="s">
        <v>136</v>
      </c>
      <c r="E321" s="166" t="s">
        <v>543</v>
      </c>
      <c r="F321" s="167" t="s">
        <v>544</v>
      </c>
      <c r="G321" s="168" t="s">
        <v>306</v>
      </c>
      <c r="H321" s="169">
        <v>1</v>
      </c>
      <c r="I321" s="170"/>
      <c r="J321" s="171">
        <f>ROUND(I321*H321,2)</f>
        <v>0</v>
      </c>
      <c r="K321" s="167" t="s">
        <v>1</v>
      </c>
      <c r="L321" s="38"/>
      <c r="M321" s="172" t="s">
        <v>1</v>
      </c>
      <c r="N321" s="173" t="s">
        <v>42</v>
      </c>
      <c r="O321" s="76"/>
      <c r="P321" s="174">
        <f>O321*H321</f>
        <v>0</v>
      </c>
      <c r="Q321" s="174">
        <v>0</v>
      </c>
      <c r="R321" s="174">
        <f>Q321*H321</f>
        <v>0</v>
      </c>
      <c r="S321" s="174">
        <v>0</v>
      </c>
      <c r="T321" s="175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76" t="s">
        <v>220</v>
      </c>
      <c r="AT321" s="176" t="s">
        <v>136</v>
      </c>
      <c r="AU321" s="176" t="s">
        <v>142</v>
      </c>
      <c r="AY321" s="18" t="s">
        <v>134</v>
      </c>
      <c r="BE321" s="177">
        <f>IF(N321="základní",J321,0)</f>
        <v>0</v>
      </c>
      <c r="BF321" s="177">
        <f>IF(N321="snížená",J321,0)</f>
        <v>0</v>
      </c>
      <c r="BG321" s="177">
        <f>IF(N321="zákl. přenesená",J321,0)</f>
        <v>0</v>
      </c>
      <c r="BH321" s="177">
        <f>IF(N321="sníž. přenesená",J321,0)</f>
        <v>0</v>
      </c>
      <c r="BI321" s="177">
        <f>IF(N321="nulová",J321,0)</f>
        <v>0</v>
      </c>
      <c r="BJ321" s="18" t="s">
        <v>142</v>
      </c>
      <c r="BK321" s="177">
        <f>ROUND(I321*H321,2)</f>
        <v>0</v>
      </c>
      <c r="BL321" s="18" t="s">
        <v>220</v>
      </c>
      <c r="BM321" s="176" t="s">
        <v>545</v>
      </c>
    </row>
    <row r="322" s="2" customFormat="1" ht="21.75" customHeight="1">
      <c r="A322" s="37"/>
      <c r="B322" s="164"/>
      <c r="C322" s="165" t="s">
        <v>546</v>
      </c>
      <c r="D322" s="165" t="s">
        <v>136</v>
      </c>
      <c r="E322" s="166" t="s">
        <v>547</v>
      </c>
      <c r="F322" s="167" t="s">
        <v>548</v>
      </c>
      <c r="G322" s="168" t="s">
        <v>306</v>
      </c>
      <c r="H322" s="169">
        <v>42</v>
      </c>
      <c r="I322" s="170"/>
      <c r="J322" s="171">
        <f>ROUND(I322*H322,2)</f>
        <v>0</v>
      </c>
      <c r="K322" s="167" t="s">
        <v>1</v>
      </c>
      <c r="L322" s="38"/>
      <c r="M322" s="172" t="s">
        <v>1</v>
      </c>
      <c r="N322" s="173" t="s">
        <v>42</v>
      </c>
      <c r="O322" s="76"/>
      <c r="P322" s="174">
        <f>O322*H322</f>
        <v>0</v>
      </c>
      <c r="Q322" s="174">
        <v>0</v>
      </c>
      <c r="R322" s="174">
        <f>Q322*H322</f>
        <v>0</v>
      </c>
      <c r="S322" s="174">
        <v>0</v>
      </c>
      <c r="T322" s="175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76" t="s">
        <v>220</v>
      </c>
      <c r="AT322" s="176" t="s">
        <v>136</v>
      </c>
      <c r="AU322" s="176" t="s">
        <v>142</v>
      </c>
      <c r="AY322" s="18" t="s">
        <v>134</v>
      </c>
      <c r="BE322" s="177">
        <f>IF(N322="základní",J322,0)</f>
        <v>0</v>
      </c>
      <c r="BF322" s="177">
        <f>IF(N322="snížená",J322,0)</f>
        <v>0</v>
      </c>
      <c r="BG322" s="177">
        <f>IF(N322="zákl. přenesená",J322,0)</f>
        <v>0</v>
      </c>
      <c r="BH322" s="177">
        <f>IF(N322="sníž. přenesená",J322,0)</f>
        <v>0</v>
      </c>
      <c r="BI322" s="177">
        <f>IF(N322="nulová",J322,0)</f>
        <v>0</v>
      </c>
      <c r="BJ322" s="18" t="s">
        <v>142</v>
      </c>
      <c r="BK322" s="177">
        <f>ROUND(I322*H322,2)</f>
        <v>0</v>
      </c>
      <c r="BL322" s="18" t="s">
        <v>220</v>
      </c>
      <c r="BM322" s="176" t="s">
        <v>549</v>
      </c>
    </row>
    <row r="323" s="2" customFormat="1" ht="16.5" customHeight="1">
      <c r="A323" s="37"/>
      <c r="B323" s="164"/>
      <c r="C323" s="165" t="s">
        <v>550</v>
      </c>
      <c r="D323" s="165" t="s">
        <v>136</v>
      </c>
      <c r="E323" s="166" t="s">
        <v>551</v>
      </c>
      <c r="F323" s="167" t="s">
        <v>552</v>
      </c>
      <c r="G323" s="168" t="s">
        <v>306</v>
      </c>
      <c r="H323" s="169">
        <v>1</v>
      </c>
      <c r="I323" s="170"/>
      <c r="J323" s="171">
        <f>ROUND(I323*H323,2)</f>
        <v>0</v>
      </c>
      <c r="K323" s="167" t="s">
        <v>1</v>
      </c>
      <c r="L323" s="38"/>
      <c r="M323" s="172" t="s">
        <v>1</v>
      </c>
      <c r="N323" s="173" t="s">
        <v>42</v>
      </c>
      <c r="O323" s="76"/>
      <c r="P323" s="174">
        <f>O323*H323</f>
        <v>0</v>
      </c>
      <c r="Q323" s="174">
        <v>0</v>
      </c>
      <c r="R323" s="174">
        <f>Q323*H323</f>
        <v>0</v>
      </c>
      <c r="S323" s="174">
        <v>0</v>
      </c>
      <c r="T323" s="175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76" t="s">
        <v>220</v>
      </c>
      <c r="AT323" s="176" t="s">
        <v>136</v>
      </c>
      <c r="AU323" s="176" t="s">
        <v>142</v>
      </c>
      <c r="AY323" s="18" t="s">
        <v>134</v>
      </c>
      <c r="BE323" s="177">
        <f>IF(N323="základní",J323,0)</f>
        <v>0</v>
      </c>
      <c r="BF323" s="177">
        <f>IF(N323="snížená",J323,0)</f>
        <v>0</v>
      </c>
      <c r="BG323" s="177">
        <f>IF(N323="zákl. přenesená",J323,0)</f>
        <v>0</v>
      </c>
      <c r="BH323" s="177">
        <f>IF(N323="sníž. přenesená",J323,0)</f>
        <v>0</v>
      </c>
      <c r="BI323" s="177">
        <f>IF(N323="nulová",J323,0)</f>
        <v>0</v>
      </c>
      <c r="BJ323" s="18" t="s">
        <v>142</v>
      </c>
      <c r="BK323" s="177">
        <f>ROUND(I323*H323,2)</f>
        <v>0</v>
      </c>
      <c r="BL323" s="18" t="s">
        <v>220</v>
      </c>
      <c r="BM323" s="176" t="s">
        <v>553</v>
      </c>
    </row>
    <row r="324" s="2" customFormat="1" ht="16.5" customHeight="1">
      <c r="A324" s="37"/>
      <c r="B324" s="164"/>
      <c r="C324" s="165" t="s">
        <v>554</v>
      </c>
      <c r="D324" s="165" t="s">
        <v>136</v>
      </c>
      <c r="E324" s="166" t="s">
        <v>555</v>
      </c>
      <c r="F324" s="167" t="s">
        <v>459</v>
      </c>
      <c r="G324" s="168" t="s">
        <v>306</v>
      </c>
      <c r="H324" s="169">
        <v>1</v>
      </c>
      <c r="I324" s="170"/>
      <c r="J324" s="171">
        <f>ROUND(I324*H324,2)</f>
        <v>0</v>
      </c>
      <c r="K324" s="167" t="s">
        <v>1</v>
      </c>
      <c r="L324" s="38"/>
      <c r="M324" s="172" t="s">
        <v>1</v>
      </c>
      <c r="N324" s="173" t="s">
        <v>42</v>
      </c>
      <c r="O324" s="76"/>
      <c r="P324" s="174">
        <f>O324*H324</f>
        <v>0</v>
      </c>
      <c r="Q324" s="174">
        <v>0</v>
      </c>
      <c r="R324" s="174">
        <f>Q324*H324</f>
        <v>0</v>
      </c>
      <c r="S324" s="174">
        <v>0</v>
      </c>
      <c r="T324" s="175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76" t="s">
        <v>220</v>
      </c>
      <c r="AT324" s="176" t="s">
        <v>136</v>
      </c>
      <c r="AU324" s="176" t="s">
        <v>142</v>
      </c>
      <c r="AY324" s="18" t="s">
        <v>134</v>
      </c>
      <c r="BE324" s="177">
        <f>IF(N324="základní",J324,0)</f>
        <v>0</v>
      </c>
      <c r="BF324" s="177">
        <f>IF(N324="snížená",J324,0)</f>
        <v>0</v>
      </c>
      <c r="BG324" s="177">
        <f>IF(N324="zákl. přenesená",J324,0)</f>
        <v>0</v>
      </c>
      <c r="BH324" s="177">
        <f>IF(N324="sníž. přenesená",J324,0)</f>
        <v>0</v>
      </c>
      <c r="BI324" s="177">
        <f>IF(N324="nulová",J324,0)</f>
        <v>0</v>
      </c>
      <c r="BJ324" s="18" t="s">
        <v>142</v>
      </c>
      <c r="BK324" s="177">
        <f>ROUND(I324*H324,2)</f>
        <v>0</v>
      </c>
      <c r="BL324" s="18" t="s">
        <v>220</v>
      </c>
      <c r="BM324" s="176" t="s">
        <v>556</v>
      </c>
    </row>
    <row r="325" s="2" customFormat="1" ht="16.5" customHeight="1">
      <c r="A325" s="37"/>
      <c r="B325" s="164"/>
      <c r="C325" s="165" t="s">
        <v>557</v>
      </c>
      <c r="D325" s="165" t="s">
        <v>136</v>
      </c>
      <c r="E325" s="166" t="s">
        <v>558</v>
      </c>
      <c r="F325" s="167" t="s">
        <v>559</v>
      </c>
      <c r="G325" s="168" t="s">
        <v>306</v>
      </c>
      <c r="H325" s="169">
        <v>1</v>
      </c>
      <c r="I325" s="170"/>
      <c r="J325" s="171">
        <f>ROUND(I325*H325,2)</f>
        <v>0</v>
      </c>
      <c r="K325" s="167" t="s">
        <v>1</v>
      </c>
      <c r="L325" s="38"/>
      <c r="M325" s="172" t="s">
        <v>1</v>
      </c>
      <c r="N325" s="173" t="s">
        <v>42</v>
      </c>
      <c r="O325" s="76"/>
      <c r="P325" s="174">
        <f>O325*H325</f>
        <v>0</v>
      </c>
      <c r="Q325" s="174">
        <v>0</v>
      </c>
      <c r="R325" s="174">
        <f>Q325*H325</f>
        <v>0</v>
      </c>
      <c r="S325" s="174">
        <v>0</v>
      </c>
      <c r="T325" s="175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76" t="s">
        <v>220</v>
      </c>
      <c r="AT325" s="176" t="s">
        <v>136</v>
      </c>
      <c r="AU325" s="176" t="s">
        <v>142</v>
      </c>
      <c r="AY325" s="18" t="s">
        <v>134</v>
      </c>
      <c r="BE325" s="177">
        <f>IF(N325="základní",J325,0)</f>
        <v>0</v>
      </c>
      <c r="BF325" s="177">
        <f>IF(N325="snížená",J325,0)</f>
        <v>0</v>
      </c>
      <c r="BG325" s="177">
        <f>IF(N325="zákl. přenesená",J325,0)</f>
        <v>0</v>
      </c>
      <c r="BH325" s="177">
        <f>IF(N325="sníž. přenesená",J325,0)</f>
        <v>0</v>
      </c>
      <c r="BI325" s="177">
        <f>IF(N325="nulová",J325,0)</f>
        <v>0</v>
      </c>
      <c r="BJ325" s="18" t="s">
        <v>142</v>
      </c>
      <c r="BK325" s="177">
        <f>ROUND(I325*H325,2)</f>
        <v>0</v>
      </c>
      <c r="BL325" s="18" t="s">
        <v>220</v>
      </c>
      <c r="BM325" s="176" t="s">
        <v>560</v>
      </c>
    </row>
    <row r="326" s="2" customFormat="1" ht="24.15" customHeight="1">
      <c r="A326" s="37"/>
      <c r="B326" s="164"/>
      <c r="C326" s="165" t="s">
        <v>561</v>
      </c>
      <c r="D326" s="165" t="s">
        <v>136</v>
      </c>
      <c r="E326" s="166" t="s">
        <v>562</v>
      </c>
      <c r="F326" s="167" t="s">
        <v>563</v>
      </c>
      <c r="G326" s="168" t="s">
        <v>186</v>
      </c>
      <c r="H326" s="169">
        <v>0.90300000000000016</v>
      </c>
      <c r="I326" s="170"/>
      <c r="J326" s="171">
        <f>ROUND(I326*H326,2)</f>
        <v>0</v>
      </c>
      <c r="K326" s="167" t="s">
        <v>140</v>
      </c>
      <c r="L326" s="38"/>
      <c r="M326" s="172" t="s">
        <v>1</v>
      </c>
      <c r="N326" s="173" t="s">
        <v>42</v>
      </c>
      <c r="O326" s="76"/>
      <c r="P326" s="174">
        <f>O326*H326</f>
        <v>0</v>
      </c>
      <c r="Q326" s="174">
        <v>0</v>
      </c>
      <c r="R326" s="174">
        <f>Q326*H326</f>
        <v>0</v>
      </c>
      <c r="S326" s="174">
        <v>0</v>
      </c>
      <c r="T326" s="175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76" t="s">
        <v>220</v>
      </c>
      <c r="AT326" s="176" t="s">
        <v>136</v>
      </c>
      <c r="AU326" s="176" t="s">
        <v>142</v>
      </c>
      <c r="AY326" s="18" t="s">
        <v>134</v>
      </c>
      <c r="BE326" s="177">
        <f>IF(N326="základní",J326,0)</f>
        <v>0</v>
      </c>
      <c r="BF326" s="177">
        <f>IF(N326="snížená",J326,0)</f>
        <v>0</v>
      </c>
      <c r="BG326" s="177">
        <f>IF(N326="zákl. přenesená",J326,0)</f>
        <v>0</v>
      </c>
      <c r="BH326" s="177">
        <f>IF(N326="sníž. přenesená",J326,0)</f>
        <v>0</v>
      </c>
      <c r="BI326" s="177">
        <f>IF(N326="nulová",J326,0)</f>
        <v>0</v>
      </c>
      <c r="BJ326" s="18" t="s">
        <v>142</v>
      </c>
      <c r="BK326" s="177">
        <f>ROUND(I326*H326,2)</f>
        <v>0</v>
      </c>
      <c r="BL326" s="18" t="s">
        <v>220</v>
      </c>
      <c r="BM326" s="176" t="s">
        <v>564</v>
      </c>
    </row>
    <row r="327" s="2" customFormat="1" ht="24.15" customHeight="1">
      <c r="A327" s="37"/>
      <c r="B327" s="164"/>
      <c r="C327" s="165" t="s">
        <v>565</v>
      </c>
      <c r="D327" s="165" t="s">
        <v>136</v>
      </c>
      <c r="E327" s="166" t="s">
        <v>566</v>
      </c>
      <c r="F327" s="167" t="s">
        <v>567</v>
      </c>
      <c r="G327" s="168" t="s">
        <v>186</v>
      </c>
      <c r="H327" s="169">
        <v>0.90300000000000016</v>
      </c>
      <c r="I327" s="170"/>
      <c r="J327" s="171">
        <f>ROUND(I327*H327,2)</f>
        <v>0</v>
      </c>
      <c r="K327" s="167" t="s">
        <v>388</v>
      </c>
      <c r="L327" s="38"/>
      <c r="M327" s="172" t="s">
        <v>1</v>
      </c>
      <c r="N327" s="173" t="s">
        <v>42</v>
      </c>
      <c r="O327" s="76"/>
      <c r="P327" s="174">
        <f>O327*H327</f>
        <v>0</v>
      </c>
      <c r="Q327" s="174">
        <v>0</v>
      </c>
      <c r="R327" s="174">
        <f>Q327*H327</f>
        <v>0</v>
      </c>
      <c r="S327" s="174">
        <v>0</v>
      </c>
      <c r="T327" s="175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76" t="s">
        <v>220</v>
      </c>
      <c r="AT327" s="176" t="s">
        <v>136</v>
      </c>
      <c r="AU327" s="176" t="s">
        <v>142</v>
      </c>
      <c r="AY327" s="18" t="s">
        <v>134</v>
      </c>
      <c r="BE327" s="177">
        <f>IF(N327="základní",J327,0)</f>
        <v>0</v>
      </c>
      <c r="BF327" s="177">
        <f>IF(N327="snížená",J327,0)</f>
        <v>0</v>
      </c>
      <c r="BG327" s="177">
        <f>IF(N327="zákl. přenesená",J327,0)</f>
        <v>0</v>
      </c>
      <c r="BH327" s="177">
        <f>IF(N327="sníž. přenesená",J327,0)</f>
        <v>0</v>
      </c>
      <c r="BI327" s="177">
        <f>IF(N327="nulová",J327,0)</f>
        <v>0</v>
      </c>
      <c r="BJ327" s="18" t="s">
        <v>142</v>
      </c>
      <c r="BK327" s="177">
        <f>ROUND(I327*H327,2)</f>
        <v>0</v>
      </c>
      <c r="BL327" s="18" t="s">
        <v>220</v>
      </c>
      <c r="BM327" s="176" t="s">
        <v>568</v>
      </c>
    </row>
    <row r="328" s="12" customFormat="1" ht="22.8" customHeight="1">
      <c r="A328" s="12"/>
      <c r="B328" s="151"/>
      <c r="C328" s="12"/>
      <c r="D328" s="152" t="s">
        <v>75</v>
      </c>
      <c r="E328" s="162" t="s">
        <v>569</v>
      </c>
      <c r="F328" s="162" t="s">
        <v>570</v>
      </c>
      <c r="G328" s="12"/>
      <c r="H328" s="12"/>
      <c r="I328" s="154"/>
      <c r="J328" s="163">
        <f>BK328</f>
        <v>0</v>
      </c>
      <c r="K328" s="12"/>
      <c r="L328" s="151"/>
      <c r="M328" s="156"/>
      <c r="N328" s="157"/>
      <c r="O328" s="157"/>
      <c r="P328" s="158">
        <f>SUM(P329:P349)</f>
        <v>0</v>
      </c>
      <c r="Q328" s="157"/>
      <c r="R328" s="158">
        <f>SUM(R329:R349)</f>
        <v>0.8478</v>
      </c>
      <c r="S328" s="157"/>
      <c r="T328" s="159">
        <f>SUM(T329:T349)</f>
        <v>0.59495999999999992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52" t="s">
        <v>142</v>
      </c>
      <c r="AT328" s="160" t="s">
        <v>75</v>
      </c>
      <c r="AU328" s="160" t="s">
        <v>81</v>
      </c>
      <c r="AY328" s="152" t="s">
        <v>134</v>
      </c>
      <c r="BK328" s="161">
        <f>SUM(BK329:BK349)</f>
        <v>0</v>
      </c>
    </row>
    <row r="329" s="2" customFormat="1" ht="24.15" customHeight="1">
      <c r="A329" s="37"/>
      <c r="B329" s="164"/>
      <c r="C329" s="165" t="s">
        <v>571</v>
      </c>
      <c r="D329" s="165" t="s">
        <v>136</v>
      </c>
      <c r="E329" s="166" t="s">
        <v>572</v>
      </c>
      <c r="F329" s="167" t="s">
        <v>573</v>
      </c>
      <c r="G329" s="168" t="s">
        <v>241</v>
      </c>
      <c r="H329" s="169">
        <v>21</v>
      </c>
      <c r="I329" s="170"/>
      <c r="J329" s="171">
        <f>ROUND(I329*H329,2)</f>
        <v>0</v>
      </c>
      <c r="K329" s="167" t="s">
        <v>140</v>
      </c>
      <c r="L329" s="38"/>
      <c r="M329" s="172" t="s">
        <v>1</v>
      </c>
      <c r="N329" s="173" t="s">
        <v>42</v>
      </c>
      <c r="O329" s="76"/>
      <c r="P329" s="174">
        <f>O329*H329</f>
        <v>0</v>
      </c>
      <c r="Q329" s="174">
        <v>0.00277</v>
      </c>
      <c r="R329" s="174">
        <f>Q329*H329</f>
        <v>0.05817</v>
      </c>
      <c r="S329" s="174">
        <v>0</v>
      </c>
      <c r="T329" s="175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76" t="s">
        <v>220</v>
      </c>
      <c r="AT329" s="176" t="s">
        <v>136</v>
      </c>
      <c r="AU329" s="176" t="s">
        <v>142</v>
      </c>
      <c r="AY329" s="18" t="s">
        <v>134</v>
      </c>
      <c r="BE329" s="177">
        <f>IF(N329="základní",J329,0)</f>
        <v>0</v>
      </c>
      <c r="BF329" s="177">
        <f>IF(N329="snížená",J329,0)</f>
        <v>0</v>
      </c>
      <c r="BG329" s="177">
        <f>IF(N329="zákl. přenesená",J329,0)</f>
        <v>0</v>
      </c>
      <c r="BH329" s="177">
        <f>IF(N329="sníž. přenesená",J329,0)</f>
        <v>0</v>
      </c>
      <c r="BI329" s="177">
        <f>IF(N329="nulová",J329,0)</f>
        <v>0</v>
      </c>
      <c r="BJ329" s="18" t="s">
        <v>142</v>
      </c>
      <c r="BK329" s="177">
        <f>ROUND(I329*H329,2)</f>
        <v>0</v>
      </c>
      <c r="BL329" s="18" t="s">
        <v>220</v>
      </c>
      <c r="BM329" s="176" t="s">
        <v>574</v>
      </c>
    </row>
    <row r="330" s="2" customFormat="1" ht="24.15" customHeight="1">
      <c r="A330" s="37"/>
      <c r="B330" s="164"/>
      <c r="C330" s="165" t="s">
        <v>575</v>
      </c>
      <c r="D330" s="165" t="s">
        <v>136</v>
      </c>
      <c r="E330" s="166" t="s">
        <v>576</v>
      </c>
      <c r="F330" s="167" t="s">
        <v>577</v>
      </c>
      <c r="G330" s="168" t="s">
        <v>241</v>
      </c>
      <c r="H330" s="169">
        <v>137</v>
      </c>
      <c r="I330" s="170"/>
      <c r="J330" s="171">
        <f>ROUND(I330*H330,2)</f>
        <v>0</v>
      </c>
      <c r="K330" s="167" t="s">
        <v>140</v>
      </c>
      <c r="L330" s="38"/>
      <c r="M330" s="172" t="s">
        <v>1</v>
      </c>
      <c r="N330" s="173" t="s">
        <v>42</v>
      </c>
      <c r="O330" s="76"/>
      <c r="P330" s="174">
        <f>O330*H330</f>
        <v>0</v>
      </c>
      <c r="Q330" s="174">
        <v>0.00428</v>
      </c>
      <c r="R330" s="174">
        <f>Q330*H330</f>
        <v>0.58636</v>
      </c>
      <c r="S330" s="174">
        <v>0</v>
      </c>
      <c r="T330" s="175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76" t="s">
        <v>220</v>
      </c>
      <c r="AT330" s="176" t="s">
        <v>136</v>
      </c>
      <c r="AU330" s="176" t="s">
        <v>142</v>
      </c>
      <c r="AY330" s="18" t="s">
        <v>134</v>
      </c>
      <c r="BE330" s="177">
        <f>IF(N330="základní",J330,0)</f>
        <v>0</v>
      </c>
      <c r="BF330" s="177">
        <f>IF(N330="snížená",J330,0)</f>
        <v>0</v>
      </c>
      <c r="BG330" s="177">
        <f>IF(N330="zákl. přenesená",J330,0)</f>
        <v>0</v>
      </c>
      <c r="BH330" s="177">
        <f>IF(N330="sníž. přenesená",J330,0)</f>
        <v>0</v>
      </c>
      <c r="BI330" s="177">
        <f>IF(N330="nulová",J330,0)</f>
        <v>0</v>
      </c>
      <c r="BJ330" s="18" t="s">
        <v>142</v>
      </c>
      <c r="BK330" s="177">
        <f>ROUND(I330*H330,2)</f>
        <v>0</v>
      </c>
      <c r="BL330" s="18" t="s">
        <v>220</v>
      </c>
      <c r="BM330" s="176" t="s">
        <v>578</v>
      </c>
    </row>
    <row r="331" s="2" customFormat="1" ht="24.15" customHeight="1">
      <c r="A331" s="37"/>
      <c r="B331" s="164"/>
      <c r="C331" s="165" t="s">
        <v>579</v>
      </c>
      <c r="D331" s="165" t="s">
        <v>136</v>
      </c>
      <c r="E331" s="166" t="s">
        <v>580</v>
      </c>
      <c r="F331" s="167" t="s">
        <v>581</v>
      </c>
      <c r="G331" s="168" t="s">
        <v>241</v>
      </c>
      <c r="H331" s="169">
        <v>137</v>
      </c>
      <c r="I331" s="170"/>
      <c r="J331" s="171">
        <f>ROUND(I331*H331,2)</f>
        <v>0</v>
      </c>
      <c r="K331" s="167" t="s">
        <v>140</v>
      </c>
      <c r="L331" s="38"/>
      <c r="M331" s="172" t="s">
        <v>1</v>
      </c>
      <c r="N331" s="173" t="s">
        <v>42</v>
      </c>
      <c r="O331" s="76"/>
      <c r="P331" s="174">
        <f>O331*H331</f>
        <v>0</v>
      </c>
      <c r="Q331" s="174">
        <v>0.00039</v>
      </c>
      <c r="R331" s="174">
        <f>Q331*H331</f>
        <v>0.05343</v>
      </c>
      <c r="S331" s="174">
        <v>0.00342</v>
      </c>
      <c r="T331" s="175">
        <f>S331*H331</f>
        <v>0.46853999999999992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76" t="s">
        <v>220</v>
      </c>
      <c r="AT331" s="176" t="s">
        <v>136</v>
      </c>
      <c r="AU331" s="176" t="s">
        <v>142</v>
      </c>
      <c r="AY331" s="18" t="s">
        <v>134</v>
      </c>
      <c r="BE331" s="177">
        <f>IF(N331="základní",J331,0)</f>
        <v>0</v>
      </c>
      <c r="BF331" s="177">
        <f>IF(N331="snížená",J331,0)</f>
        <v>0</v>
      </c>
      <c r="BG331" s="177">
        <f>IF(N331="zákl. přenesená",J331,0)</f>
        <v>0</v>
      </c>
      <c r="BH331" s="177">
        <f>IF(N331="sníž. přenesená",J331,0)</f>
        <v>0</v>
      </c>
      <c r="BI331" s="177">
        <f>IF(N331="nulová",J331,0)</f>
        <v>0</v>
      </c>
      <c r="BJ331" s="18" t="s">
        <v>142</v>
      </c>
      <c r="BK331" s="177">
        <f>ROUND(I331*H331,2)</f>
        <v>0</v>
      </c>
      <c r="BL331" s="18" t="s">
        <v>220</v>
      </c>
      <c r="BM331" s="176" t="s">
        <v>582</v>
      </c>
    </row>
    <row r="332" s="2" customFormat="1" ht="16.5" customHeight="1">
      <c r="A332" s="37"/>
      <c r="B332" s="164"/>
      <c r="C332" s="165" t="s">
        <v>583</v>
      </c>
      <c r="D332" s="165" t="s">
        <v>136</v>
      </c>
      <c r="E332" s="166" t="s">
        <v>584</v>
      </c>
      <c r="F332" s="167" t="s">
        <v>585</v>
      </c>
      <c r="G332" s="168" t="s">
        <v>241</v>
      </c>
      <c r="H332" s="169">
        <v>12</v>
      </c>
      <c r="I332" s="170"/>
      <c r="J332" s="171">
        <f>ROUND(I332*H332,2)</f>
        <v>0</v>
      </c>
      <c r="K332" s="167" t="s">
        <v>140</v>
      </c>
      <c r="L332" s="38"/>
      <c r="M332" s="172" t="s">
        <v>1</v>
      </c>
      <c r="N332" s="173" t="s">
        <v>42</v>
      </c>
      <c r="O332" s="76"/>
      <c r="P332" s="174">
        <f>O332*H332</f>
        <v>0</v>
      </c>
      <c r="Q332" s="174">
        <v>0.00653</v>
      </c>
      <c r="R332" s="174">
        <f>Q332*H332</f>
        <v>0.07836</v>
      </c>
      <c r="S332" s="174">
        <v>0</v>
      </c>
      <c r="T332" s="175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76" t="s">
        <v>220</v>
      </c>
      <c r="AT332" s="176" t="s">
        <v>136</v>
      </c>
      <c r="AU332" s="176" t="s">
        <v>142</v>
      </c>
      <c r="AY332" s="18" t="s">
        <v>134</v>
      </c>
      <c r="BE332" s="177">
        <f>IF(N332="základní",J332,0)</f>
        <v>0</v>
      </c>
      <c r="BF332" s="177">
        <f>IF(N332="snížená",J332,0)</f>
        <v>0</v>
      </c>
      <c r="BG332" s="177">
        <f>IF(N332="zákl. přenesená",J332,0)</f>
        <v>0</v>
      </c>
      <c r="BH332" s="177">
        <f>IF(N332="sníž. přenesená",J332,0)</f>
        <v>0</v>
      </c>
      <c r="BI332" s="177">
        <f>IF(N332="nulová",J332,0)</f>
        <v>0</v>
      </c>
      <c r="BJ332" s="18" t="s">
        <v>142</v>
      </c>
      <c r="BK332" s="177">
        <f>ROUND(I332*H332,2)</f>
        <v>0</v>
      </c>
      <c r="BL332" s="18" t="s">
        <v>220</v>
      </c>
      <c r="BM332" s="176" t="s">
        <v>586</v>
      </c>
    </row>
    <row r="333" s="2" customFormat="1" ht="24.15" customHeight="1">
      <c r="A333" s="37"/>
      <c r="B333" s="164"/>
      <c r="C333" s="165" t="s">
        <v>587</v>
      </c>
      <c r="D333" s="165" t="s">
        <v>136</v>
      </c>
      <c r="E333" s="166" t="s">
        <v>588</v>
      </c>
      <c r="F333" s="167" t="s">
        <v>589</v>
      </c>
      <c r="G333" s="168" t="s">
        <v>590</v>
      </c>
      <c r="H333" s="169">
        <v>21</v>
      </c>
      <c r="I333" s="170"/>
      <c r="J333" s="171">
        <f>ROUND(I333*H333,2)</f>
        <v>0</v>
      </c>
      <c r="K333" s="167" t="s">
        <v>140</v>
      </c>
      <c r="L333" s="38"/>
      <c r="M333" s="172" t="s">
        <v>1</v>
      </c>
      <c r="N333" s="173" t="s">
        <v>42</v>
      </c>
      <c r="O333" s="76"/>
      <c r="P333" s="174">
        <f>O333*H333</f>
        <v>0</v>
      </c>
      <c r="Q333" s="174">
        <v>0</v>
      </c>
      <c r="R333" s="174">
        <f>Q333*H333</f>
        <v>0</v>
      </c>
      <c r="S333" s="174">
        <v>0.00513</v>
      </c>
      <c r="T333" s="175">
        <f>S333*H333</f>
        <v>0.10773000000000002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76" t="s">
        <v>220</v>
      </c>
      <c r="AT333" s="176" t="s">
        <v>136</v>
      </c>
      <c r="AU333" s="176" t="s">
        <v>142</v>
      </c>
      <c r="AY333" s="18" t="s">
        <v>134</v>
      </c>
      <c r="BE333" s="177">
        <f>IF(N333="základní",J333,0)</f>
        <v>0</v>
      </c>
      <c r="BF333" s="177">
        <f>IF(N333="snížená",J333,0)</f>
        <v>0</v>
      </c>
      <c r="BG333" s="177">
        <f>IF(N333="zákl. přenesená",J333,0)</f>
        <v>0</v>
      </c>
      <c r="BH333" s="177">
        <f>IF(N333="sníž. přenesená",J333,0)</f>
        <v>0</v>
      </c>
      <c r="BI333" s="177">
        <f>IF(N333="nulová",J333,0)</f>
        <v>0</v>
      </c>
      <c r="BJ333" s="18" t="s">
        <v>142</v>
      </c>
      <c r="BK333" s="177">
        <f>ROUND(I333*H333,2)</f>
        <v>0</v>
      </c>
      <c r="BL333" s="18" t="s">
        <v>220</v>
      </c>
      <c r="BM333" s="176" t="s">
        <v>591</v>
      </c>
    </row>
    <row r="334" s="2" customFormat="1" ht="16.5" customHeight="1">
      <c r="A334" s="37"/>
      <c r="B334" s="164"/>
      <c r="C334" s="165" t="s">
        <v>592</v>
      </c>
      <c r="D334" s="165" t="s">
        <v>136</v>
      </c>
      <c r="E334" s="166" t="s">
        <v>593</v>
      </c>
      <c r="F334" s="167" t="s">
        <v>594</v>
      </c>
      <c r="G334" s="168" t="s">
        <v>247</v>
      </c>
      <c r="H334" s="169">
        <v>21</v>
      </c>
      <c r="I334" s="170"/>
      <c r="J334" s="171">
        <f>ROUND(I334*H334,2)</f>
        <v>0</v>
      </c>
      <c r="K334" s="167" t="s">
        <v>140</v>
      </c>
      <c r="L334" s="38"/>
      <c r="M334" s="172" t="s">
        <v>1</v>
      </c>
      <c r="N334" s="173" t="s">
        <v>42</v>
      </c>
      <c r="O334" s="76"/>
      <c r="P334" s="174">
        <f>O334*H334</f>
        <v>0</v>
      </c>
      <c r="Q334" s="174">
        <v>0</v>
      </c>
      <c r="R334" s="174">
        <f>Q334*H334</f>
        <v>0</v>
      </c>
      <c r="S334" s="174">
        <v>0.00089</v>
      </c>
      <c r="T334" s="175">
        <f>S334*H334</f>
        <v>0.018689999999999996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76" t="s">
        <v>220</v>
      </c>
      <c r="AT334" s="176" t="s">
        <v>136</v>
      </c>
      <c r="AU334" s="176" t="s">
        <v>142</v>
      </c>
      <c r="AY334" s="18" t="s">
        <v>134</v>
      </c>
      <c r="BE334" s="177">
        <f>IF(N334="základní",J334,0)</f>
        <v>0</v>
      </c>
      <c r="BF334" s="177">
        <f>IF(N334="snížená",J334,0)</f>
        <v>0</v>
      </c>
      <c r="BG334" s="177">
        <f>IF(N334="zákl. přenesená",J334,0)</f>
        <v>0</v>
      </c>
      <c r="BH334" s="177">
        <f>IF(N334="sníž. přenesená",J334,0)</f>
        <v>0</v>
      </c>
      <c r="BI334" s="177">
        <f>IF(N334="nulová",J334,0)</f>
        <v>0</v>
      </c>
      <c r="BJ334" s="18" t="s">
        <v>142</v>
      </c>
      <c r="BK334" s="177">
        <f>ROUND(I334*H334,2)</f>
        <v>0</v>
      </c>
      <c r="BL334" s="18" t="s">
        <v>220</v>
      </c>
      <c r="BM334" s="176" t="s">
        <v>595</v>
      </c>
    </row>
    <row r="335" s="2" customFormat="1" ht="16.5" customHeight="1">
      <c r="A335" s="37"/>
      <c r="B335" s="164"/>
      <c r="C335" s="165" t="s">
        <v>596</v>
      </c>
      <c r="D335" s="165" t="s">
        <v>136</v>
      </c>
      <c r="E335" s="166" t="s">
        <v>597</v>
      </c>
      <c r="F335" s="167" t="s">
        <v>598</v>
      </c>
      <c r="G335" s="168" t="s">
        <v>247</v>
      </c>
      <c r="H335" s="169">
        <v>4</v>
      </c>
      <c r="I335" s="170"/>
      <c r="J335" s="171">
        <f>ROUND(I335*H335,2)</f>
        <v>0</v>
      </c>
      <c r="K335" s="167" t="s">
        <v>140</v>
      </c>
      <c r="L335" s="38"/>
      <c r="M335" s="172" t="s">
        <v>1</v>
      </c>
      <c r="N335" s="173" t="s">
        <v>42</v>
      </c>
      <c r="O335" s="76"/>
      <c r="P335" s="174">
        <f>O335*H335</f>
        <v>0</v>
      </c>
      <c r="Q335" s="174">
        <v>0</v>
      </c>
      <c r="R335" s="174">
        <f>Q335*H335</f>
        <v>0</v>
      </c>
      <c r="S335" s="174">
        <v>0</v>
      </c>
      <c r="T335" s="175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76" t="s">
        <v>220</v>
      </c>
      <c r="AT335" s="176" t="s">
        <v>136</v>
      </c>
      <c r="AU335" s="176" t="s">
        <v>142</v>
      </c>
      <c r="AY335" s="18" t="s">
        <v>134</v>
      </c>
      <c r="BE335" s="177">
        <f>IF(N335="základní",J335,0)</f>
        <v>0</v>
      </c>
      <c r="BF335" s="177">
        <f>IF(N335="snížená",J335,0)</f>
        <v>0</v>
      </c>
      <c r="BG335" s="177">
        <f>IF(N335="zákl. přenesená",J335,0)</f>
        <v>0</v>
      </c>
      <c r="BH335" s="177">
        <f>IF(N335="sníž. přenesená",J335,0)</f>
        <v>0</v>
      </c>
      <c r="BI335" s="177">
        <f>IF(N335="nulová",J335,0)</f>
        <v>0</v>
      </c>
      <c r="BJ335" s="18" t="s">
        <v>142</v>
      </c>
      <c r="BK335" s="177">
        <f>ROUND(I335*H335,2)</f>
        <v>0</v>
      </c>
      <c r="BL335" s="18" t="s">
        <v>220</v>
      </c>
      <c r="BM335" s="176" t="s">
        <v>599</v>
      </c>
    </row>
    <row r="336" s="2" customFormat="1" ht="16.5" customHeight="1">
      <c r="A336" s="37"/>
      <c r="B336" s="164"/>
      <c r="C336" s="165" t="s">
        <v>600</v>
      </c>
      <c r="D336" s="165" t="s">
        <v>136</v>
      </c>
      <c r="E336" s="166" t="s">
        <v>601</v>
      </c>
      <c r="F336" s="167" t="s">
        <v>602</v>
      </c>
      <c r="G336" s="168" t="s">
        <v>241</v>
      </c>
      <c r="H336" s="169">
        <v>161</v>
      </c>
      <c r="I336" s="170"/>
      <c r="J336" s="171">
        <f>ROUND(I336*H336,2)</f>
        <v>0</v>
      </c>
      <c r="K336" s="167" t="s">
        <v>140</v>
      </c>
      <c r="L336" s="38"/>
      <c r="M336" s="172" t="s">
        <v>1</v>
      </c>
      <c r="N336" s="173" t="s">
        <v>42</v>
      </c>
      <c r="O336" s="76"/>
      <c r="P336" s="174">
        <f>O336*H336</f>
        <v>0</v>
      </c>
      <c r="Q336" s="174">
        <v>0</v>
      </c>
      <c r="R336" s="174">
        <f>Q336*H336</f>
        <v>0</v>
      </c>
      <c r="S336" s="174">
        <v>0</v>
      </c>
      <c r="T336" s="175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76" t="s">
        <v>220</v>
      </c>
      <c r="AT336" s="176" t="s">
        <v>136</v>
      </c>
      <c r="AU336" s="176" t="s">
        <v>142</v>
      </c>
      <c r="AY336" s="18" t="s">
        <v>134</v>
      </c>
      <c r="BE336" s="177">
        <f>IF(N336="základní",J336,0)</f>
        <v>0</v>
      </c>
      <c r="BF336" s="177">
        <f>IF(N336="snížená",J336,0)</f>
        <v>0</v>
      </c>
      <c r="BG336" s="177">
        <f>IF(N336="zákl. přenesená",J336,0)</f>
        <v>0</v>
      </c>
      <c r="BH336" s="177">
        <f>IF(N336="sníž. přenesená",J336,0)</f>
        <v>0</v>
      </c>
      <c r="BI336" s="177">
        <f>IF(N336="nulová",J336,0)</f>
        <v>0</v>
      </c>
      <c r="BJ336" s="18" t="s">
        <v>142</v>
      </c>
      <c r="BK336" s="177">
        <f>ROUND(I336*H336,2)</f>
        <v>0</v>
      </c>
      <c r="BL336" s="18" t="s">
        <v>220</v>
      </c>
      <c r="BM336" s="176" t="s">
        <v>603</v>
      </c>
    </row>
    <row r="337" s="14" customFormat="1">
      <c r="A337" s="14"/>
      <c r="B337" s="186"/>
      <c r="C337" s="14"/>
      <c r="D337" s="179" t="s">
        <v>144</v>
      </c>
      <c r="E337" s="187" t="s">
        <v>1</v>
      </c>
      <c r="F337" s="188" t="s">
        <v>604</v>
      </c>
      <c r="G337" s="14"/>
      <c r="H337" s="189">
        <v>161</v>
      </c>
      <c r="I337" s="190"/>
      <c r="J337" s="14"/>
      <c r="K337" s="14"/>
      <c r="L337" s="186"/>
      <c r="M337" s="191"/>
      <c r="N337" s="192"/>
      <c r="O337" s="192"/>
      <c r="P337" s="192"/>
      <c r="Q337" s="192"/>
      <c r="R337" s="192"/>
      <c r="S337" s="192"/>
      <c r="T337" s="19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187" t="s">
        <v>144</v>
      </c>
      <c r="AU337" s="187" t="s">
        <v>142</v>
      </c>
      <c r="AV337" s="14" t="s">
        <v>142</v>
      </c>
      <c r="AW337" s="14" t="s">
        <v>32</v>
      </c>
      <c r="AX337" s="14" t="s">
        <v>76</v>
      </c>
      <c r="AY337" s="187" t="s">
        <v>134</v>
      </c>
    </row>
    <row r="338" s="15" customFormat="1">
      <c r="A338" s="15"/>
      <c r="B338" s="194"/>
      <c r="C338" s="15"/>
      <c r="D338" s="179" t="s">
        <v>144</v>
      </c>
      <c r="E338" s="195" t="s">
        <v>1</v>
      </c>
      <c r="F338" s="196" t="s">
        <v>147</v>
      </c>
      <c r="G338" s="15"/>
      <c r="H338" s="197">
        <v>161</v>
      </c>
      <c r="I338" s="198"/>
      <c r="J338" s="15"/>
      <c r="K338" s="15"/>
      <c r="L338" s="194"/>
      <c r="M338" s="199"/>
      <c r="N338" s="200"/>
      <c r="O338" s="200"/>
      <c r="P338" s="200"/>
      <c r="Q338" s="200"/>
      <c r="R338" s="200"/>
      <c r="S338" s="200"/>
      <c r="T338" s="201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195" t="s">
        <v>144</v>
      </c>
      <c r="AU338" s="195" t="s">
        <v>142</v>
      </c>
      <c r="AV338" s="15" t="s">
        <v>141</v>
      </c>
      <c r="AW338" s="15" t="s">
        <v>32</v>
      </c>
      <c r="AX338" s="15" t="s">
        <v>81</v>
      </c>
      <c r="AY338" s="195" t="s">
        <v>134</v>
      </c>
    </row>
    <row r="339" s="2" customFormat="1" ht="16.5" customHeight="1">
      <c r="A339" s="37"/>
      <c r="B339" s="164"/>
      <c r="C339" s="165" t="s">
        <v>605</v>
      </c>
      <c r="D339" s="165" t="s">
        <v>136</v>
      </c>
      <c r="E339" s="166" t="s">
        <v>606</v>
      </c>
      <c r="F339" s="167" t="s">
        <v>607</v>
      </c>
      <c r="G339" s="168" t="s">
        <v>247</v>
      </c>
      <c r="H339" s="169">
        <v>1</v>
      </c>
      <c r="I339" s="170"/>
      <c r="J339" s="171">
        <f>ROUND(I339*H339,2)</f>
        <v>0</v>
      </c>
      <c r="K339" s="167" t="s">
        <v>140</v>
      </c>
      <c r="L339" s="38"/>
      <c r="M339" s="172" t="s">
        <v>1</v>
      </c>
      <c r="N339" s="173" t="s">
        <v>42</v>
      </c>
      <c r="O339" s="76"/>
      <c r="P339" s="174">
        <f>O339*H339</f>
        <v>0</v>
      </c>
      <c r="Q339" s="174">
        <v>0</v>
      </c>
      <c r="R339" s="174">
        <f>Q339*H339</f>
        <v>0</v>
      </c>
      <c r="S339" s="174">
        <v>0</v>
      </c>
      <c r="T339" s="175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76" t="s">
        <v>220</v>
      </c>
      <c r="AT339" s="176" t="s">
        <v>136</v>
      </c>
      <c r="AU339" s="176" t="s">
        <v>142</v>
      </c>
      <c r="AY339" s="18" t="s">
        <v>134</v>
      </c>
      <c r="BE339" s="177">
        <f>IF(N339="základní",J339,0)</f>
        <v>0</v>
      </c>
      <c r="BF339" s="177">
        <f>IF(N339="snížená",J339,0)</f>
        <v>0</v>
      </c>
      <c r="BG339" s="177">
        <f>IF(N339="zákl. přenesená",J339,0)</f>
        <v>0</v>
      </c>
      <c r="BH339" s="177">
        <f>IF(N339="sníž. přenesená",J339,0)</f>
        <v>0</v>
      </c>
      <c r="BI339" s="177">
        <f>IF(N339="nulová",J339,0)</f>
        <v>0</v>
      </c>
      <c r="BJ339" s="18" t="s">
        <v>142</v>
      </c>
      <c r="BK339" s="177">
        <f>ROUND(I339*H339,2)</f>
        <v>0</v>
      </c>
      <c r="BL339" s="18" t="s">
        <v>220</v>
      </c>
      <c r="BM339" s="176" t="s">
        <v>608</v>
      </c>
    </row>
    <row r="340" s="2" customFormat="1" ht="16.5" customHeight="1">
      <c r="A340" s="37"/>
      <c r="B340" s="164"/>
      <c r="C340" s="165" t="s">
        <v>609</v>
      </c>
      <c r="D340" s="165" t="s">
        <v>136</v>
      </c>
      <c r="E340" s="166" t="s">
        <v>610</v>
      </c>
      <c r="F340" s="167" t="s">
        <v>611</v>
      </c>
      <c r="G340" s="168" t="s">
        <v>306</v>
      </c>
      <c r="H340" s="169">
        <v>1</v>
      </c>
      <c r="I340" s="170"/>
      <c r="J340" s="171">
        <f>ROUND(I340*H340,2)</f>
        <v>0</v>
      </c>
      <c r="K340" s="167" t="s">
        <v>1</v>
      </c>
      <c r="L340" s="38"/>
      <c r="M340" s="172" t="s">
        <v>1</v>
      </c>
      <c r="N340" s="173" t="s">
        <v>42</v>
      </c>
      <c r="O340" s="76"/>
      <c r="P340" s="174">
        <f>O340*H340</f>
        <v>0</v>
      </c>
      <c r="Q340" s="174">
        <v>0</v>
      </c>
      <c r="R340" s="174">
        <f>Q340*H340</f>
        <v>0</v>
      </c>
      <c r="S340" s="174">
        <v>0</v>
      </c>
      <c r="T340" s="175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76" t="s">
        <v>220</v>
      </c>
      <c r="AT340" s="176" t="s">
        <v>136</v>
      </c>
      <c r="AU340" s="176" t="s">
        <v>142</v>
      </c>
      <c r="AY340" s="18" t="s">
        <v>134</v>
      </c>
      <c r="BE340" s="177">
        <f>IF(N340="základní",J340,0)</f>
        <v>0</v>
      </c>
      <c r="BF340" s="177">
        <f>IF(N340="snížená",J340,0)</f>
        <v>0</v>
      </c>
      <c r="BG340" s="177">
        <f>IF(N340="zákl. přenesená",J340,0)</f>
        <v>0</v>
      </c>
      <c r="BH340" s="177">
        <f>IF(N340="sníž. přenesená",J340,0)</f>
        <v>0</v>
      </c>
      <c r="BI340" s="177">
        <f>IF(N340="nulová",J340,0)</f>
        <v>0</v>
      </c>
      <c r="BJ340" s="18" t="s">
        <v>142</v>
      </c>
      <c r="BK340" s="177">
        <f>ROUND(I340*H340,2)</f>
        <v>0</v>
      </c>
      <c r="BL340" s="18" t="s">
        <v>220</v>
      </c>
      <c r="BM340" s="176" t="s">
        <v>612</v>
      </c>
    </row>
    <row r="341" s="2" customFormat="1" ht="24.15" customHeight="1">
      <c r="A341" s="37"/>
      <c r="B341" s="164"/>
      <c r="C341" s="165" t="s">
        <v>613</v>
      </c>
      <c r="D341" s="165" t="s">
        <v>136</v>
      </c>
      <c r="E341" s="166" t="s">
        <v>614</v>
      </c>
      <c r="F341" s="167" t="s">
        <v>615</v>
      </c>
      <c r="G341" s="168" t="s">
        <v>247</v>
      </c>
      <c r="H341" s="169">
        <v>42</v>
      </c>
      <c r="I341" s="170"/>
      <c r="J341" s="171">
        <f>ROUND(I341*H341,2)</f>
        <v>0</v>
      </c>
      <c r="K341" s="167" t="s">
        <v>140</v>
      </c>
      <c r="L341" s="38"/>
      <c r="M341" s="172" t="s">
        <v>1</v>
      </c>
      <c r="N341" s="173" t="s">
        <v>42</v>
      </c>
      <c r="O341" s="76"/>
      <c r="P341" s="174">
        <f>O341*H341</f>
        <v>0</v>
      </c>
      <c r="Q341" s="174">
        <v>0.00061</v>
      </c>
      <c r="R341" s="174">
        <f>Q341*H341</f>
        <v>0.02562</v>
      </c>
      <c r="S341" s="174">
        <v>0</v>
      </c>
      <c r="T341" s="175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76" t="s">
        <v>220</v>
      </c>
      <c r="AT341" s="176" t="s">
        <v>136</v>
      </c>
      <c r="AU341" s="176" t="s">
        <v>142</v>
      </c>
      <c r="AY341" s="18" t="s">
        <v>134</v>
      </c>
      <c r="BE341" s="177">
        <f>IF(N341="základní",J341,0)</f>
        <v>0</v>
      </c>
      <c r="BF341" s="177">
        <f>IF(N341="snížená",J341,0)</f>
        <v>0</v>
      </c>
      <c r="BG341" s="177">
        <f>IF(N341="zákl. přenesená",J341,0)</f>
        <v>0</v>
      </c>
      <c r="BH341" s="177">
        <f>IF(N341="sníž. přenesená",J341,0)</f>
        <v>0</v>
      </c>
      <c r="BI341" s="177">
        <f>IF(N341="nulová",J341,0)</f>
        <v>0</v>
      </c>
      <c r="BJ341" s="18" t="s">
        <v>142</v>
      </c>
      <c r="BK341" s="177">
        <f>ROUND(I341*H341,2)</f>
        <v>0</v>
      </c>
      <c r="BL341" s="18" t="s">
        <v>220</v>
      </c>
      <c r="BM341" s="176" t="s">
        <v>616</v>
      </c>
    </row>
    <row r="342" s="2" customFormat="1" ht="24.15" customHeight="1">
      <c r="A342" s="37"/>
      <c r="B342" s="164"/>
      <c r="C342" s="165" t="s">
        <v>617</v>
      </c>
      <c r="D342" s="165" t="s">
        <v>136</v>
      </c>
      <c r="E342" s="166" t="s">
        <v>618</v>
      </c>
      <c r="F342" s="167" t="s">
        <v>619</v>
      </c>
      <c r="G342" s="168" t="s">
        <v>247</v>
      </c>
      <c r="H342" s="169">
        <v>2</v>
      </c>
      <c r="I342" s="170"/>
      <c r="J342" s="171">
        <f>ROUND(I342*H342,2)</f>
        <v>0</v>
      </c>
      <c r="K342" s="167" t="s">
        <v>140</v>
      </c>
      <c r="L342" s="38"/>
      <c r="M342" s="172" t="s">
        <v>1</v>
      </c>
      <c r="N342" s="173" t="s">
        <v>42</v>
      </c>
      <c r="O342" s="76"/>
      <c r="P342" s="174">
        <f>O342*H342</f>
        <v>0</v>
      </c>
      <c r="Q342" s="174">
        <v>0.0013</v>
      </c>
      <c r="R342" s="174">
        <f>Q342*H342</f>
        <v>0.0026</v>
      </c>
      <c r="S342" s="174">
        <v>0</v>
      </c>
      <c r="T342" s="175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76" t="s">
        <v>220</v>
      </c>
      <c r="AT342" s="176" t="s">
        <v>136</v>
      </c>
      <c r="AU342" s="176" t="s">
        <v>142</v>
      </c>
      <c r="AY342" s="18" t="s">
        <v>134</v>
      </c>
      <c r="BE342" s="177">
        <f>IF(N342="základní",J342,0)</f>
        <v>0</v>
      </c>
      <c r="BF342" s="177">
        <f>IF(N342="snížená",J342,0)</f>
        <v>0</v>
      </c>
      <c r="BG342" s="177">
        <f>IF(N342="zákl. přenesená",J342,0)</f>
        <v>0</v>
      </c>
      <c r="BH342" s="177">
        <f>IF(N342="sníž. přenesená",J342,0)</f>
        <v>0</v>
      </c>
      <c r="BI342" s="177">
        <f>IF(N342="nulová",J342,0)</f>
        <v>0</v>
      </c>
      <c r="BJ342" s="18" t="s">
        <v>142</v>
      </c>
      <c r="BK342" s="177">
        <f>ROUND(I342*H342,2)</f>
        <v>0</v>
      </c>
      <c r="BL342" s="18" t="s">
        <v>220</v>
      </c>
      <c r="BM342" s="176" t="s">
        <v>620</v>
      </c>
    </row>
    <row r="343" s="2" customFormat="1" ht="24.15" customHeight="1">
      <c r="A343" s="37"/>
      <c r="B343" s="164"/>
      <c r="C343" s="165" t="s">
        <v>621</v>
      </c>
      <c r="D343" s="165" t="s">
        <v>136</v>
      </c>
      <c r="E343" s="166" t="s">
        <v>622</v>
      </c>
      <c r="F343" s="167" t="s">
        <v>623</v>
      </c>
      <c r="G343" s="168" t="s">
        <v>247</v>
      </c>
      <c r="H343" s="169">
        <v>21</v>
      </c>
      <c r="I343" s="170"/>
      <c r="J343" s="171">
        <f>ROUND(I343*H343,2)</f>
        <v>0</v>
      </c>
      <c r="K343" s="167" t="s">
        <v>140</v>
      </c>
      <c r="L343" s="38"/>
      <c r="M343" s="172" t="s">
        <v>1</v>
      </c>
      <c r="N343" s="173" t="s">
        <v>42</v>
      </c>
      <c r="O343" s="76"/>
      <c r="P343" s="174">
        <f>O343*H343</f>
        <v>0</v>
      </c>
      <c r="Q343" s="174">
        <v>0.00016</v>
      </c>
      <c r="R343" s="174">
        <f>Q343*H343</f>
        <v>0.0033600000000000004</v>
      </c>
      <c r="S343" s="174">
        <v>0</v>
      </c>
      <c r="T343" s="175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76" t="s">
        <v>220</v>
      </c>
      <c r="AT343" s="176" t="s">
        <v>136</v>
      </c>
      <c r="AU343" s="176" t="s">
        <v>142</v>
      </c>
      <c r="AY343" s="18" t="s">
        <v>134</v>
      </c>
      <c r="BE343" s="177">
        <f>IF(N343="základní",J343,0)</f>
        <v>0</v>
      </c>
      <c r="BF343" s="177">
        <f>IF(N343="snížená",J343,0)</f>
        <v>0</v>
      </c>
      <c r="BG343" s="177">
        <f>IF(N343="zákl. přenesená",J343,0)</f>
        <v>0</v>
      </c>
      <c r="BH343" s="177">
        <f>IF(N343="sníž. přenesená",J343,0)</f>
        <v>0</v>
      </c>
      <c r="BI343" s="177">
        <f>IF(N343="nulová",J343,0)</f>
        <v>0</v>
      </c>
      <c r="BJ343" s="18" t="s">
        <v>142</v>
      </c>
      <c r="BK343" s="177">
        <f>ROUND(I343*H343,2)</f>
        <v>0</v>
      </c>
      <c r="BL343" s="18" t="s">
        <v>220</v>
      </c>
      <c r="BM343" s="176" t="s">
        <v>624</v>
      </c>
    </row>
    <row r="344" s="2" customFormat="1" ht="24.15" customHeight="1">
      <c r="A344" s="37"/>
      <c r="B344" s="164"/>
      <c r="C344" s="202" t="s">
        <v>625</v>
      </c>
      <c r="D344" s="202" t="s">
        <v>204</v>
      </c>
      <c r="E344" s="203" t="s">
        <v>626</v>
      </c>
      <c r="F344" s="204" t="s">
        <v>627</v>
      </c>
      <c r="G344" s="205" t="s">
        <v>247</v>
      </c>
      <c r="H344" s="206">
        <v>21</v>
      </c>
      <c r="I344" s="207"/>
      <c r="J344" s="208">
        <f>ROUND(I344*H344,2)</f>
        <v>0</v>
      </c>
      <c r="K344" s="204" t="s">
        <v>140</v>
      </c>
      <c r="L344" s="209"/>
      <c r="M344" s="210" t="s">
        <v>1</v>
      </c>
      <c r="N344" s="211" t="s">
        <v>42</v>
      </c>
      <c r="O344" s="76"/>
      <c r="P344" s="174">
        <f>O344*H344</f>
        <v>0</v>
      </c>
      <c r="Q344" s="174">
        <v>0.0019</v>
      </c>
      <c r="R344" s="174">
        <f>Q344*H344</f>
        <v>0.0399</v>
      </c>
      <c r="S344" s="174">
        <v>0</v>
      </c>
      <c r="T344" s="175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76" t="s">
        <v>303</v>
      </c>
      <c r="AT344" s="176" t="s">
        <v>204</v>
      </c>
      <c r="AU344" s="176" t="s">
        <v>142</v>
      </c>
      <c r="AY344" s="18" t="s">
        <v>134</v>
      </c>
      <c r="BE344" s="177">
        <f>IF(N344="základní",J344,0)</f>
        <v>0</v>
      </c>
      <c r="BF344" s="177">
        <f>IF(N344="snížená",J344,0)</f>
        <v>0</v>
      </c>
      <c r="BG344" s="177">
        <f>IF(N344="zákl. přenesená",J344,0)</f>
        <v>0</v>
      </c>
      <c r="BH344" s="177">
        <f>IF(N344="sníž. přenesená",J344,0)</f>
        <v>0</v>
      </c>
      <c r="BI344" s="177">
        <f>IF(N344="nulová",J344,0)</f>
        <v>0</v>
      </c>
      <c r="BJ344" s="18" t="s">
        <v>142</v>
      </c>
      <c r="BK344" s="177">
        <f>ROUND(I344*H344,2)</f>
        <v>0</v>
      </c>
      <c r="BL344" s="18" t="s">
        <v>220</v>
      </c>
      <c r="BM344" s="176" t="s">
        <v>628</v>
      </c>
    </row>
    <row r="345" s="2" customFormat="1" ht="16.5" customHeight="1">
      <c r="A345" s="37"/>
      <c r="B345" s="164"/>
      <c r="C345" s="165" t="s">
        <v>629</v>
      </c>
      <c r="D345" s="165" t="s">
        <v>136</v>
      </c>
      <c r="E345" s="166" t="s">
        <v>630</v>
      </c>
      <c r="F345" s="167" t="s">
        <v>459</v>
      </c>
      <c r="G345" s="168" t="s">
        <v>306</v>
      </c>
      <c r="H345" s="169">
        <v>1</v>
      </c>
      <c r="I345" s="170"/>
      <c r="J345" s="171">
        <f>ROUND(I345*H345,2)</f>
        <v>0</v>
      </c>
      <c r="K345" s="167" t="s">
        <v>1</v>
      </c>
      <c r="L345" s="38"/>
      <c r="M345" s="172" t="s">
        <v>1</v>
      </c>
      <c r="N345" s="173" t="s">
        <v>42</v>
      </c>
      <c r="O345" s="76"/>
      <c r="P345" s="174">
        <f>O345*H345</f>
        <v>0</v>
      </c>
      <c r="Q345" s="174">
        <v>0</v>
      </c>
      <c r="R345" s="174">
        <f>Q345*H345</f>
        <v>0</v>
      </c>
      <c r="S345" s="174">
        <v>0</v>
      </c>
      <c r="T345" s="175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76" t="s">
        <v>220</v>
      </c>
      <c r="AT345" s="176" t="s">
        <v>136</v>
      </c>
      <c r="AU345" s="176" t="s">
        <v>142</v>
      </c>
      <c r="AY345" s="18" t="s">
        <v>134</v>
      </c>
      <c r="BE345" s="177">
        <f>IF(N345="základní",J345,0)</f>
        <v>0</v>
      </c>
      <c r="BF345" s="177">
        <f>IF(N345="snížená",J345,0)</f>
        <v>0</v>
      </c>
      <c r="BG345" s="177">
        <f>IF(N345="zákl. přenesená",J345,0)</f>
        <v>0</v>
      </c>
      <c r="BH345" s="177">
        <f>IF(N345="sníž. přenesená",J345,0)</f>
        <v>0</v>
      </c>
      <c r="BI345" s="177">
        <f>IF(N345="nulová",J345,0)</f>
        <v>0</v>
      </c>
      <c r="BJ345" s="18" t="s">
        <v>142</v>
      </c>
      <c r="BK345" s="177">
        <f>ROUND(I345*H345,2)</f>
        <v>0</v>
      </c>
      <c r="BL345" s="18" t="s">
        <v>220</v>
      </c>
      <c r="BM345" s="176" t="s">
        <v>631</v>
      </c>
    </row>
    <row r="346" s="2" customFormat="1" ht="16.5" customHeight="1">
      <c r="A346" s="37"/>
      <c r="B346" s="164"/>
      <c r="C346" s="165" t="s">
        <v>632</v>
      </c>
      <c r="D346" s="165" t="s">
        <v>136</v>
      </c>
      <c r="E346" s="166" t="s">
        <v>633</v>
      </c>
      <c r="F346" s="167" t="s">
        <v>634</v>
      </c>
      <c r="G346" s="168" t="s">
        <v>306</v>
      </c>
      <c r="H346" s="169">
        <v>1</v>
      </c>
      <c r="I346" s="170"/>
      <c r="J346" s="171">
        <f>ROUND(I346*H346,2)</f>
        <v>0</v>
      </c>
      <c r="K346" s="167" t="s">
        <v>1</v>
      </c>
      <c r="L346" s="38"/>
      <c r="M346" s="172" t="s">
        <v>1</v>
      </c>
      <c r="N346" s="173" t="s">
        <v>42</v>
      </c>
      <c r="O346" s="76"/>
      <c r="P346" s="174">
        <f>O346*H346</f>
        <v>0</v>
      </c>
      <c r="Q346" s="174">
        <v>0</v>
      </c>
      <c r="R346" s="174">
        <f>Q346*H346</f>
        <v>0</v>
      </c>
      <c r="S346" s="174">
        <v>0</v>
      </c>
      <c r="T346" s="175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76" t="s">
        <v>220</v>
      </c>
      <c r="AT346" s="176" t="s">
        <v>136</v>
      </c>
      <c r="AU346" s="176" t="s">
        <v>142</v>
      </c>
      <c r="AY346" s="18" t="s">
        <v>134</v>
      </c>
      <c r="BE346" s="177">
        <f>IF(N346="základní",J346,0)</f>
        <v>0</v>
      </c>
      <c r="BF346" s="177">
        <f>IF(N346="snížená",J346,0)</f>
        <v>0</v>
      </c>
      <c r="BG346" s="177">
        <f>IF(N346="zákl. přenesená",J346,0)</f>
        <v>0</v>
      </c>
      <c r="BH346" s="177">
        <f>IF(N346="sníž. přenesená",J346,0)</f>
        <v>0</v>
      </c>
      <c r="BI346" s="177">
        <f>IF(N346="nulová",J346,0)</f>
        <v>0</v>
      </c>
      <c r="BJ346" s="18" t="s">
        <v>142</v>
      </c>
      <c r="BK346" s="177">
        <f>ROUND(I346*H346,2)</f>
        <v>0</v>
      </c>
      <c r="BL346" s="18" t="s">
        <v>220</v>
      </c>
      <c r="BM346" s="176" t="s">
        <v>635</v>
      </c>
    </row>
    <row r="347" s="2" customFormat="1" ht="16.5" customHeight="1">
      <c r="A347" s="37"/>
      <c r="B347" s="164"/>
      <c r="C347" s="165" t="s">
        <v>636</v>
      </c>
      <c r="D347" s="165" t="s">
        <v>136</v>
      </c>
      <c r="E347" s="166" t="s">
        <v>637</v>
      </c>
      <c r="F347" s="167" t="s">
        <v>638</v>
      </c>
      <c r="G347" s="168" t="s">
        <v>306</v>
      </c>
      <c r="H347" s="169">
        <v>21</v>
      </c>
      <c r="I347" s="170"/>
      <c r="J347" s="171">
        <f>ROUND(I347*H347,2)</f>
        <v>0</v>
      </c>
      <c r="K347" s="167" t="s">
        <v>1</v>
      </c>
      <c r="L347" s="38"/>
      <c r="M347" s="172" t="s">
        <v>1</v>
      </c>
      <c r="N347" s="173" t="s">
        <v>42</v>
      </c>
      <c r="O347" s="76"/>
      <c r="P347" s="174">
        <f>O347*H347</f>
        <v>0</v>
      </c>
      <c r="Q347" s="174">
        <v>0</v>
      </c>
      <c r="R347" s="174">
        <f>Q347*H347</f>
        <v>0</v>
      </c>
      <c r="S347" s="174">
        <v>0</v>
      </c>
      <c r="T347" s="175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76" t="s">
        <v>220</v>
      </c>
      <c r="AT347" s="176" t="s">
        <v>136</v>
      </c>
      <c r="AU347" s="176" t="s">
        <v>142</v>
      </c>
      <c r="AY347" s="18" t="s">
        <v>134</v>
      </c>
      <c r="BE347" s="177">
        <f>IF(N347="základní",J347,0)</f>
        <v>0</v>
      </c>
      <c r="BF347" s="177">
        <f>IF(N347="snížená",J347,0)</f>
        <v>0</v>
      </c>
      <c r="BG347" s="177">
        <f>IF(N347="zákl. přenesená",J347,0)</f>
        <v>0</v>
      </c>
      <c r="BH347" s="177">
        <f>IF(N347="sníž. přenesená",J347,0)</f>
        <v>0</v>
      </c>
      <c r="BI347" s="177">
        <f>IF(N347="nulová",J347,0)</f>
        <v>0</v>
      </c>
      <c r="BJ347" s="18" t="s">
        <v>142</v>
      </c>
      <c r="BK347" s="177">
        <f>ROUND(I347*H347,2)</f>
        <v>0</v>
      </c>
      <c r="BL347" s="18" t="s">
        <v>220</v>
      </c>
      <c r="BM347" s="176" t="s">
        <v>639</v>
      </c>
    </row>
    <row r="348" s="2" customFormat="1" ht="24.15" customHeight="1">
      <c r="A348" s="37"/>
      <c r="B348" s="164"/>
      <c r="C348" s="165" t="s">
        <v>640</v>
      </c>
      <c r="D348" s="165" t="s">
        <v>136</v>
      </c>
      <c r="E348" s="166" t="s">
        <v>641</v>
      </c>
      <c r="F348" s="167" t="s">
        <v>642</v>
      </c>
      <c r="G348" s="168" t="s">
        <v>186</v>
      </c>
      <c r="H348" s="169">
        <v>0.848</v>
      </c>
      <c r="I348" s="170"/>
      <c r="J348" s="171">
        <f>ROUND(I348*H348,2)</f>
        <v>0</v>
      </c>
      <c r="K348" s="167" t="s">
        <v>140</v>
      </c>
      <c r="L348" s="38"/>
      <c r="M348" s="172" t="s">
        <v>1</v>
      </c>
      <c r="N348" s="173" t="s">
        <v>42</v>
      </c>
      <c r="O348" s="76"/>
      <c r="P348" s="174">
        <f>O348*H348</f>
        <v>0</v>
      </c>
      <c r="Q348" s="174">
        <v>0</v>
      </c>
      <c r="R348" s="174">
        <f>Q348*H348</f>
        <v>0</v>
      </c>
      <c r="S348" s="174">
        <v>0</v>
      </c>
      <c r="T348" s="175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76" t="s">
        <v>220</v>
      </c>
      <c r="AT348" s="176" t="s">
        <v>136</v>
      </c>
      <c r="AU348" s="176" t="s">
        <v>142</v>
      </c>
      <c r="AY348" s="18" t="s">
        <v>134</v>
      </c>
      <c r="BE348" s="177">
        <f>IF(N348="základní",J348,0)</f>
        <v>0</v>
      </c>
      <c r="BF348" s="177">
        <f>IF(N348="snížená",J348,0)</f>
        <v>0</v>
      </c>
      <c r="BG348" s="177">
        <f>IF(N348="zákl. přenesená",J348,0)</f>
        <v>0</v>
      </c>
      <c r="BH348" s="177">
        <f>IF(N348="sníž. přenesená",J348,0)</f>
        <v>0</v>
      </c>
      <c r="BI348" s="177">
        <f>IF(N348="nulová",J348,0)</f>
        <v>0</v>
      </c>
      <c r="BJ348" s="18" t="s">
        <v>142</v>
      </c>
      <c r="BK348" s="177">
        <f>ROUND(I348*H348,2)</f>
        <v>0</v>
      </c>
      <c r="BL348" s="18" t="s">
        <v>220</v>
      </c>
      <c r="BM348" s="176" t="s">
        <v>643</v>
      </c>
    </row>
    <row r="349" s="2" customFormat="1" ht="24.15" customHeight="1">
      <c r="A349" s="37"/>
      <c r="B349" s="164"/>
      <c r="C349" s="165" t="s">
        <v>644</v>
      </c>
      <c r="D349" s="165" t="s">
        <v>136</v>
      </c>
      <c r="E349" s="166" t="s">
        <v>645</v>
      </c>
      <c r="F349" s="167" t="s">
        <v>646</v>
      </c>
      <c r="G349" s="168" t="s">
        <v>186</v>
      </c>
      <c r="H349" s="169">
        <v>0.848</v>
      </c>
      <c r="I349" s="170"/>
      <c r="J349" s="171">
        <f>ROUND(I349*H349,2)</f>
        <v>0</v>
      </c>
      <c r="K349" s="167" t="s">
        <v>388</v>
      </c>
      <c r="L349" s="38"/>
      <c r="M349" s="172" t="s">
        <v>1</v>
      </c>
      <c r="N349" s="173" t="s">
        <v>42</v>
      </c>
      <c r="O349" s="76"/>
      <c r="P349" s="174">
        <f>O349*H349</f>
        <v>0</v>
      </c>
      <c r="Q349" s="174">
        <v>0</v>
      </c>
      <c r="R349" s="174">
        <f>Q349*H349</f>
        <v>0</v>
      </c>
      <c r="S349" s="174">
        <v>0</v>
      </c>
      <c r="T349" s="175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76" t="s">
        <v>220</v>
      </c>
      <c r="AT349" s="176" t="s">
        <v>136</v>
      </c>
      <c r="AU349" s="176" t="s">
        <v>142</v>
      </c>
      <c r="AY349" s="18" t="s">
        <v>134</v>
      </c>
      <c r="BE349" s="177">
        <f>IF(N349="základní",J349,0)</f>
        <v>0</v>
      </c>
      <c r="BF349" s="177">
        <f>IF(N349="snížená",J349,0)</f>
        <v>0</v>
      </c>
      <c r="BG349" s="177">
        <f>IF(N349="zákl. přenesená",J349,0)</f>
        <v>0</v>
      </c>
      <c r="BH349" s="177">
        <f>IF(N349="sníž. přenesená",J349,0)</f>
        <v>0</v>
      </c>
      <c r="BI349" s="177">
        <f>IF(N349="nulová",J349,0)</f>
        <v>0</v>
      </c>
      <c r="BJ349" s="18" t="s">
        <v>142</v>
      </c>
      <c r="BK349" s="177">
        <f>ROUND(I349*H349,2)</f>
        <v>0</v>
      </c>
      <c r="BL349" s="18" t="s">
        <v>220</v>
      </c>
      <c r="BM349" s="176" t="s">
        <v>647</v>
      </c>
    </row>
    <row r="350" s="12" customFormat="1" ht="22.8" customHeight="1">
      <c r="A350" s="12"/>
      <c r="B350" s="151"/>
      <c r="C350" s="12"/>
      <c r="D350" s="152" t="s">
        <v>75</v>
      </c>
      <c r="E350" s="162" t="s">
        <v>648</v>
      </c>
      <c r="F350" s="162" t="s">
        <v>649</v>
      </c>
      <c r="G350" s="12"/>
      <c r="H350" s="12"/>
      <c r="I350" s="154"/>
      <c r="J350" s="163">
        <f>BK350</f>
        <v>0</v>
      </c>
      <c r="K350" s="12"/>
      <c r="L350" s="151"/>
      <c r="M350" s="156"/>
      <c r="N350" s="157"/>
      <c r="O350" s="157"/>
      <c r="P350" s="158">
        <f>SUM(P351:P364)</f>
        <v>0</v>
      </c>
      <c r="Q350" s="157"/>
      <c r="R350" s="158">
        <f>SUM(R351:R364)</f>
        <v>0.36456</v>
      </c>
      <c r="S350" s="157"/>
      <c r="T350" s="159">
        <f>SUM(T351:T364)</f>
        <v>0.40593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52" t="s">
        <v>142</v>
      </c>
      <c r="AT350" s="160" t="s">
        <v>75</v>
      </c>
      <c r="AU350" s="160" t="s">
        <v>81</v>
      </c>
      <c r="AY350" s="152" t="s">
        <v>134</v>
      </c>
      <c r="BK350" s="161">
        <f>SUM(BK351:BK364)</f>
        <v>0</v>
      </c>
    </row>
    <row r="351" s="2" customFormat="1" ht="16.5" customHeight="1">
      <c r="A351" s="37"/>
      <c r="B351" s="164"/>
      <c r="C351" s="165" t="s">
        <v>650</v>
      </c>
      <c r="D351" s="165" t="s">
        <v>136</v>
      </c>
      <c r="E351" s="166" t="s">
        <v>651</v>
      </c>
      <c r="F351" s="167" t="s">
        <v>652</v>
      </c>
      <c r="G351" s="168" t="s">
        <v>306</v>
      </c>
      <c r="H351" s="169">
        <v>21</v>
      </c>
      <c r="I351" s="170"/>
      <c r="J351" s="171">
        <f>ROUND(I351*H351,2)</f>
        <v>0</v>
      </c>
      <c r="K351" s="167" t="s">
        <v>140</v>
      </c>
      <c r="L351" s="38"/>
      <c r="M351" s="172" t="s">
        <v>1</v>
      </c>
      <c r="N351" s="173" t="s">
        <v>42</v>
      </c>
      <c r="O351" s="76"/>
      <c r="P351" s="174">
        <f>O351*H351</f>
        <v>0</v>
      </c>
      <c r="Q351" s="174">
        <v>0</v>
      </c>
      <c r="R351" s="174">
        <f>Q351*H351</f>
        <v>0</v>
      </c>
      <c r="S351" s="174">
        <v>0.01933</v>
      </c>
      <c r="T351" s="175">
        <f>S351*H351</f>
        <v>0.40593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76" t="s">
        <v>220</v>
      </c>
      <c r="AT351" s="176" t="s">
        <v>136</v>
      </c>
      <c r="AU351" s="176" t="s">
        <v>142</v>
      </c>
      <c r="AY351" s="18" t="s">
        <v>134</v>
      </c>
      <c r="BE351" s="177">
        <f>IF(N351="základní",J351,0)</f>
        <v>0</v>
      </c>
      <c r="BF351" s="177">
        <f>IF(N351="snížená",J351,0)</f>
        <v>0</v>
      </c>
      <c r="BG351" s="177">
        <f>IF(N351="zákl. přenesená",J351,0)</f>
        <v>0</v>
      </c>
      <c r="BH351" s="177">
        <f>IF(N351="sníž. přenesená",J351,0)</f>
        <v>0</v>
      </c>
      <c r="BI351" s="177">
        <f>IF(N351="nulová",J351,0)</f>
        <v>0</v>
      </c>
      <c r="BJ351" s="18" t="s">
        <v>142</v>
      </c>
      <c r="BK351" s="177">
        <f>ROUND(I351*H351,2)</f>
        <v>0</v>
      </c>
      <c r="BL351" s="18" t="s">
        <v>220</v>
      </c>
      <c r="BM351" s="176" t="s">
        <v>653</v>
      </c>
    </row>
    <row r="352" s="13" customFormat="1">
      <c r="A352" s="13"/>
      <c r="B352" s="178"/>
      <c r="C352" s="13"/>
      <c r="D352" s="179" t="s">
        <v>144</v>
      </c>
      <c r="E352" s="180" t="s">
        <v>1</v>
      </c>
      <c r="F352" s="181" t="s">
        <v>654</v>
      </c>
      <c r="G352" s="13"/>
      <c r="H352" s="180" t="s">
        <v>1</v>
      </c>
      <c r="I352" s="182"/>
      <c r="J352" s="13"/>
      <c r="K352" s="13"/>
      <c r="L352" s="178"/>
      <c r="M352" s="183"/>
      <c r="N352" s="184"/>
      <c r="O352" s="184"/>
      <c r="P352" s="184"/>
      <c r="Q352" s="184"/>
      <c r="R352" s="184"/>
      <c r="S352" s="184"/>
      <c r="T352" s="18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0" t="s">
        <v>144</v>
      </c>
      <c r="AU352" s="180" t="s">
        <v>142</v>
      </c>
      <c r="AV352" s="13" t="s">
        <v>81</v>
      </c>
      <c r="AW352" s="13" t="s">
        <v>32</v>
      </c>
      <c r="AX352" s="13" t="s">
        <v>76</v>
      </c>
      <c r="AY352" s="180" t="s">
        <v>134</v>
      </c>
    </row>
    <row r="353" s="14" customFormat="1">
      <c r="A353" s="14"/>
      <c r="B353" s="186"/>
      <c r="C353" s="14"/>
      <c r="D353" s="179" t="s">
        <v>144</v>
      </c>
      <c r="E353" s="187" t="s">
        <v>1</v>
      </c>
      <c r="F353" s="188" t="s">
        <v>7</v>
      </c>
      <c r="G353" s="14"/>
      <c r="H353" s="189">
        <v>21</v>
      </c>
      <c r="I353" s="190"/>
      <c r="J353" s="14"/>
      <c r="K353" s="14"/>
      <c r="L353" s="186"/>
      <c r="M353" s="191"/>
      <c r="N353" s="192"/>
      <c r="O353" s="192"/>
      <c r="P353" s="192"/>
      <c r="Q353" s="192"/>
      <c r="R353" s="192"/>
      <c r="S353" s="192"/>
      <c r="T353" s="19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187" t="s">
        <v>144</v>
      </c>
      <c r="AU353" s="187" t="s">
        <v>142</v>
      </c>
      <c r="AV353" s="14" t="s">
        <v>142</v>
      </c>
      <c r="AW353" s="14" t="s">
        <v>32</v>
      </c>
      <c r="AX353" s="14" t="s">
        <v>76</v>
      </c>
      <c r="AY353" s="187" t="s">
        <v>134</v>
      </c>
    </row>
    <row r="354" s="15" customFormat="1">
      <c r="A354" s="15"/>
      <c r="B354" s="194"/>
      <c r="C354" s="15"/>
      <c r="D354" s="179" t="s">
        <v>144</v>
      </c>
      <c r="E354" s="195" t="s">
        <v>1</v>
      </c>
      <c r="F354" s="196" t="s">
        <v>147</v>
      </c>
      <c r="G354" s="15"/>
      <c r="H354" s="197">
        <v>21</v>
      </c>
      <c r="I354" s="198"/>
      <c r="J354" s="15"/>
      <c r="K354" s="15"/>
      <c r="L354" s="194"/>
      <c r="M354" s="199"/>
      <c r="N354" s="200"/>
      <c r="O354" s="200"/>
      <c r="P354" s="200"/>
      <c r="Q354" s="200"/>
      <c r="R354" s="200"/>
      <c r="S354" s="200"/>
      <c r="T354" s="20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195" t="s">
        <v>144</v>
      </c>
      <c r="AU354" s="195" t="s">
        <v>142</v>
      </c>
      <c r="AV354" s="15" t="s">
        <v>141</v>
      </c>
      <c r="AW354" s="15" t="s">
        <v>32</v>
      </c>
      <c r="AX354" s="15" t="s">
        <v>81</v>
      </c>
      <c r="AY354" s="195" t="s">
        <v>134</v>
      </c>
    </row>
    <row r="355" s="2" customFormat="1" ht="16.5" customHeight="1">
      <c r="A355" s="37"/>
      <c r="B355" s="164"/>
      <c r="C355" s="165" t="s">
        <v>655</v>
      </c>
      <c r="D355" s="165" t="s">
        <v>136</v>
      </c>
      <c r="E355" s="166" t="s">
        <v>656</v>
      </c>
      <c r="F355" s="167" t="s">
        <v>657</v>
      </c>
      <c r="G355" s="168" t="s">
        <v>247</v>
      </c>
      <c r="H355" s="169">
        <v>21</v>
      </c>
      <c r="I355" s="170"/>
      <c r="J355" s="171">
        <f>ROUND(I355*H355,2)</f>
        <v>0</v>
      </c>
      <c r="K355" s="167" t="s">
        <v>140</v>
      </c>
      <c r="L355" s="38"/>
      <c r="M355" s="172" t="s">
        <v>1</v>
      </c>
      <c r="N355" s="173" t="s">
        <v>42</v>
      </c>
      <c r="O355" s="76"/>
      <c r="P355" s="174">
        <f>O355*H355</f>
        <v>0</v>
      </c>
      <c r="Q355" s="174">
        <v>0.00067</v>
      </c>
      <c r="R355" s="174">
        <f>Q355*H355</f>
        <v>0.01407</v>
      </c>
      <c r="S355" s="174">
        <v>0</v>
      </c>
      <c r="T355" s="175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76" t="s">
        <v>220</v>
      </c>
      <c r="AT355" s="176" t="s">
        <v>136</v>
      </c>
      <c r="AU355" s="176" t="s">
        <v>142</v>
      </c>
      <c r="AY355" s="18" t="s">
        <v>134</v>
      </c>
      <c r="BE355" s="177">
        <f>IF(N355="základní",J355,0)</f>
        <v>0</v>
      </c>
      <c r="BF355" s="177">
        <f>IF(N355="snížená",J355,0)</f>
        <v>0</v>
      </c>
      <c r="BG355" s="177">
        <f>IF(N355="zákl. přenesená",J355,0)</f>
        <v>0</v>
      </c>
      <c r="BH355" s="177">
        <f>IF(N355="sníž. přenesená",J355,0)</f>
        <v>0</v>
      </c>
      <c r="BI355" s="177">
        <f>IF(N355="nulová",J355,0)</f>
        <v>0</v>
      </c>
      <c r="BJ355" s="18" t="s">
        <v>142</v>
      </c>
      <c r="BK355" s="177">
        <f>ROUND(I355*H355,2)</f>
        <v>0</v>
      </c>
      <c r="BL355" s="18" t="s">
        <v>220</v>
      </c>
      <c r="BM355" s="176" t="s">
        <v>658</v>
      </c>
    </row>
    <row r="356" s="13" customFormat="1">
      <c r="A356" s="13"/>
      <c r="B356" s="178"/>
      <c r="C356" s="13"/>
      <c r="D356" s="179" t="s">
        <v>144</v>
      </c>
      <c r="E356" s="180" t="s">
        <v>1</v>
      </c>
      <c r="F356" s="181" t="s">
        <v>659</v>
      </c>
      <c r="G356" s="13"/>
      <c r="H356" s="180" t="s">
        <v>1</v>
      </c>
      <c r="I356" s="182"/>
      <c r="J356" s="13"/>
      <c r="K356" s="13"/>
      <c r="L356" s="178"/>
      <c r="M356" s="183"/>
      <c r="N356" s="184"/>
      <c r="O356" s="184"/>
      <c r="P356" s="184"/>
      <c r="Q356" s="184"/>
      <c r="R356" s="184"/>
      <c r="S356" s="184"/>
      <c r="T356" s="18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0" t="s">
        <v>144</v>
      </c>
      <c r="AU356" s="180" t="s">
        <v>142</v>
      </c>
      <c r="AV356" s="13" t="s">
        <v>81</v>
      </c>
      <c r="AW356" s="13" t="s">
        <v>32</v>
      </c>
      <c r="AX356" s="13" t="s">
        <v>76</v>
      </c>
      <c r="AY356" s="180" t="s">
        <v>134</v>
      </c>
    </row>
    <row r="357" s="14" customFormat="1">
      <c r="A357" s="14"/>
      <c r="B357" s="186"/>
      <c r="C357" s="14"/>
      <c r="D357" s="179" t="s">
        <v>144</v>
      </c>
      <c r="E357" s="187" t="s">
        <v>1</v>
      </c>
      <c r="F357" s="188" t="s">
        <v>7</v>
      </c>
      <c r="G357" s="14"/>
      <c r="H357" s="189">
        <v>21</v>
      </c>
      <c r="I357" s="190"/>
      <c r="J357" s="14"/>
      <c r="K357" s="14"/>
      <c r="L357" s="186"/>
      <c r="M357" s="191"/>
      <c r="N357" s="192"/>
      <c r="O357" s="192"/>
      <c r="P357" s="192"/>
      <c r="Q357" s="192"/>
      <c r="R357" s="192"/>
      <c r="S357" s="192"/>
      <c r="T357" s="19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87" t="s">
        <v>144</v>
      </c>
      <c r="AU357" s="187" t="s">
        <v>142</v>
      </c>
      <c r="AV357" s="14" t="s">
        <v>142</v>
      </c>
      <c r="AW357" s="14" t="s">
        <v>32</v>
      </c>
      <c r="AX357" s="14" t="s">
        <v>76</v>
      </c>
      <c r="AY357" s="187" t="s">
        <v>134</v>
      </c>
    </row>
    <row r="358" s="15" customFormat="1">
      <c r="A358" s="15"/>
      <c r="B358" s="194"/>
      <c r="C358" s="15"/>
      <c r="D358" s="179" t="s">
        <v>144</v>
      </c>
      <c r="E358" s="195" t="s">
        <v>1</v>
      </c>
      <c r="F358" s="196" t="s">
        <v>147</v>
      </c>
      <c r="G358" s="15"/>
      <c r="H358" s="197">
        <v>21</v>
      </c>
      <c r="I358" s="198"/>
      <c r="J358" s="15"/>
      <c r="K358" s="15"/>
      <c r="L358" s="194"/>
      <c r="M358" s="199"/>
      <c r="N358" s="200"/>
      <c r="O358" s="200"/>
      <c r="P358" s="200"/>
      <c r="Q358" s="200"/>
      <c r="R358" s="200"/>
      <c r="S358" s="200"/>
      <c r="T358" s="201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195" t="s">
        <v>144</v>
      </c>
      <c r="AU358" s="195" t="s">
        <v>142</v>
      </c>
      <c r="AV358" s="15" t="s">
        <v>141</v>
      </c>
      <c r="AW358" s="15" t="s">
        <v>32</v>
      </c>
      <c r="AX358" s="15" t="s">
        <v>81</v>
      </c>
      <c r="AY358" s="195" t="s">
        <v>134</v>
      </c>
    </row>
    <row r="359" s="2" customFormat="1" ht="24.15" customHeight="1">
      <c r="A359" s="37"/>
      <c r="B359" s="164"/>
      <c r="C359" s="202" t="s">
        <v>660</v>
      </c>
      <c r="D359" s="202" t="s">
        <v>204</v>
      </c>
      <c r="E359" s="203" t="s">
        <v>661</v>
      </c>
      <c r="F359" s="204" t="s">
        <v>662</v>
      </c>
      <c r="G359" s="205" t="s">
        <v>247</v>
      </c>
      <c r="H359" s="206">
        <v>21</v>
      </c>
      <c r="I359" s="207"/>
      <c r="J359" s="208">
        <f>ROUND(I359*H359,2)</f>
        <v>0</v>
      </c>
      <c r="K359" s="204" t="s">
        <v>140</v>
      </c>
      <c r="L359" s="209"/>
      <c r="M359" s="210" t="s">
        <v>1</v>
      </c>
      <c r="N359" s="211" t="s">
        <v>42</v>
      </c>
      <c r="O359" s="76"/>
      <c r="P359" s="174">
        <f>O359*H359</f>
        <v>0</v>
      </c>
      <c r="Q359" s="174">
        <v>0.0147</v>
      </c>
      <c r="R359" s="174">
        <f>Q359*H359</f>
        <v>0.30869999999999996</v>
      </c>
      <c r="S359" s="174">
        <v>0</v>
      </c>
      <c r="T359" s="175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76" t="s">
        <v>303</v>
      </c>
      <c r="AT359" s="176" t="s">
        <v>204</v>
      </c>
      <c r="AU359" s="176" t="s">
        <v>142</v>
      </c>
      <c r="AY359" s="18" t="s">
        <v>134</v>
      </c>
      <c r="BE359" s="177">
        <f>IF(N359="základní",J359,0)</f>
        <v>0</v>
      </c>
      <c r="BF359" s="177">
        <f>IF(N359="snížená",J359,0)</f>
        <v>0</v>
      </c>
      <c r="BG359" s="177">
        <f>IF(N359="zákl. přenesená",J359,0)</f>
        <v>0</v>
      </c>
      <c r="BH359" s="177">
        <f>IF(N359="sníž. přenesená",J359,0)</f>
        <v>0</v>
      </c>
      <c r="BI359" s="177">
        <f>IF(N359="nulová",J359,0)</f>
        <v>0</v>
      </c>
      <c r="BJ359" s="18" t="s">
        <v>142</v>
      </c>
      <c r="BK359" s="177">
        <f>ROUND(I359*H359,2)</f>
        <v>0</v>
      </c>
      <c r="BL359" s="18" t="s">
        <v>220</v>
      </c>
      <c r="BM359" s="176" t="s">
        <v>663</v>
      </c>
    </row>
    <row r="360" s="2" customFormat="1" ht="16.5" customHeight="1">
      <c r="A360" s="37"/>
      <c r="B360" s="164"/>
      <c r="C360" s="202" t="s">
        <v>664</v>
      </c>
      <c r="D360" s="202" t="s">
        <v>204</v>
      </c>
      <c r="E360" s="203" t="s">
        <v>665</v>
      </c>
      <c r="F360" s="204" t="s">
        <v>666</v>
      </c>
      <c r="G360" s="205" t="s">
        <v>247</v>
      </c>
      <c r="H360" s="206">
        <v>21</v>
      </c>
      <c r="I360" s="207"/>
      <c r="J360" s="208">
        <f>ROUND(I360*H360,2)</f>
        <v>0</v>
      </c>
      <c r="K360" s="204" t="s">
        <v>140</v>
      </c>
      <c r="L360" s="209"/>
      <c r="M360" s="210" t="s">
        <v>1</v>
      </c>
      <c r="N360" s="211" t="s">
        <v>42</v>
      </c>
      <c r="O360" s="76"/>
      <c r="P360" s="174">
        <f>O360*H360</f>
        <v>0</v>
      </c>
      <c r="Q360" s="174">
        <v>0.00125</v>
      </c>
      <c r="R360" s="174">
        <f>Q360*H360</f>
        <v>0.02625</v>
      </c>
      <c r="S360" s="174">
        <v>0</v>
      </c>
      <c r="T360" s="175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76" t="s">
        <v>303</v>
      </c>
      <c r="AT360" s="176" t="s">
        <v>204</v>
      </c>
      <c r="AU360" s="176" t="s">
        <v>142</v>
      </c>
      <c r="AY360" s="18" t="s">
        <v>134</v>
      </c>
      <c r="BE360" s="177">
        <f>IF(N360="základní",J360,0)</f>
        <v>0</v>
      </c>
      <c r="BF360" s="177">
        <f>IF(N360="snížená",J360,0)</f>
        <v>0</v>
      </c>
      <c r="BG360" s="177">
        <f>IF(N360="zákl. přenesená",J360,0)</f>
        <v>0</v>
      </c>
      <c r="BH360" s="177">
        <f>IF(N360="sníž. přenesená",J360,0)</f>
        <v>0</v>
      </c>
      <c r="BI360" s="177">
        <f>IF(N360="nulová",J360,0)</f>
        <v>0</v>
      </c>
      <c r="BJ360" s="18" t="s">
        <v>142</v>
      </c>
      <c r="BK360" s="177">
        <f>ROUND(I360*H360,2)</f>
        <v>0</v>
      </c>
      <c r="BL360" s="18" t="s">
        <v>220</v>
      </c>
      <c r="BM360" s="176" t="s">
        <v>667</v>
      </c>
    </row>
    <row r="361" s="2" customFormat="1" ht="16.5" customHeight="1">
      <c r="A361" s="37"/>
      <c r="B361" s="164"/>
      <c r="C361" s="202" t="s">
        <v>668</v>
      </c>
      <c r="D361" s="202" t="s">
        <v>204</v>
      </c>
      <c r="E361" s="203" t="s">
        <v>669</v>
      </c>
      <c r="F361" s="204" t="s">
        <v>670</v>
      </c>
      <c r="G361" s="205" t="s">
        <v>247</v>
      </c>
      <c r="H361" s="206">
        <v>21</v>
      </c>
      <c r="I361" s="207"/>
      <c r="J361" s="208">
        <f>ROUND(I361*H361,2)</f>
        <v>0</v>
      </c>
      <c r="K361" s="204" t="s">
        <v>140</v>
      </c>
      <c r="L361" s="209"/>
      <c r="M361" s="210" t="s">
        <v>1</v>
      </c>
      <c r="N361" s="211" t="s">
        <v>42</v>
      </c>
      <c r="O361" s="76"/>
      <c r="P361" s="174">
        <f>O361*H361</f>
        <v>0</v>
      </c>
      <c r="Q361" s="174">
        <v>0.00043</v>
      </c>
      <c r="R361" s="174">
        <f>Q361*H361</f>
        <v>0.00903</v>
      </c>
      <c r="S361" s="174">
        <v>0</v>
      </c>
      <c r="T361" s="175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76" t="s">
        <v>303</v>
      </c>
      <c r="AT361" s="176" t="s">
        <v>204</v>
      </c>
      <c r="AU361" s="176" t="s">
        <v>142</v>
      </c>
      <c r="AY361" s="18" t="s">
        <v>134</v>
      </c>
      <c r="BE361" s="177">
        <f>IF(N361="základní",J361,0)</f>
        <v>0</v>
      </c>
      <c r="BF361" s="177">
        <f>IF(N361="snížená",J361,0)</f>
        <v>0</v>
      </c>
      <c r="BG361" s="177">
        <f>IF(N361="zákl. přenesená",J361,0)</f>
        <v>0</v>
      </c>
      <c r="BH361" s="177">
        <f>IF(N361="sníž. přenesená",J361,0)</f>
        <v>0</v>
      </c>
      <c r="BI361" s="177">
        <f>IF(N361="nulová",J361,0)</f>
        <v>0</v>
      </c>
      <c r="BJ361" s="18" t="s">
        <v>142</v>
      </c>
      <c r="BK361" s="177">
        <f>ROUND(I361*H361,2)</f>
        <v>0</v>
      </c>
      <c r="BL361" s="18" t="s">
        <v>220</v>
      </c>
      <c r="BM361" s="176" t="s">
        <v>671</v>
      </c>
    </row>
    <row r="362" s="2" customFormat="1" ht="16.5" customHeight="1">
      <c r="A362" s="37"/>
      <c r="B362" s="164"/>
      <c r="C362" s="165" t="s">
        <v>672</v>
      </c>
      <c r="D362" s="165" t="s">
        <v>136</v>
      </c>
      <c r="E362" s="166" t="s">
        <v>673</v>
      </c>
      <c r="F362" s="167" t="s">
        <v>674</v>
      </c>
      <c r="G362" s="168" t="s">
        <v>247</v>
      </c>
      <c r="H362" s="169">
        <v>21</v>
      </c>
      <c r="I362" s="170"/>
      <c r="J362" s="171">
        <f>ROUND(I362*H362,2)</f>
        <v>0</v>
      </c>
      <c r="K362" s="167" t="s">
        <v>140</v>
      </c>
      <c r="L362" s="38"/>
      <c r="M362" s="172" t="s">
        <v>1</v>
      </c>
      <c r="N362" s="173" t="s">
        <v>42</v>
      </c>
      <c r="O362" s="76"/>
      <c r="P362" s="174">
        <f>O362*H362</f>
        <v>0</v>
      </c>
      <c r="Q362" s="174">
        <v>0.00031</v>
      </c>
      <c r="R362" s="174">
        <f>Q362*H362</f>
        <v>0.00651</v>
      </c>
      <c r="S362" s="174">
        <v>0</v>
      </c>
      <c r="T362" s="175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76" t="s">
        <v>220</v>
      </c>
      <c r="AT362" s="176" t="s">
        <v>136</v>
      </c>
      <c r="AU362" s="176" t="s">
        <v>142</v>
      </c>
      <c r="AY362" s="18" t="s">
        <v>134</v>
      </c>
      <c r="BE362" s="177">
        <f>IF(N362="základní",J362,0)</f>
        <v>0</v>
      </c>
      <c r="BF362" s="177">
        <f>IF(N362="snížená",J362,0)</f>
        <v>0</v>
      </c>
      <c r="BG362" s="177">
        <f>IF(N362="zákl. přenesená",J362,0)</f>
        <v>0</v>
      </c>
      <c r="BH362" s="177">
        <f>IF(N362="sníž. přenesená",J362,0)</f>
        <v>0</v>
      </c>
      <c r="BI362" s="177">
        <f>IF(N362="nulová",J362,0)</f>
        <v>0</v>
      </c>
      <c r="BJ362" s="18" t="s">
        <v>142</v>
      </c>
      <c r="BK362" s="177">
        <f>ROUND(I362*H362,2)</f>
        <v>0</v>
      </c>
      <c r="BL362" s="18" t="s">
        <v>220</v>
      </c>
      <c r="BM362" s="176" t="s">
        <v>675</v>
      </c>
    </row>
    <row r="363" s="2" customFormat="1" ht="24.15" customHeight="1">
      <c r="A363" s="37"/>
      <c r="B363" s="164"/>
      <c r="C363" s="165" t="s">
        <v>676</v>
      </c>
      <c r="D363" s="165" t="s">
        <v>136</v>
      </c>
      <c r="E363" s="166" t="s">
        <v>677</v>
      </c>
      <c r="F363" s="167" t="s">
        <v>678</v>
      </c>
      <c r="G363" s="168" t="s">
        <v>186</v>
      </c>
      <c r="H363" s="169">
        <v>0.365</v>
      </c>
      <c r="I363" s="170"/>
      <c r="J363" s="171">
        <f>ROUND(I363*H363,2)</f>
        <v>0</v>
      </c>
      <c r="K363" s="167" t="s">
        <v>140</v>
      </c>
      <c r="L363" s="38"/>
      <c r="M363" s="172" t="s">
        <v>1</v>
      </c>
      <c r="N363" s="173" t="s">
        <v>42</v>
      </c>
      <c r="O363" s="76"/>
      <c r="P363" s="174">
        <f>O363*H363</f>
        <v>0</v>
      </c>
      <c r="Q363" s="174">
        <v>0</v>
      </c>
      <c r="R363" s="174">
        <f>Q363*H363</f>
        <v>0</v>
      </c>
      <c r="S363" s="174">
        <v>0</v>
      </c>
      <c r="T363" s="175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76" t="s">
        <v>220</v>
      </c>
      <c r="AT363" s="176" t="s">
        <v>136</v>
      </c>
      <c r="AU363" s="176" t="s">
        <v>142</v>
      </c>
      <c r="AY363" s="18" t="s">
        <v>134</v>
      </c>
      <c r="BE363" s="177">
        <f>IF(N363="základní",J363,0)</f>
        <v>0</v>
      </c>
      <c r="BF363" s="177">
        <f>IF(N363="snížená",J363,0)</f>
        <v>0</v>
      </c>
      <c r="BG363" s="177">
        <f>IF(N363="zákl. přenesená",J363,0)</f>
        <v>0</v>
      </c>
      <c r="BH363" s="177">
        <f>IF(N363="sníž. přenesená",J363,0)</f>
        <v>0</v>
      </c>
      <c r="BI363" s="177">
        <f>IF(N363="nulová",J363,0)</f>
        <v>0</v>
      </c>
      <c r="BJ363" s="18" t="s">
        <v>142</v>
      </c>
      <c r="BK363" s="177">
        <f>ROUND(I363*H363,2)</f>
        <v>0</v>
      </c>
      <c r="BL363" s="18" t="s">
        <v>220</v>
      </c>
      <c r="BM363" s="176" t="s">
        <v>679</v>
      </c>
    </row>
    <row r="364" s="2" customFormat="1" ht="24.15" customHeight="1">
      <c r="A364" s="37"/>
      <c r="B364" s="164"/>
      <c r="C364" s="165" t="s">
        <v>680</v>
      </c>
      <c r="D364" s="165" t="s">
        <v>136</v>
      </c>
      <c r="E364" s="166" t="s">
        <v>681</v>
      </c>
      <c r="F364" s="167" t="s">
        <v>682</v>
      </c>
      <c r="G364" s="168" t="s">
        <v>186</v>
      </c>
      <c r="H364" s="169">
        <v>0.365</v>
      </c>
      <c r="I364" s="170"/>
      <c r="J364" s="171">
        <f>ROUND(I364*H364,2)</f>
        <v>0</v>
      </c>
      <c r="K364" s="167" t="s">
        <v>388</v>
      </c>
      <c r="L364" s="38"/>
      <c r="M364" s="172" t="s">
        <v>1</v>
      </c>
      <c r="N364" s="173" t="s">
        <v>42</v>
      </c>
      <c r="O364" s="76"/>
      <c r="P364" s="174">
        <f>O364*H364</f>
        <v>0</v>
      </c>
      <c r="Q364" s="174">
        <v>0</v>
      </c>
      <c r="R364" s="174">
        <f>Q364*H364</f>
        <v>0</v>
      </c>
      <c r="S364" s="174">
        <v>0</v>
      </c>
      <c r="T364" s="175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76" t="s">
        <v>220</v>
      </c>
      <c r="AT364" s="176" t="s">
        <v>136</v>
      </c>
      <c r="AU364" s="176" t="s">
        <v>142</v>
      </c>
      <c r="AY364" s="18" t="s">
        <v>134</v>
      </c>
      <c r="BE364" s="177">
        <f>IF(N364="základní",J364,0)</f>
        <v>0</v>
      </c>
      <c r="BF364" s="177">
        <f>IF(N364="snížená",J364,0)</f>
        <v>0</v>
      </c>
      <c r="BG364" s="177">
        <f>IF(N364="zákl. přenesená",J364,0)</f>
        <v>0</v>
      </c>
      <c r="BH364" s="177">
        <f>IF(N364="sníž. přenesená",J364,0)</f>
        <v>0</v>
      </c>
      <c r="BI364" s="177">
        <f>IF(N364="nulová",J364,0)</f>
        <v>0</v>
      </c>
      <c r="BJ364" s="18" t="s">
        <v>142</v>
      </c>
      <c r="BK364" s="177">
        <f>ROUND(I364*H364,2)</f>
        <v>0</v>
      </c>
      <c r="BL364" s="18" t="s">
        <v>220</v>
      </c>
      <c r="BM364" s="176" t="s">
        <v>683</v>
      </c>
    </row>
    <row r="365" s="12" customFormat="1" ht="22.8" customHeight="1">
      <c r="A365" s="12"/>
      <c r="B365" s="151"/>
      <c r="C365" s="12"/>
      <c r="D365" s="152" t="s">
        <v>75</v>
      </c>
      <c r="E365" s="162" t="s">
        <v>684</v>
      </c>
      <c r="F365" s="162" t="s">
        <v>685</v>
      </c>
      <c r="G365" s="12"/>
      <c r="H365" s="12"/>
      <c r="I365" s="154"/>
      <c r="J365" s="163">
        <f>BK365</f>
        <v>0</v>
      </c>
      <c r="K365" s="12"/>
      <c r="L365" s="151"/>
      <c r="M365" s="156"/>
      <c r="N365" s="157"/>
      <c r="O365" s="157"/>
      <c r="P365" s="158">
        <f>SUM(P366:P379)</f>
        <v>0</v>
      </c>
      <c r="Q365" s="157"/>
      <c r="R365" s="158">
        <f>SUM(R366:R379)</f>
        <v>0.0043575</v>
      </c>
      <c r="S365" s="157"/>
      <c r="T365" s="159">
        <f>SUM(T366:T379)</f>
        <v>0.001008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52" t="s">
        <v>142</v>
      </c>
      <c r="AT365" s="160" t="s">
        <v>75</v>
      </c>
      <c r="AU365" s="160" t="s">
        <v>81</v>
      </c>
      <c r="AY365" s="152" t="s">
        <v>134</v>
      </c>
      <c r="BK365" s="161">
        <f>SUM(BK366:BK379)</f>
        <v>0</v>
      </c>
    </row>
    <row r="366" s="2" customFormat="1" ht="16.5" customHeight="1">
      <c r="A366" s="37"/>
      <c r="B366" s="164"/>
      <c r="C366" s="165" t="s">
        <v>686</v>
      </c>
      <c r="D366" s="165" t="s">
        <v>136</v>
      </c>
      <c r="E366" s="166" t="s">
        <v>687</v>
      </c>
      <c r="F366" s="167" t="s">
        <v>688</v>
      </c>
      <c r="G366" s="168" t="s">
        <v>247</v>
      </c>
      <c r="H366" s="169">
        <v>42</v>
      </c>
      <c r="I366" s="170"/>
      <c r="J366" s="171">
        <f>ROUND(I366*H366,2)</f>
        <v>0</v>
      </c>
      <c r="K366" s="167" t="s">
        <v>140</v>
      </c>
      <c r="L366" s="38"/>
      <c r="M366" s="172" t="s">
        <v>1</v>
      </c>
      <c r="N366" s="173" t="s">
        <v>42</v>
      </c>
      <c r="O366" s="76"/>
      <c r="P366" s="174">
        <f>O366*H366</f>
        <v>0</v>
      </c>
      <c r="Q366" s="174">
        <v>0</v>
      </c>
      <c r="R366" s="174">
        <f>Q366*H366</f>
        <v>0</v>
      </c>
      <c r="S366" s="174">
        <v>0</v>
      </c>
      <c r="T366" s="175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76" t="s">
        <v>220</v>
      </c>
      <c r="AT366" s="176" t="s">
        <v>136</v>
      </c>
      <c r="AU366" s="176" t="s">
        <v>142</v>
      </c>
      <c r="AY366" s="18" t="s">
        <v>134</v>
      </c>
      <c r="BE366" s="177">
        <f>IF(N366="základní",J366,0)</f>
        <v>0</v>
      </c>
      <c r="BF366" s="177">
        <f>IF(N366="snížená",J366,0)</f>
        <v>0</v>
      </c>
      <c r="BG366" s="177">
        <f>IF(N366="zákl. přenesená",J366,0)</f>
        <v>0</v>
      </c>
      <c r="BH366" s="177">
        <f>IF(N366="sníž. přenesená",J366,0)</f>
        <v>0</v>
      </c>
      <c r="BI366" s="177">
        <f>IF(N366="nulová",J366,0)</f>
        <v>0</v>
      </c>
      <c r="BJ366" s="18" t="s">
        <v>142</v>
      </c>
      <c r="BK366" s="177">
        <f>ROUND(I366*H366,2)</f>
        <v>0</v>
      </c>
      <c r="BL366" s="18" t="s">
        <v>220</v>
      </c>
      <c r="BM366" s="176" t="s">
        <v>689</v>
      </c>
    </row>
    <row r="367" s="2" customFormat="1" ht="24.15" customHeight="1">
      <c r="A367" s="37"/>
      <c r="B367" s="164"/>
      <c r="C367" s="202" t="s">
        <v>690</v>
      </c>
      <c r="D367" s="202" t="s">
        <v>204</v>
      </c>
      <c r="E367" s="203" t="s">
        <v>691</v>
      </c>
      <c r="F367" s="204" t="s">
        <v>692</v>
      </c>
      <c r="G367" s="205" t="s">
        <v>247</v>
      </c>
      <c r="H367" s="206">
        <v>42</v>
      </c>
      <c r="I367" s="207"/>
      <c r="J367" s="208">
        <f>ROUND(I367*H367,2)</f>
        <v>0</v>
      </c>
      <c r="K367" s="204" t="s">
        <v>140</v>
      </c>
      <c r="L367" s="209"/>
      <c r="M367" s="210" t="s">
        <v>1</v>
      </c>
      <c r="N367" s="211" t="s">
        <v>42</v>
      </c>
      <c r="O367" s="76"/>
      <c r="P367" s="174">
        <f>O367*H367</f>
        <v>0</v>
      </c>
      <c r="Q367" s="174">
        <v>4E-05</v>
      </c>
      <c r="R367" s="174">
        <f>Q367*H367</f>
        <v>0.00168</v>
      </c>
      <c r="S367" s="174">
        <v>0</v>
      </c>
      <c r="T367" s="175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76" t="s">
        <v>303</v>
      </c>
      <c r="AT367" s="176" t="s">
        <v>204</v>
      </c>
      <c r="AU367" s="176" t="s">
        <v>142</v>
      </c>
      <c r="AY367" s="18" t="s">
        <v>134</v>
      </c>
      <c r="BE367" s="177">
        <f>IF(N367="základní",J367,0)</f>
        <v>0</v>
      </c>
      <c r="BF367" s="177">
        <f>IF(N367="snížená",J367,0)</f>
        <v>0</v>
      </c>
      <c r="BG367" s="177">
        <f>IF(N367="zákl. přenesená",J367,0)</f>
        <v>0</v>
      </c>
      <c r="BH367" s="177">
        <f>IF(N367="sníž. přenesená",J367,0)</f>
        <v>0</v>
      </c>
      <c r="BI367" s="177">
        <f>IF(N367="nulová",J367,0)</f>
        <v>0</v>
      </c>
      <c r="BJ367" s="18" t="s">
        <v>142</v>
      </c>
      <c r="BK367" s="177">
        <f>ROUND(I367*H367,2)</f>
        <v>0</v>
      </c>
      <c r="BL367" s="18" t="s">
        <v>220</v>
      </c>
      <c r="BM367" s="176" t="s">
        <v>693</v>
      </c>
    </row>
    <row r="368" s="2" customFormat="1" ht="33" customHeight="1">
      <c r="A368" s="37"/>
      <c r="B368" s="164"/>
      <c r="C368" s="165" t="s">
        <v>694</v>
      </c>
      <c r="D368" s="165" t="s">
        <v>136</v>
      </c>
      <c r="E368" s="166" t="s">
        <v>695</v>
      </c>
      <c r="F368" s="167" t="s">
        <v>696</v>
      </c>
      <c r="G368" s="168" t="s">
        <v>241</v>
      </c>
      <c r="H368" s="169">
        <v>105</v>
      </c>
      <c r="I368" s="170"/>
      <c r="J368" s="171">
        <f>ROUND(I368*H368,2)</f>
        <v>0</v>
      </c>
      <c r="K368" s="167" t="s">
        <v>140</v>
      </c>
      <c r="L368" s="38"/>
      <c r="M368" s="172" t="s">
        <v>1</v>
      </c>
      <c r="N368" s="173" t="s">
        <v>42</v>
      </c>
      <c r="O368" s="76"/>
      <c r="P368" s="174">
        <f>O368*H368</f>
        <v>0</v>
      </c>
      <c r="Q368" s="174">
        <v>0</v>
      </c>
      <c r="R368" s="174">
        <f>Q368*H368</f>
        <v>0</v>
      </c>
      <c r="S368" s="174">
        <v>0</v>
      </c>
      <c r="T368" s="175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76" t="s">
        <v>220</v>
      </c>
      <c r="AT368" s="176" t="s">
        <v>136</v>
      </c>
      <c r="AU368" s="176" t="s">
        <v>142</v>
      </c>
      <c r="AY368" s="18" t="s">
        <v>134</v>
      </c>
      <c r="BE368" s="177">
        <f>IF(N368="základní",J368,0)</f>
        <v>0</v>
      </c>
      <c r="BF368" s="177">
        <f>IF(N368="snížená",J368,0)</f>
        <v>0</v>
      </c>
      <c r="BG368" s="177">
        <f>IF(N368="zákl. přenesená",J368,0)</f>
        <v>0</v>
      </c>
      <c r="BH368" s="177">
        <f>IF(N368="sníž. přenesená",J368,0)</f>
        <v>0</v>
      </c>
      <c r="BI368" s="177">
        <f>IF(N368="nulová",J368,0)</f>
        <v>0</v>
      </c>
      <c r="BJ368" s="18" t="s">
        <v>142</v>
      </c>
      <c r="BK368" s="177">
        <f>ROUND(I368*H368,2)</f>
        <v>0</v>
      </c>
      <c r="BL368" s="18" t="s">
        <v>220</v>
      </c>
      <c r="BM368" s="176" t="s">
        <v>697</v>
      </c>
    </row>
    <row r="369" s="14" customFormat="1">
      <c r="A369" s="14"/>
      <c r="B369" s="186"/>
      <c r="C369" s="14"/>
      <c r="D369" s="179" t="s">
        <v>144</v>
      </c>
      <c r="E369" s="187" t="s">
        <v>1</v>
      </c>
      <c r="F369" s="188" t="s">
        <v>698</v>
      </c>
      <c r="G369" s="14"/>
      <c r="H369" s="189">
        <v>105</v>
      </c>
      <c r="I369" s="190"/>
      <c r="J369" s="14"/>
      <c r="K369" s="14"/>
      <c r="L369" s="186"/>
      <c r="M369" s="191"/>
      <c r="N369" s="192"/>
      <c r="O369" s="192"/>
      <c r="P369" s="192"/>
      <c r="Q369" s="192"/>
      <c r="R369" s="192"/>
      <c r="S369" s="192"/>
      <c r="T369" s="19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187" t="s">
        <v>144</v>
      </c>
      <c r="AU369" s="187" t="s">
        <v>142</v>
      </c>
      <c r="AV369" s="14" t="s">
        <v>142</v>
      </c>
      <c r="AW369" s="14" t="s">
        <v>32</v>
      </c>
      <c r="AX369" s="14" t="s">
        <v>76</v>
      </c>
      <c r="AY369" s="187" t="s">
        <v>134</v>
      </c>
    </row>
    <row r="370" s="15" customFormat="1">
      <c r="A370" s="15"/>
      <c r="B370" s="194"/>
      <c r="C370" s="15"/>
      <c r="D370" s="179" t="s">
        <v>144</v>
      </c>
      <c r="E370" s="195" t="s">
        <v>1</v>
      </c>
      <c r="F370" s="196" t="s">
        <v>147</v>
      </c>
      <c r="G370" s="15"/>
      <c r="H370" s="197">
        <v>105</v>
      </c>
      <c r="I370" s="198"/>
      <c r="J370" s="15"/>
      <c r="K370" s="15"/>
      <c r="L370" s="194"/>
      <c r="M370" s="199"/>
      <c r="N370" s="200"/>
      <c r="O370" s="200"/>
      <c r="P370" s="200"/>
      <c r="Q370" s="200"/>
      <c r="R370" s="200"/>
      <c r="S370" s="200"/>
      <c r="T370" s="201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195" t="s">
        <v>144</v>
      </c>
      <c r="AU370" s="195" t="s">
        <v>142</v>
      </c>
      <c r="AV370" s="15" t="s">
        <v>141</v>
      </c>
      <c r="AW370" s="15" t="s">
        <v>32</v>
      </c>
      <c r="AX370" s="15" t="s">
        <v>81</v>
      </c>
      <c r="AY370" s="195" t="s">
        <v>134</v>
      </c>
    </row>
    <row r="371" s="2" customFormat="1" ht="24.15" customHeight="1">
      <c r="A371" s="37"/>
      <c r="B371" s="164"/>
      <c r="C371" s="202" t="s">
        <v>699</v>
      </c>
      <c r="D371" s="202" t="s">
        <v>204</v>
      </c>
      <c r="E371" s="203" t="s">
        <v>700</v>
      </c>
      <c r="F371" s="204" t="s">
        <v>701</v>
      </c>
      <c r="G371" s="205" t="s">
        <v>241</v>
      </c>
      <c r="H371" s="206">
        <v>120.75</v>
      </c>
      <c r="I371" s="207"/>
      <c r="J371" s="208">
        <f>ROUND(I371*H371,2)</f>
        <v>0</v>
      </c>
      <c r="K371" s="204" t="s">
        <v>140</v>
      </c>
      <c r="L371" s="209"/>
      <c r="M371" s="210" t="s">
        <v>1</v>
      </c>
      <c r="N371" s="211" t="s">
        <v>42</v>
      </c>
      <c r="O371" s="76"/>
      <c r="P371" s="174">
        <f>O371*H371</f>
        <v>0</v>
      </c>
      <c r="Q371" s="174">
        <v>1E-05</v>
      </c>
      <c r="R371" s="174">
        <f>Q371*H371</f>
        <v>0.0012075000000000002</v>
      </c>
      <c r="S371" s="174">
        <v>0</v>
      </c>
      <c r="T371" s="175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76" t="s">
        <v>303</v>
      </c>
      <c r="AT371" s="176" t="s">
        <v>204</v>
      </c>
      <c r="AU371" s="176" t="s">
        <v>142</v>
      </c>
      <c r="AY371" s="18" t="s">
        <v>134</v>
      </c>
      <c r="BE371" s="177">
        <f>IF(N371="základní",J371,0)</f>
        <v>0</v>
      </c>
      <c r="BF371" s="177">
        <f>IF(N371="snížená",J371,0)</f>
        <v>0</v>
      </c>
      <c r="BG371" s="177">
        <f>IF(N371="zákl. přenesená",J371,0)</f>
        <v>0</v>
      </c>
      <c r="BH371" s="177">
        <f>IF(N371="sníž. přenesená",J371,0)</f>
        <v>0</v>
      </c>
      <c r="BI371" s="177">
        <f>IF(N371="nulová",J371,0)</f>
        <v>0</v>
      </c>
      <c r="BJ371" s="18" t="s">
        <v>142</v>
      </c>
      <c r="BK371" s="177">
        <f>ROUND(I371*H371,2)</f>
        <v>0</v>
      </c>
      <c r="BL371" s="18" t="s">
        <v>220</v>
      </c>
      <c r="BM371" s="176" t="s">
        <v>702</v>
      </c>
    </row>
    <row r="372" s="14" customFormat="1">
      <c r="A372" s="14"/>
      <c r="B372" s="186"/>
      <c r="C372" s="14"/>
      <c r="D372" s="179" t="s">
        <v>144</v>
      </c>
      <c r="E372" s="14"/>
      <c r="F372" s="188" t="s">
        <v>703</v>
      </c>
      <c r="G372" s="14"/>
      <c r="H372" s="189">
        <v>120.75</v>
      </c>
      <c r="I372" s="190"/>
      <c r="J372" s="14"/>
      <c r="K372" s="14"/>
      <c r="L372" s="186"/>
      <c r="M372" s="191"/>
      <c r="N372" s="192"/>
      <c r="O372" s="192"/>
      <c r="P372" s="192"/>
      <c r="Q372" s="192"/>
      <c r="R372" s="192"/>
      <c r="S372" s="192"/>
      <c r="T372" s="19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187" t="s">
        <v>144</v>
      </c>
      <c r="AU372" s="187" t="s">
        <v>142</v>
      </c>
      <c r="AV372" s="14" t="s">
        <v>142</v>
      </c>
      <c r="AW372" s="14" t="s">
        <v>3</v>
      </c>
      <c r="AX372" s="14" t="s">
        <v>81</v>
      </c>
      <c r="AY372" s="187" t="s">
        <v>134</v>
      </c>
    </row>
    <row r="373" s="2" customFormat="1" ht="24.15" customHeight="1">
      <c r="A373" s="37"/>
      <c r="B373" s="164"/>
      <c r="C373" s="165" t="s">
        <v>704</v>
      </c>
      <c r="D373" s="165" t="s">
        <v>136</v>
      </c>
      <c r="E373" s="166" t="s">
        <v>705</v>
      </c>
      <c r="F373" s="167" t="s">
        <v>706</v>
      </c>
      <c r="G373" s="168" t="s">
        <v>247</v>
      </c>
      <c r="H373" s="169">
        <v>21</v>
      </c>
      <c r="I373" s="170"/>
      <c r="J373" s="171">
        <f>ROUND(I373*H373,2)</f>
        <v>0</v>
      </c>
      <c r="K373" s="167" t="s">
        <v>140</v>
      </c>
      <c r="L373" s="38"/>
      <c r="M373" s="172" t="s">
        <v>1</v>
      </c>
      <c r="N373" s="173" t="s">
        <v>42</v>
      </c>
      <c r="O373" s="76"/>
      <c r="P373" s="174">
        <f>O373*H373</f>
        <v>0</v>
      </c>
      <c r="Q373" s="174">
        <v>0</v>
      </c>
      <c r="R373" s="174">
        <f>Q373*H373</f>
        <v>0</v>
      </c>
      <c r="S373" s="174">
        <v>0</v>
      </c>
      <c r="T373" s="175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76" t="s">
        <v>220</v>
      </c>
      <c r="AT373" s="176" t="s">
        <v>136</v>
      </c>
      <c r="AU373" s="176" t="s">
        <v>142</v>
      </c>
      <c r="AY373" s="18" t="s">
        <v>134</v>
      </c>
      <c r="BE373" s="177">
        <f>IF(N373="základní",J373,0)</f>
        <v>0</v>
      </c>
      <c r="BF373" s="177">
        <f>IF(N373="snížená",J373,0)</f>
        <v>0</v>
      </c>
      <c r="BG373" s="177">
        <f>IF(N373="zákl. přenesená",J373,0)</f>
        <v>0</v>
      </c>
      <c r="BH373" s="177">
        <f>IF(N373="sníž. přenesená",J373,0)</f>
        <v>0</v>
      </c>
      <c r="BI373" s="177">
        <f>IF(N373="nulová",J373,0)</f>
        <v>0</v>
      </c>
      <c r="BJ373" s="18" t="s">
        <v>142</v>
      </c>
      <c r="BK373" s="177">
        <f>ROUND(I373*H373,2)</f>
        <v>0</v>
      </c>
      <c r="BL373" s="18" t="s">
        <v>220</v>
      </c>
      <c r="BM373" s="176" t="s">
        <v>707</v>
      </c>
    </row>
    <row r="374" s="2" customFormat="1" ht="24.15" customHeight="1">
      <c r="A374" s="37"/>
      <c r="B374" s="164"/>
      <c r="C374" s="202" t="s">
        <v>708</v>
      </c>
      <c r="D374" s="202" t="s">
        <v>204</v>
      </c>
      <c r="E374" s="203" t="s">
        <v>709</v>
      </c>
      <c r="F374" s="204" t="s">
        <v>710</v>
      </c>
      <c r="G374" s="205" t="s">
        <v>247</v>
      </c>
      <c r="H374" s="206">
        <v>21</v>
      </c>
      <c r="I374" s="207"/>
      <c r="J374" s="208">
        <f>ROUND(I374*H374,2)</f>
        <v>0</v>
      </c>
      <c r="K374" s="204" t="s">
        <v>140</v>
      </c>
      <c r="L374" s="209"/>
      <c r="M374" s="210" t="s">
        <v>1</v>
      </c>
      <c r="N374" s="211" t="s">
        <v>42</v>
      </c>
      <c r="O374" s="76"/>
      <c r="P374" s="174">
        <f>O374*H374</f>
        <v>0</v>
      </c>
      <c r="Q374" s="174">
        <v>5E-05</v>
      </c>
      <c r="R374" s="174">
        <f>Q374*H374</f>
        <v>0.0010500000000000002</v>
      </c>
      <c r="S374" s="174">
        <v>0</v>
      </c>
      <c r="T374" s="175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76" t="s">
        <v>303</v>
      </c>
      <c r="AT374" s="176" t="s">
        <v>204</v>
      </c>
      <c r="AU374" s="176" t="s">
        <v>142</v>
      </c>
      <c r="AY374" s="18" t="s">
        <v>134</v>
      </c>
      <c r="BE374" s="177">
        <f>IF(N374="základní",J374,0)</f>
        <v>0</v>
      </c>
      <c r="BF374" s="177">
        <f>IF(N374="snížená",J374,0)</f>
        <v>0</v>
      </c>
      <c r="BG374" s="177">
        <f>IF(N374="zákl. přenesená",J374,0)</f>
        <v>0</v>
      </c>
      <c r="BH374" s="177">
        <f>IF(N374="sníž. přenesená",J374,0)</f>
        <v>0</v>
      </c>
      <c r="BI374" s="177">
        <f>IF(N374="nulová",J374,0)</f>
        <v>0</v>
      </c>
      <c r="BJ374" s="18" t="s">
        <v>142</v>
      </c>
      <c r="BK374" s="177">
        <f>ROUND(I374*H374,2)</f>
        <v>0</v>
      </c>
      <c r="BL374" s="18" t="s">
        <v>220</v>
      </c>
      <c r="BM374" s="176" t="s">
        <v>711</v>
      </c>
    </row>
    <row r="375" s="2" customFormat="1" ht="16.5" customHeight="1">
      <c r="A375" s="37"/>
      <c r="B375" s="164"/>
      <c r="C375" s="202" t="s">
        <v>712</v>
      </c>
      <c r="D375" s="202" t="s">
        <v>204</v>
      </c>
      <c r="E375" s="203" t="s">
        <v>713</v>
      </c>
      <c r="F375" s="204" t="s">
        <v>714</v>
      </c>
      <c r="G375" s="205" t="s">
        <v>247</v>
      </c>
      <c r="H375" s="206">
        <v>21</v>
      </c>
      <c r="I375" s="207"/>
      <c r="J375" s="208">
        <f>ROUND(I375*H375,2)</f>
        <v>0</v>
      </c>
      <c r="K375" s="204" t="s">
        <v>140</v>
      </c>
      <c r="L375" s="209"/>
      <c r="M375" s="210" t="s">
        <v>1</v>
      </c>
      <c r="N375" s="211" t="s">
        <v>42</v>
      </c>
      <c r="O375" s="76"/>
      <c r="P375" s="174">
        <f>O375*H375</f>
        <v>0</v>
      </c>
      <c r="Q375" s="174">
        <v>2E-05</v>
      </c>
      <c r="R375" s="174">
        <f>Q375*H375</f>
        <v>0.00042</v>
      </c>
      <c r="S375" s="174">
        <v>0</v>
      </c>
      <c r="T375" s="175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76" t="s">
        <v>303</v>
      </c>
      <c r="AT375" s="176" t="s">
        <v>204</v>
      </c>
      <c r="AU375" s="176" t="s">
        <v>142</v>
      </c>
      <c r="AY375" s="18" t="s">
        <v>134</v>
      </c>
      <c r="BE375" s="177">
        <f>IF(N375="základní",J375,0)</f>
        <v>0</v>
      </c>
      <c r="BF375" s="177">
        <f>IF(N375="snížená",J375,0)</f>
        <v>0</v>
      </c>
      <c r="BG375" s="177">
        <f>IF(N375="zákl. přenesená",J375,0)</f>
        <v>0</v>
      </c>
      <c r="BH375" s="177">
        <f>IF(N375="sníž. přenesená",J375,0)</f>
        <v>0</v>
      </c>
      <c r="BI375" s="177">
        <f>IF(N375="nulová",J375,0)</f>
        <v>0</v>
      </c>
      <c r="BJ375" s="18" t="s">
        <v>142</v>
      </c>
      <c r="BK375" s="177">
        <f>ROUND(I375*H375,2)</f>
        <v>0</v>
      </c>
      <c r="BL375" s="18" t="s">
        <v>220</v>
      </c>
      <c r="BM375" s="176" t="s">
        <v>715</v>
      </c>
    </row>
    <row r="376" s="2" customFormat="1" ht="33" customHeight="1">
      <c r="A376" s="37"/>
      <c r="B376" s="164"/>
      <c r="C376" s="165" t="s">
        <v>716</v>
      </c>
      <c r="D376" s="165" t="s">
        <v>136</v>
      </c>
      <c r="E376" s="166" t="s">
        <v>717</v>
      </c>
      <c r="F376" s="167" t="s">
        <v>718</v>
      </c>
      <c r="G376" s="168" t="s">
        <v>247</v>
      </c>
      <c r="H376" s="169">
        <v>21</v>
      </c>
      <c r="I376" s="170"/>
      <c r="J376" s="171">
        <f>ROUND(I376*H376,2)</f>
        <v>0</v>
      </c>
      <c r="K376" s="167" t="s">
        <v>140</v>
      </c>
      <c r="L376" s="38"/>
      <c r="M376" s="172" t="s">
        <v>1</v>
      </c>
      <c r="N376" s="173" t="s">
        <v>42</v>
      </c>
      <c r="O376" s="76"/>
      <c r="P376" s="174">
        <f>O376*H376</f>
        <v>0</v>
      </c>
      <c r="Q376" s="174">
        <v>0</v>
      </c>
      <c r="R376" s="174">
        <f>Q376*H376</f>
        <v>0</v>
      </c>
      <c r="S376" s="174">
        <v>4.8E-05</v>
      </c>
      <c r="T376" s="175">
        <f>S376*H376</f>
        <v>0.001008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76" t="s">
        <v>220</v>
      </c>
      <c r="AT376" s="176" t="s">
        <v>136</v>
      </c>
      <c r="AU376" s="176" t="s">
        <v>142</v>
      </c>
      <c r="AY376" s="18" t="s">
        <v>134</v>
      </c>
      <c r="BE376" s="177">
        <f>IF(N376="základní",J376,0)</f>
        <v>0</v>
      </c>
      <c r="BF376" s="177">
        <f>IF(N376="snížená",J376,0)</f>
        <v>0</v>
      </c>
      <c r="BG376" s="177">
        <f>IF(N376="zákl. přenesená",J376,0)</f>
        <v>0</v>
      </c>
      <c r="BH376" s="177">
        <f>IF(N376="sníž. přenesená",J376,0)</f>
        <v>0</v>
      </c>
      <c r="BI376" s="177">
        <f>IF(N376="nulová",J376,0)</f>
        <v>0</v>
      </c>
      <c r="BJ376" s="18" t="s">
        <v>142</v>
      </c>
      <c r="BK376" s="177">
        <f>ROUND(I376*H376,2)</f>
        <v>0</v>
      </c>
      <c r="BL376" s="18" t="s">
        <v>220</v>
      </c>
      <c r="BM376" s="176" t="s">
        <v>719</v>
      </c>
    </row>
    <row r="377" s="2" customFormat="1" ht="24.15" customHeight="1">
      <c r="A377" s="37"/>
      <c r="B377" s="164"/>
      <c r="C377" s="165" t="s">
        <v>720</v>
      </c>
      <c r="D377" s="165" t="s">
        <v>136</v>
      </c>
      <c r="E377" s="166" t="s">
        <v>721</v>
      </c>
      <c r="F377" s="167" t="s">
        <v>722</v>
      </c>
      <c r="G377" s="168" t="s">
        <v>247</v>
      </c>
      <c r="H377" s="169">
        <v>1</v>
      </c>
      <c r="I377" s="170"/>
      <c r="J377" s="171">
        <f>ROUND(I377*H377,2)</f>
        <v>0</v>
      </c>
      <c r="K377" s="167" t="s">
        <v>140</v>
      </c>
      <c r="L377" s="38"/>
      <c r="M377" s="172" t="s">
        <v>1</v>
      </c>
      <c r="N377" s="173" t="s">
        <v>42</v>
      </c>
      <c r="O377" s="76"/>
      <c r="P377" s="174">
        <f>O377*H377</f>
        <v>0</v>
      </c>
      <c r="Q377" s="174">
        <v>0</v>
      </c>
      <c r="R377" s="174">
        <f>Q377*H377</f>
        <v>0</v>
      </c>
      <c r="S377" s="174">
        <v>0</v>
      </c>
      <c r="T377" s="175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76" t="s">
        <v>220</v>
      </c>
      <c r="AT377" s="176" t="s">
        <v>136</v>
      </c>
      <c r="AU377" s="176" t="s">
        <v>142</v>
      </c>
      <c r="AY377" s="18" t="s">
        <v>134</v>
      </c>
      <c r="BE377" s="177">
        <f>IF(N377="základní",J377,0)</f>
        <v>0</v>
      </c>
      <c r="BF377" s="177">
        <f>IF(N377="snížená",J377,0)</f>
        <v>0</v>
      </c>
      <c r="BG377" s="177">
        <f>IF(N377="zákl. přenesená",J377,0)</f>
        <v>0</v>
      </c>
      <c r="BH377" s="177">
        <f>IF(N377="sníž. přenesená",J377,0)</f>
        <v>0</v>
      </c>
      <c r="BI377" s="177">
        <f>IF(N377="nulová",J377,0)</f>
        <v>0</v>
      </c>
      <c r="BJ377" s="18" t="s">
        <v>142</v>
      </c>
      <c r="BK377" s="177">
        <f>ROUND(I377*H377,2)</f>
        <v>0</v>
      </c>
      <c r="BL377" s="18" t="s">
        <v>220</v>
      </c>
      <c r="BM377" s="176" t="s">
        <v>723</v>
      </c>
    </row>
    <row r="378" s="2" customFormat="1" ht="24.15" customHeight="1">
      <c r="A378" s="37"/>
      <c r="B378" s="164"/>
      <c r="C378" s="165" t="s">
        <v>724</v>
      </c>
      <c r="D378" s="165" t="s">
        <v>136</v>
      </c>
      <c r="E378" s="166" t="s">
        <v>725</v>
      </c>
      <c r="F378" s="167" t="s">
        <v>726</v>
      </c>
      <c r="G378" s="168" t="s">
        <v>186</v>
      </c>
      <c r="H378" s="169">
        <v>0.004</v>
      </c>
      <c r="I378" s="170"/>
      <c r="J378" s="171">
        <f>ROUND(I378*H378,2)</f>
        <v>0</v>
      </c>
      <c r="K378" s="167" t="s">
        <v>140</v>
      </c>
      <c r="L378" s="38"/>
      <c r="M378" s="172" t="s">
        <v>1</v>
      </c>
      <c r="N378" s="173" t="s">
        <v>42</v>
      </c>
      <c r="O378" s="76"/>
      <c r="P378" s="174">
        <f>O378*H378</f>
        <v>0</v>
      </c>
      <c r="Q378" s="174">
        <v>0</v>
      </c>
      <c r="R378" s="174">
        <f>Q378*H378</f>
        <v>0</v>
      </c>
      <c r="S378" s="174">
        <v>0</v>
      </c>
      <c r="T378" s="175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76" t="s">
        <v>220</v>
      </c>
      <c r="AT378" s="176" t="s">
        <v>136</v>
      </c>
      <c r="AU378" s="176" t="s">
        <v>142</v>
      </c>
      <c r="AY378" s="18" t="s">
        <v>134</v>
      </c>
      <c r="BE378" s="177">
        <f>IF(N378="základní",J378,0)</f>
        <v>0</v>
      </c>
      <c r="BF378" s="177">
        <f>IF(N378="snížená",J378,0)</f>
        <v>0</v>
      </c>
      <c r="BG378" s="177">
        <f>IF(N378="zákl. přenesená",J378,0)</f>
        <v>0</v>
      </c>
      <c r="BH378" s="177">
        <f>IF(N378="sníž. přenesená",J378,0)</f>
        <v>0</v>
      </c>
      <c r="BI378" s="177">
        <f>IF(N378="nulová",J378,0)</f>
        <v>0</v>
      </c>
      <c r="BJ378" s="18" t="s">
        <v>142</v>
      </c>
      <c r="BK378" s="177">
        <f>ROUND(I378*H378,2)</f>
        <v>0</v>
      </c>
      <c r="BL378" s="18" t="s">
        <v>220</v>
      </c>
      <c r="BM378" s="176" t="s">
        <v>727</v>
      </c>
    </row>
    <row r="379" s="2" customFormat="1" ht="24.15" customHeight="1">
      <c r="A379" s="37"/>
      <c r="B379" s="164"/>
      <c r="C379" s="165" t="s">
        <v>728</v>
      </c>
      <c r="D379" s="165" t="s">
        <v>136</v>
      </c>
      <c r="E379" s="166" t="s">
        <v>729</v>
      </c>
      <c r="F379" s="167" t="s">
        <v>730</v>
      </c>
      <c r="G379" s="168" t="s">
        <v>186</v>
      </c>
      <c r="H379" s="169">
        <v>0.004</v>
      </c>
      <c r="I379" s="170"/>
      <c r="J379" s="171">
        <f>ROUND(I379*H379,2)</f>
        <v>0</v>
      </c>
      <c r="K379" s="167" t="s">
        <v>140</v>
      </c>
      <c r="L379" s="38"/>
      <c r="M379" s="172" t="s">
        <v>1</v>
      </c>
      <c r="N379" s="173" t="s">
        <v>42</v>
      </c>
      <c r="O379" s="76"/>
      <c r="P379" s="174">
        <f>O379*H379</f>
        <v>0</v>
      </c>
      <c r="Q379" s="174">
        <v>0</v>
      </c>
      <c r="R379" s="174">
        <f>Q379*H379</f>
        <v>0</v>
      </c>
      <c r="S379" s="174">
        <v>0</v>
      </c>
      <c r="T379" s="175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76" t="s">
        <v>220</v>
      </c>
      <c r="AT379" s="176" t="s">
        <v>136</v>
      </c>
      <c r="AU379" s="176" t="s">
        <v>142</v>
      </c>
      <c r="AY379" s="18" t="s">
        <v>134</v>
      </c>
      <c r="BE379" s="177">
        <f>IF(N379="základní",J379,0)</f>
        <v>0</v>
      </c>
      <c r="BF379" s="177">
        <f>IF(N379="snížená",J379,0)</f>
        <v>0</v>
      </c>
      <c r="BG379" s="177">
        <f>IF(N379="zákl. přenesená",J379,0)</f>
        <v>0</v>
      </c>
      <c r="BH379" s="177">
        <f>IF(N379="sníž. přenesená",J379,0)</f>
        <v>0</v>
      </c>
      <c r="BI379" s="177">
        <f>IF(N379="nulová",J379,0)</f>
        <v>0</v>
      </c>
      <c r="BJ379" s="18" t="s">
        <v>142</v>
      </c>
      <c r="BK379" s="177">
        <f>ROUND(I379*H379,2)</f>
        <v>0</v>
      </c>
      <c r="BL379" s="18" t="s">
        <v>220</v>
      </c>
      <c r="BM379" s="176" t="s">
        <v>731</v>
      </c>
    </row>
    <row r="380" s="12" customFormat="1" ht="22.8" customHeight="1">
      <c r="A380" s="12"/>
      <c r="B380" s="151"/>
      <c r="C380" s="12"/>
      <c r="D380" s="152" t="s">
        <v>75</v>
      </c>
      <c r="E380" s="162" t="s">
        <v>732</v>
      </c>
      <c r="F380" s="162" t="s">
        <v>733</v>
      </c>
      <c r="G380" s="12"/>
      <c r="H380" s="12"/>
      <c r="I380" s="154"/>
      <c r="J380" s="163">
        <f>BK380</f>
        <v>0</v>
      </c>
      <c r="K380" s="12"/>
      <c r="L380" s="151"/>
      <c r="M380" s="156"/>
      <c r="N380" s="157"/>
      <c r="O380" s="157"/>
      <c r="P380" s="158">
        <f>SUM(P381:P394)</f>
        <v>0</v>
      </c>
      <c r="Q380" s="157"/>
      <c r="R380" s="158">
        <f>SUM(R381:R394)</f>
        <v>0.20424000000000003</v>
      </c>
      <c r="S380" s="157"/>
      <c r="T380" s="159">
        <f>SUM(T381:T394)</f>
        <v>0.85914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152" t="s">
        <v>142</v>
      </c>
      <c r="AT380" s="160" t="s">
        <v>75</v>
      </c>
      <c r="AU380" s="160" t="s">
        <v>81</v>
      </c>
      <c r="AY380" s="152" t="s">
        <v>134</v>
      </c>
      <c r="BK380" s="161">
        <f>SUM(BK381:BK394)</f>
        <v>0</v>
      </c>
    </row>
    <row r="381" s="2" customFormat="1" ht="24.15" customHeight="1">
      <c r="A381" s="37"/>
      <c r="B381" s="164"/>
      <c r="C381" s="165" t="s">
        <v>734</v>
      </c>
      <c r="D381" s="165" t="s">
        <v>136</v>
      </c>
      <c r="E381" s="166" t="s">
        <v>735</v>
      </c>
      <c r="F381" s="167" t="s">
        <v>736</v>
      </c>
      <c r="G381" s="168" t="s">
        <v>247</v>
      </c>
      <c r="H381" s="169">
        <v>21</v>
      </c>
      <c r="I381" s="170"/>
      <c r="J381" s="171">
        <f>ROUND(I381*H381,2)</f>
        <v>0</v>
      </c>
      <c r="K381" s="167" t="s">
        <v>140</v>
      </c>
      <c r="L381" s="38"/>
      <c r="M381" s="172" t="s">
        <v>1</v>
      </c>
      <c r="N381" s="173" t="s">
        <v>42</v>
      </c>
      <c r="O381" s="76"/>
      <c r="P381" s="174">
        <f>O381*H381</f>
        <v>0</v>
      </c>
      <c r="Q381" s="174">
        <v>0</v>
      </c>
      <c r="R381" s="174">
        <f>Q381*H381</f>
        <v>0</v>
      </c>
      <c r="S381" s="174">
        <v>0</v>
      </c>
      <c r="T381" s="175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76" t="s">
        <v>220</v>
      </c>
      <c r="AT381" s="176" t="s">
        <v>136</v>
      </c>
      <c r="AU381" s="176" t="s">
        <v>142</v>
      </c>
      <c r="AY381" s="18" t="s">
        <v>134</v>
      </c>
      <c r="BE381" s="177">
        <f>IF(N381="základní",J381,0)</f>
        <v>0</v>
      </c>
      <c r="BF381" s="177">
        <f>IF(N381="snížená",J381,0)</f>
        <v>0</v>
      </c>
      <c r="BG381" s="177">
        <f>IF(N381="zákl. přenesená",J381,0)</f>
        <v>0</v>
      </c>
      <c r="BH381" s="177">
        <f>IF(N381="sníž. přenesená",J381,0)</f>
        <v>0</v>
      </c>
      <c r="BI381" s="177">
        <f>IF(N381="nulová",J381,0)</f>
        <v>0</v>
      </c>
      <c r="BJ381" s="18" t="s">
        <v>142</v>
      </c>
      <c r="BK381" s="177">
        <f>ROUND(I381*H381,2)</f>
        <v>0</v>
      </c>
      <c r="BL381" s="18" t="s">
        <v>220</v>
      </c>
      <c r="BM381" s="176" t="s">
        <v>737</v>
      </c>
    </row>
    <row r="382" s="2" customFormat="1" ht="24.15" customHeight="1">
      <c r="A382" s="37"/>
      <c r="B382" s="164"/>
      <c r="C382" s="202" t="s">
        <v>738</v>
      </c>
      <c r="D382" s="202" t="s">
        <v>204</v>
      </c>
      <c r="E382" s="203" t="s">
        <v>739</v>
      </c>
      <c r="F382" s="204" t="s">
        <v>740</v>
      </c>
      <c r="G382" s="205" t="s">
        <v>247</v>
      </c>
      <c r="H382" s="206">
        <v>21</v>
      </c>
      <c r="I382" s="207"/>
      <c r="J382" s="208">
        <f>ROUND(I382*H382,2)</f>
        <v>0</v>
      </c>
      <c r="K382" s="204" t="s">
        <v>140</v>
      </c>
      <c r="L382" s="209"/>
      <c r="M382" s="210" t="s">
        <v>1</v>
      </c>
      <c r="N382" s="211" t="s">
        <v>42</v>
      </c>
      <c r="O382" s="76"/>
      <c r="P382" s="174">
        <f>O382*H382</f>
        <v>0</v>
      </c>
      <c r="Q382" s="174">
        <v>0.0004</v>
      </c>
      <c r="R382" s="174">
        <f>Q382*H382</f>
        <v>0.0084</v>
      </c>
      <c r="S382" s="174">
        <v>0</v>
      </c>
      <c r="T382" s="175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76" t="s">
        <v>303</v>
      </c>
      <c r="AT382" s="176" t="s">
        <v>204</v>
      </c>
      <c r="AU382" s="176" t="s">
        <v>142</v>
      </c>
      <c r="AY382" s="18" t="s">
        <v>134</v>
      </c>
      <c r="BE382" s="177">
        <f>IF(N382="základní",J382,0)</f>
        <v>0</v>
      </c>
      <c r="BF382" s="177">
        <f>IF(N382="snížená",J382,0)</f>
        <v>0</v>
      </c>
      <c r="BG382" s="177">
        <f>IF(N382="zákl. přenesená",J382,0)</f>
        <v>0</v>
      </c>
      <c r="BH382" s="177">
        <f>IF(N382="sníž. přenesená",J382,0)</f>
        <v>0</v>
      </c>
      <c r="BI382" s="177">
        <f>IF(N382="nulová",J382,0)</f>
        <v>0</v>
      </c>
      <c r="BJ382" s="18" t="s">
        <v>142</v>
      </c>
      <c r="BK382" s="177">
        <f>ROUND(I382*H382,2)</f>
        <v>0</v>
      </c>
      <c r="BL382" s="18" t="s">
        <v>220</v>
      </c>
      <c r="BM382" s="176" t="s">
        <v>741</v>
      </c>
    </row>
    <row r="383" s="2" customFormat="1" ht="33" customHeight="1">
      <c r="A383" s="37"/>
      <c r="B383" s="164"/>
      <c r="C383" s="165" t="s">
        <v>742</v>
      </c>
      <c r="D383" s="165" t="s">
        <v>136</v>
      </c>
      <c r="E383" s="166" t="s">
        <v>743</v>
      </c>
      <c r="F383" s="167" t="s">
        <v>744</v>
      </c>
      <c r="G383" s="168" t="s">
        <v>241</v>
      </c>
      <c r="H383" s="169">
        <v>86</v>
      </c>
      <c r="I383" s="170"/>
      <c r="J383" s="171">
        <f>ROUND(I383*H383,2)</f>
        <v>0</v>
      </c>
      <c r="K383" s="167" t="s">
        <v>140</v>
      </c>
      <c r="L383" s="38"/>
      <c r="M383" s="172" t="s">
        <v>1</v>
      </c>
      <c r="N383" s="173" t="s">
        <v>42</v>
      </c>
      <c r="O383" s="76"/>
      <c r="P383" s="174">
        <f>O383*H383</f>
        <v>0</v>
      </c>
      <c r="Q383" s="174">
        <v>0</v>
      </c>
      <c r="R383" s="174">
        <f>Q383*H383</f>
        <v>0</v>
      </c>
      <c r="S383" s="174">
        <v>0</v>
      </c>
      <c r="T383" s="175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76" t="s">
        <v>220</v>
      </c>
      <c r="AT383" s="176" t="s">
        <v>136</v>
      </c>
      <c r="AU383" s="176" t="s">
        <v>142</v>
      </c>
      <c r="AY383" s="18" t="s">
        <v>134</v>
      </c>
      <c r="BE383" s="177">
        <f>IF(N383="základní",J383,0)</f>
        <v>0</v>
      </c>
      <c r="BF383" s="177">
        <f>IF(N383="snížená",J383,0)</f>
        <v>0</v>
      </c>
      <c r="BG383" s="177">
        <f>IF(N383="zákl. přenesená",J383,0)</f>
        <v>0</v>
      </c>
      <c r="BH383" s="177">
        <f>IF(N383="sníž. přenesená",J383,0)</f>
        <v>0</v>
      </c>
      <c r="BI383" s="177">
        <f>IF(N383="nulová",J383,0)</f>
        <v>0</v>
      </c>
      <c r="BJ383" s="18" t="s">
        <v>142</v>
      </c>
      <c r="BK383" s="177">
        <f>ROUND(I383*H383,2)</f>
        <v>0</v>
      </c>
      <c r="BL383" s="18" t="s">
        <v>220</v>
      </c>
      <c r="BM383" s="176" t="s">
        <v>745</v>
      </c>
    </row>
    <row r="384" s="2" customFormat="1" ht="16.5" customHeight="1">
      <c r="A384" s="37"/>
      <c r="B384" s="164"/>
      <c r="C384" s="202" t="s">
        <v>746</v>
      </c>
      <c r="D384" s="202" t="s">
        <v>204</v>
      </c>
      <c r="E384" s="203" t="s">
        <v>747</v>
      </c>
      <c r="F384" s="204" t="s">
        <v>748</v>
      </c>
      <c r="G384" s="205" t="s">
        <v>241</v>
      </c>
      <c r="H384" s="206">
        <v>103.2</v>
      </c>
      <c r="I384" s="207"/>
      <c r="J384" s="208">
        <f>ROUND(I384*H384,2)</f>
        <v>0</v>
      </c>
      <c r="K384" s="204" t="s">
        <v>140</v>
      </c>
      <c r="L384" s="209"/>
      <c r="M384" s="210" t="s">
        <v>1</v>
      </c>
      <c r="N384" s="211" t="s">
        <v>42</v>
      </c>
      <c r="O384" s="76"/>
      <c r="P384" s="174">
        <f>O384*H384</f>
        <v>0</v>
      </c>
      <c r="Q384" s="174">
        <v>0.0015</v>
      </c>
      <c r="R384" s="174">
        <f>Q384*H384</f>
        <v>0.15480000000000003</v>
      </c>
      <c r="S384" s="174">
        <v>0</v>
      </c>
      <c r="T384" s="175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76" t="s">
        <v>303</v>
      </c>
      <c r="AT384" s="176" t="s">
        <v>204</v>
      </c>
      <c r="AU384" s="176" t="s">
        <v>142</v>
      </c>
      <c r="AY384" s="18" t="s">
        <v>134</v>
      </c>
      <c r="BE384" s="177">
        <f>IF(N384="základní",J384,0)</f>
        <v>0</v>
      </c>
      <c r="BF384" s="177">
        <f>IF(N384="snížená",J384,0)</f>
        <v>0</v>
      </c>
      <c r="BG384" s="177">
        <f>IF(N384="zákl. přenesená",J384,0)</f>
        <v>0</v>
      </c>
      <c r="BH384" s="177">
        <f>IF(N384="sníž. přenesená",J384,0)</f>
        <v>0</v>
      </c>
      <c r="BI384" s="177">
        <f>IF(N384="nulová",J384,0)</f>
        <v>0</v>
      </c>
      <c r="BJ384" s="18" t="s">
        <v>142</v>
      </c>
      <c r="BK384" s="177">
        <f>ROUND(I384*H384,2)</f>
        <v>0</v>
      </c>
      <c r="BL384" s="18" t="s">
        <v>220</v>
      </c>
      <c r="BM384" s="176" t="s">
        <v>749</v>
      </c>
    </row>
    <row r="385" s="14" customFormat="1">
      <c r="A385" s="14"/>
      <c r="B385" s="186"/>
      <c r="C385" s="14"/>
      <c r="D385" s="179" t="s">
        <v>144</v>
      </c>
      <c r="E385" s="14"/>
      <c r="F385" s="188" t="s">
        <v>750</v>
      </c>
      <c r="G385" s="14"/>
      <c r="H385" s="189">
        <v>103.2</v>
      </c>
      <c r="I385" s="190"/>
      <c r="J385" s="14"/>
      <c r="K385" s="14"/>
      <c r="L385" s="186"/>
      <c r="M385" s="191"/>
      <c r="N385" s="192"/>
      <c r="O385" s="192"/>
      <c r="P385" s="192"/>
      <c r="Q385" s="192"/>
      <c r="R385" s="192"/>
      <c r="S385" s="192"/>
      <c r="T385" s="19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187" t="s">
        <v>144</v>
      </c>
      <c r="AU385" s="187" t="s">
        <v>142</v>
      </c>
      <c r="AV385" s="14" t="s">
        <v>142</v>
      </c>
      <c r="AW385" s="14" t="s">
        <v>3</v>
      </c>
      <c r="AX385" s="14" t="s">
        <v>81</v>
      </c>
      <c r="AY385" s="187" t="s">
        <v>134</v>
      </c>
    </row>
    <row r="386" s="2" customFormat="1" ht="37.8" customHeight="1">
      <c r="A386" s="37"/>
      <c r="B386" s="164"/>
      <c r="C386" s="165" t="s">
        <v>751</v>
      </c>
      <c r="D386" s="165" t="s">
        <v>136</v>
      </c>
      <c r="E386" s="166" t="s">
        <v>752</v>
      </c>
      <c r="F386" s="167" t="s">
        <v>753</v>
      </c>
      <c r="G386" s="168" t="s">
        <v>241</v>
      </c>
      <c r="H386" s="169">
        <v>18</v>
      </c>
      <c r="I386" s="170"/>
      <c r="J386" s="171">
        <f>ROUND(I386*H386,2)</f>
        <v>0</v>
      </c>
      <c r="K386" s="167" t="s">
        <v>140</v>
      </c>
      <c r="L386" s="38"/>
      <c r="M386" s="172" t="s">
        <v>1</v>
      </c>
      <c r="N386" s="173" t="s">
        <v>42</v>
      </c>
      <c r="O386" s="76"/>
      <c r="P386" s="174">
        <f>O386*H386</f>
        <v>0</v>
      </c>
      <c r="Q386" s="174">
        <v>0</v>
      </c>
      <c r="R386" s="174">
        <f>Q386*H386</f>
        <v>0</v>
      </c>
      <c r="S386" s="174">
        <v>0</v>
      </c>
      <c r="T386" s="175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76" t="s">
        <v>220</v>
      </c>
      <c r="AT386" s="176" t="s">
        <v>136</v>
      </c>
      <c r="AU386" s="176" t="s">
        <v>142</v>
      </c>
      <c r="AY386" s="18" t="s">
        <v>134</v>
      </c>
      <c r="BE386" s="177">
        <f>IF(N386="základní",J386,0)</f>
        <v>0</v>
      </c>
      <c r="BF386" s="177">
        <f>IF(N386="snížená",J386,0)</f>
        <v>0</v>
      </c>
      <c r="BG386" s="177">
        <f>IF(N386="zákl. přenesená",J386,0)</f>
        <v>0</v>
      </c>
      <c r="BH386" s="177">
        <f>IF(N386="sníž. přenesená",J386,0)</f>
        <v>0</v>
      </c>
      <c r="BI386" s="177">
        <f>IF(N386="nulová",J386,0)</f>
        <v>0</v>
      </c>
      <c r="BJ386" s="18" t="s">
        <v>142</v>
      </c>
      <c r="BK386" s="177">
        <f>ROUND(I386*H386,2)</f>
        <v>0</v>
      </c>
      <c r="BL386" s="18" t="s">
        <v>220</v>
      </c>
      <c r="BM386" s="176" t="s">
        <v>754</v>
      </c>
    </row>
    <row r="387" s="2" customFormat="1" ht="16.5" customHeight="1">
      <c r="A387" s="37"/>
      <c r="B387" s="164"/>
      <c r="C387" s="202" t="s">
        <v>755</v>
      </c>
      <c r="D387" s="202" t="s">
        <v>204</v>
      </c>
      <c r="E387" s="203" t="s">
        <v>756</v>
      </c>
      <c r="F387" s="204" t="s">
        <v>757</v>
      </c>
      <c r="G387" s="205" t="s">
        <v>241</v>
      </c>
      <c r="H387" s="206">
        <v>21.6</v>
      </c>
      <c r="I387" s="207"/>
      <c r="J387" s="208">
        <f>ROUND(I387*H387,2)</f>
        <v>0</v>
      </c>
      <c r="K387" s="204" t="s">
        <v>140</v>
      </c>
      <c r="L387" s="209"/>
      <c r="M387" s="210" t="s">
        <v>1</v>
      </c>
      <c r="N387" s="211" t="s">
        <v>42</v>
      </c>
      <c r="O387" s="76"/>
      <c r="P387" s="174">
        <f>O387*H387</f>
        <v>0</v>
      </c>
      <c r="Q387" s="174">
        <v>0.0019</v>
      </c>
      <c r="R387" s="174">
        <f>Q387*H387</f>
        <v>0.04104</v>
      </c>
      <c r="S387" s="174">
        <v>0</v>
      </c>
      <c r="T387" s="175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76" t="s">
        <v>303</v>
      </c>
      <c r="AT387" s="176" t="s">
        <v>204</v>
      </c>
      <c r="AU387" s="176" t="s">
        <v>142</v>
      </c>
      <c r="AY387" s="18" t="s">
        <v>134</v>
      </c>
      <c r="BE387" s="177">
        <f>IF(N387="základní",J387,0)</f>
        <v>0</v>
      </c>
      <c r="BF387" s="177">
        <f>IF(N387="snížená",J387,0)</f>
        <v>0</v>
      </c>
      <c r="BG387" s="177">
        <f>IF(N387="zákl. přenesená",J387,0)</f>
        <v>0</v>
      </c>
      <c r="BH387" s="177">
        <f>IF(N387="sníž. přenesená",J387,0)</f>
        <v>0</v>
      </c>
      <c r="BI387" s="177">
        <f>IF(N387="nulová",J387,0)</f>
        <v>0</v>
      </c>
      <c r="BJ387" s="18" t="s">
        <v>142</v>
      </c>
      <c r="BK387" s="177">
        <f>ROUND(I387*H387,2)</f>
        <v>0</v>
      </c>
      <c r="BL387" s="18" t="s">
        <v>220</v>
      </c>
      <c r="BM387" s="176" t="s">
        <v>758</v>
      </c>
    </row>
    <row r="388" s="14" customFormat="1">
      <c r="A388" s="14"/>
      <c r="B388" s="186"/>
      <c r="C388" s="14"/>
      <c r="D388" s="179" t="s">
        <v>144</v>
      </c>
      <c r="E388" s="14"/>
      <c r="F388" s="188" t="s">
        <v>759</v>
      </c>
      <c r="G388" s="14"/>
      <c r="H388" s="189">
        <v>21.6</v>
      </c>
      <c r="I388" s="190"/>
      <c r="J388" s="14"/>
      <c r="K388" s="14"/>
      <c r="L388" s="186"/>
      <c r="M388" s="191"/>
      <c r="N388" s="192"/>
      <c r="O388" s="192"/>
      <c r="P388" s="192"/>
      <c r="Q388" s="192"/>
      <c r="R388" s="192"/>
      <c r="S388" s="192"/>
      <c r="T388" s="19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187" t="s">
        <v>144</v>
      </c>
      <c r="AU388" s="187" t="s">
        <v>142</v>
      </c>
      <c r="AV388" s="14" t="s">
        <v>142</v>
      </c>
      <c r="AW388" s="14" t="s">
        <v>3</v>
      </c>
      <c r="AX388" s="14" t="s">
        <v>81</v>
      </c>
      <c r="AY388" s="187" t="s">
        <v>134</v>
      </c>
    </row>
    <row r="389" s="2" customFormat="1" ht="16.5" customHeight="1">
      <c r="A389" s="37"/>
      <c r="B389" s="164"/>
      <c r="C389" s="165" t="s">
        <v>760</v>
      </c>
      <c r="D389" s="165" t="s">
        <v>136</v>
      </c>
      <c r="E389" s="166" t="s">
        <v>761</v>
      </c>
      <c r="F389" s="167" t="s">
        <v>762</v>
      </c>
      <c r="G389" s="168" t="s">
        <v>241</v>
      </c>
      <c r="H389" s="169">
        <v>86</v>
      </c>
      <c r="I389" s="170"/>
      <c r="J389" s="171">
        <f>ROUND(I389*H389,2)</f>
        <v>0</v>
      </c>
      <c r="K389" s="167" t="s">
        <v>1</v>
      </c>
      <c r="L389" s="38"/>
      <c r="M389" s="172" t="s">
        <v>1</v>
      </c>
      <c r="N389" s="173" t="s">
        <v>42</v>
      </c>
      <c r="O389" s="76"/>
      <c r="P389" s="174">
        <f>O389*H389</f>
        <v>0</v>
      </c>
      <c r="Q389" s="174">
        <v>0</v>
      </c>
      <c r="R389" s="174">
        <f>Q389*H389</f>
        <v>0</v>
      </c>
      <c r="S389" s="174">
        <v>0.00999</v>
      </c>
      <c r="T389" s="175">
        <f>S389*H389</f>
        <v>0.85914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176" t="s">
        <v>220</v>
      </c>
      <c r="AT389" s="176" t="s">
        <v>136</v>
      </c>
      <c r="AU389" s="176" t="s">
        <v>142</v>
      </c>
      <c r="AY389" s="18" t="s">
        <v>134</v>
      </c>
      <c r="BE389" s="177">
        <f>IF(N389="základní",J389,0)</f>
        <v>0</v>
      </c>
      <c r="BF389" s="177">
        <f>IF(N389="snížená",J389,0)</f>
        <v>0</v>
      </c>
      <c r="BG389" s="177">
        <f>IF(N389="zákl. přenesená",J389,0)</f>
        <v>0</v>
      </c>
      <c r="BH389" s="177">
        <f>IF(N389="sníž. přenesená",J389,0)</f>
        <v>0</v>
      </c>
      <c r="BI389" s="177">
        <f>IF(N389="nulová",J389,0)</f>
        <v>0</v>
      </c>
      <c r="BJ389" s="18" t="s">
        <v>142</v>
      </c>
      <c r="BK389" s="177">
        <f>ROUND(I389*H389,2)</f>
        <v>0</v>
      </c>
      <c r="BL389" s="18" t="s">
        <v>220</v>
      </c>
      <c r="BM389" s="176" t="s">
        <v>763</v>
      </c>
    </row>
    <row r="390" s="2" customFormat="1" ht="16.5" customHeight="1">
      <c r="A390" s="37"/>
      <c r="B390" s="164"/>
      <c r="C390" s="165" t="s">
        <v>764</v>
      </c>
      <c r="D390" s="165" t="s">
        <v>136</v>
      </c>
      <c r="E390" s="166" t="s">
        <v>765</v>
      </c>
      <c r="F390" s="167" t="s">
        <v>459</v>
      </c>
      <c r="G390" s="168" t="s">
        <v>306</v>
      </c>
      <c r="H390" s="169">
        <v>1</v>
      </c>
      <c r="I390" s="170"/>
      <c r="J390" s="171">
        <f>ROUND(I390*H390,2)</f>
        <v>0</v>
      </c>
      <c r="K390" s="167" t="s">
        <v>1</v>
      </c>
      <c r="L390" s="38"/>
      <c r="M390" s="172" t="s">
        <v>1</v>
      </c>
      <c r="N390" s="173" t="s">
        <v>42</v>
      </c>
      <c r="O390" s="76"/>
      <c r="P390" s="174">
        <f>O390*H390</f>
        <v>0</v>
      </c>
      <c r="Q390" s="174">
        <v>0</v>
      </c>
      <c r="R390" s="174">
        <f>Q390*H390</f>
        <v>0</v>
      </c>
      <c r="S390" s="174">
        <v>0</v>
      </c>
      <c r="T390" s="175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76" t="s">
        <v>220</v>
      </c>
      <c r="AT390" s="176" t="s">
        <v>136</v>
      </c>
      <c r="AU390" s="176" t="s">
        <v>142</v>
      </c>
      <c r="AY390" s="18" t="s">
        <v>134</v>
      </c>
      <c r="BE390" s="177">
        <f>IF(N390="základní",J390,0)</f>
        <v>0</v>
      </c>
      <c r="BF390" s="177">
        <f>IF(N390="snížená",J390,0)</f>
        <v>0</v>
      </c>
      <c r="BG390" s="177">
        <f>IF(N390="zákl. přenesená",J390,0)</f>
        <v>0</v>
      </c>
      <c r="BH390" s="177">
        <f>IF(N390="sníž. přenesená",J390,0)</f>
        <v>0</v>
      </c>
      <c r="BI390" s="177">
        <f>IF(N390="nulová",J390,0)</f>
        <v>0</v>
      </c>
      <c r="BJ390" s="18" t="s">
        <v>142</v>
      </c>
      <c r="BK390" s="177">
        <f>ROUND(I390*H390,2)</f>
        <v>0</v>
      </c>
      <c r="BL390" s="18" t="s">
        <v>220</v>
      </c>
      <c r="BM390" s="176" t="s">
        <v>766</v>
      </c>
    </row>
    <row r="391" s="2" customFormat="1" ht="16.5" customHeight="1">
      <c r="A391" s="37"/>
      <c r="B391" s="164"/>
      <c r="C391" s="165" t="s">
        <v>767</v>
      </c>
      <c r="D391" s="165" t="s">
        <v>136</v>
      </c>
      <c r="E391" s="166" t="s">
        <v>768</v>
      </c>
      <c r="F391" s="167" t="s">
        <v>769</v>
      </c>
      <c r="G391" s="168" t="s">
        <v>306</v>
      </c>
      <c r="H391" s="169">
        <v>1</v>
      </c>
      <c r="I391" s="170"/>
      <c r="J391" s="171">
        <f>ROUND(I391*H391,2)</f>
        <v>0</v>
      </c>
      <c r="K391" s="167" t="s">
        <v>1</v>
      </c>
      <c r="L391" s="38"/>
      <c r="M391" s="172" t="s">
        <v>1</v>
      </c>
      <c r="N391" s="173" t="s">
        <v>42</v>
      </c>
      <c r="O391" s="76"/>
      <c r="P391" s="174">
        <f>O391*H391</f>
        <v>0</v>
      </c>
      <c r="Q391" s="174">
        <v>0</v>
      </c>
      <c r="R391" s="174">
        <f>Q391*H391</f>
        <v>0</v>
      </c>
      <c r="S391" s="174">
        <v>0</v>
      </c>
      <c r="T391" s="175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76" t="s">
        <v>220</v>
      </c>
      <c r="AT391" s="176" t="s">
        <v>136</v>
      </c>
      <c r="AU391" s="176" t="s">
        <v>142</v>
      </c>
      <c r="AY391" s="18" t="s">
        <v>134</v>
      </c>
      <c r="BE391" s="177">
        <f>IF(N391="základní",J391,0)</f>
        <v>0</v>
      </c>
      <c r="BF391" s="177">
        <f>IF(N391="snížená",J391,0)</f>
        <v>0</v>
      </c>
      <c r="BG391" s="177">
        <f>IF(N391="zákl. přenesená",J391,0)</f>
        <v>0</v>
      </c>
      <c r="BH391" s="177">
        <f>IF(N391="sníž. přenesená",J391,0)</f>
        <v>0</v>
      </c>
      <c r="BI391" s="177">
        <f>IF(N391="nulová",J391,0)</f>
        <v>0</v>
      </c>
      <c r="BJ391" s="18" t="s">
        <v>142</v>
      </c>
      <c r="BK391" s="177">
        <f>ROUND(I391*H391,2)</f>
        <v>0</v>
      </c>
      <c r="BL391" s="18" t="s">
        <v>220</v>
      </c>
      <c r="BM391" s="176" t="s">
        <v>770</v>
      </c>
    </row>
    <row r="392" s="2" customFormat="1" ht="16.5" customHeight="1">
      <c r="A392" s="37"/>
      <c r="B392" s="164"/>
      <c r="C392" s="165" t="s">
        <v>771</v>
      </c>
      <c r="D392" s="165" t="s">
        <v>136</v>
      </c>
      <c r="E392" s="166" t="s">
        <v>772</v>
      </c>
      <c r="F392" s="167" t="s">
        <v>773</v>
      </c>
      <c r="G392" s="168" t="s">
        <v>306</v>
      </c>
      <c r="H392" s="169">
        <v>1</v>
      </c>
      <c r="I392" s="170"/>
      <c r="J392" s="171">
        <f>ROUND(I392*H392,2)</f>
        <v>0</v>
      </c>
      <c r="K392" s="167" t="s">
        <v>1</v>
      </c>
      <c r="L392" s="38"/>
      <c r="M392" s="172" t="s">
        <v>1</v>
      </c>
      <c r="N392" s="173" t="s">
        <v>42</v>
      </c>
      <c r="O392" s="76"/>
      <c r="P392" s="174">
        <f>O392*H392</f>
        <v>0</v>
      </c>
      <c r="Q392" s="174">
        <v>0</v>
      </c>
      <c r="R392" s="174">
        <f>Q392*H392</f>
        <v>0</v>
      </c>
      <c r="S392" s="174">
        <v>0</v>
      </c>
      <c r="T392" s="175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176" t="s">
        <v>220</v>
      </c>
      <c r="AT392" s="176" t="s">
        <v>136</v>
      </c>
      <c r="AU392" s="176" t="s">
        <v>142</v>
      </c>
      <c r="AY392" s="18" t="s">
        <v>134</v>
      </c>
      <c r="BE392" s="177">
        <f>IF(N392="základní",J392,0)</f>
        <v>0</v>
      </c>
      <c r="BF392" s="177">
        <f>IF(N392="snížená",J392,0)</f>
        <v>0</v>
      </c>
      <c r="BG392" s="177">
        <f>IF(N392="zákl. přenesená",J392,0)</f>
        <v>0</v>
      </c>
      <c r="BH392" s="177">
        <f>IF(N392="sníž. přenesená",J392,0)</f>
        <v>0</v>
      </c>
      <c r="BI392" s="177">
        <f>IF(N392="nulová",J392,0)</f>
        <v>0</v>
      </c>
      <c r="BJ392" s="18" t="s">
        <v>142</v>
      </c>
      <c r="BK392" s="177">
        <f>ROUND(I392*H392,2)</f>
        <v>0</v>
      </c>
      <c r="BL392" s="18" t="s">
        <v>220</v>
      </c>
      <c r="BM392" s="176" t="s">
        <v>774</v>
      </c>
    </row>
    <row r="393" s="2" customFormat="1" ht="24.15" customHeight="1">
      <c r="A393" s="37"/>
      <c r="B393" s="164"/>
      <c r="C393" s="165" t="s">
        <v>775</v>
      </c>
      <c r="D393" s="165" t="s">
        <v>136</v>
      </c>
      <c r="E393" s="166" t="s">
        <v>776</v>
      </c>
      <c r="F393" s="167" t="s">
        <v>777</v>
      </c>
      <c r="G393" s="168" t="s">
        <v>186</v>
      </c>
      <c r="H393" s="169">
        <v>0.204</v>
      </c>
      <c r="I393" s="170"/>
      <c r="J393" s="171">
        <f>ROUND(I393*H393,2)</f>
        <v>0</v>
      </c>
      <c r="K393" s="167" t="s">
        <v>140</v>
      </c>
      <c r="L393" s="38"/>
      <c r="M393" s="172" t="s">
        <v>1</v>
      </c>
      <c r="N393" s="173" t="s">
        <v>42</v>
      </c>
      <c r="O393" s="76"/>
      <c r="P393" s="174">
        <f>O393*H393</f>
        <v>0</v>
      </c>
      <c r="Q393" s="174">
        <v>0</v>
      </c>
      <c r="R393" s="174">
        <f>Q393*H393</f>
        <v>0</v>
      </c>
      <c r="S393" s="174">
        <v>0</v>
      </c>
      <c r="T393" s="175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176" t="s">
        <v>220</v>
      </c>
      <c r="AT393" s="176" t="s">
        <v>136</v>
      </c>
      <c r="AU393" s="176" t="s">
        <v>142</v>
      </c>
      <c r="AY393" s="18" t="s">
        <v>134</v>
      </c>
      <c r="BE393" s="177">
        <f>IF(N393="základní",J393,0)</f>
        <v>0</v>
      </c>
      <c r="BF393" s="177">
        <f>IF(N393="snížená",J393,0)</f>
        <v>0</v>
      </c>
      <c r="BG393" s="177">
        <f>IF(N393="zákl. přenesená",J393,0)</f>
        <v>0</v>
      </c>
      <c r="BH393" s="177">
        <f>IF(N393="sníž. přenesená",J393,0)</f>
        <v>0</v>
      </c>
      <c r="BI393" s="177">
        <f>IF(N393="nulová",J393,0)</f>
        <v>0</v>
      </c>
      <c r="BJ393" s="18" t="s">
        <v>142</v>
      </c>
      <c r="BK393" s="177">
        <f>ROUND(I393*H393,2)</f>
        <v>0</v>
      </c>
      <c r="BL393" s="18" t="s">
        <v>220</v>
      </c>
      <c r="BM393" s="176" t="s">
        <v>778</v>
      </c>
    </row>
    <row r="394" s="2" customFormat="1" ht="33" customHeight="1">
      <c r="A394" s="37"/>
      <c r="B394" s="164"/>
      <c r="C394" s="165" t="s">
        <v>779</v>
      </c>
      <c r="D394" s="165" t="s">
        <v>136</v>
      </c>
      <c r="E394" s="166" t="s">
        <v>780</v>
      </c>
      <c r="F394" s="167" t="s">
        <v>781</v>
      </c>
      <c r="G394" s="168" t="s">
        <v>186</v>
      </c>
      <c r="H394" s="169">
        <v>0.204</v>
      </c>
      <c r="I394" s="170"/>
      <c r="J394" s="171">
        <f>ROUND(I394*H394,2)</f>
        <v>0</v>
      </c>
      <c r="K394" s="167" t="s">
        <v>388</v>
      </c>
      <c r="L394" s="38"/>
      <c r="M394" s="172" t="s">
        <v>1</v>
      </c>
      <c r="N394" s="173" t="s">
        <v>42</v>
      </c>
      <c r="O394" s="76"/>
      <c r="P394" s="174">
        <f>O394*H394</f>
        <v>0</v>
      </c>
      <c r="Q394" s="174">
        <v>0</v>
      </c>
      <c r="R394" s="174">
        <f>Q394*H394</f>
        <v>0</v>
      </c>
      <c r="S394" s="174">
        <v>0</v>
      </c>
      <c r="T394" s="175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76" t="s">
        <v>220</v>
      </c>
      <c r="AT394" s="176" t="s">
        <v>136</v>
      </c>
      <c r="AU394" s="176" t="s">
        <v>142</v>
      </c>
      <c r="AY394" s="18" t="s">
        <v>134</v>
      </c>
      <c r="BE394" s="177">
        <f>IF(N394="základní",J394,0)</f>
        <v>0</v>
      </c>
      <c r="BF394" s="177">
        <f>IF(N394="snížená",J394,0)</f>
        <v>0</v>
      </c>
      <c r="BG394" s="177">
        <f>IF(N394="zákl. přenesená",J394,0)</f>
        <v>0</v>
      </c>
      <c r="BH394" s="177">
        <f>IF(N394="sníž. přenesená",J394,0)</f>
        <v>0</v>
      </c>
      <c r="BI394" s="177">
        <f>IF(N394="nulová",J394,0)</f>
        <v>0</v>
      </c>
      <c r="BJ394" s="18" t="s">
        <v>142</v>
      </c>
      <c r="BK394" s="177">
        <f>ROUND(I394*H394,2)</f>
        <v>0</v>
      </c>
      <c r="BL394" s="18" t="s">
        <v>220</v>
      </c>
      <c r="BM394" s="176" t="s">
        <v>782</v>
      </c>
    </row>
    <row r="395" s="12" customFormat="1" ht="22.8" customHeight="1">
      <c r="A395" s="12"/>
      <c r="B395" s="151"/>
      <c r="C395" s="12"/>
      <c r="D395" s="152" t="s">
        <v>75</v>
      </c>
      <c r="E395" s="162" t="s">
        <v>783</v>
      </c>
      <c r="F395" s="162" t="s">
        <v>784</v>
      </c>
      <c r="G395" s="12"/>
      <c r="H395" s="12"/>
      <c r="I395" s="154"/>
      <c r="J395" s="163">
        <f>BK395</f>
        <v>0</v>
      </c>
      <c r="K395" s="12"/>
      <c r="L395" s="151"/>
      <c r="M395" s="156"/>
      <c r="N395" s="157"/>
      <c r="O395" s="157"/>
      <c r="P395" s="158">
        <f>SUM(P396:P410)</f>
        <v>0</v>
      </c>
      <c r="Q395" s="157"/>
      <c r="R395" s="158">
        <f>SUM(R396:R410)</f>
        <v>0.7013664</v>
      </c>
      <c r="S395" s="157"/>
      <c r="T395" s="159">
        <f>SUM(T396:T410)</f>
        <v>0.21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152" t="s">
        <v>142</v>
      </c>
      <c r="AT395" s="160" t="s">
        <v>75</v>
      </c>
      <c r="AU395" s="160" t="s">
        <v>81</v>
      </c>
      <c r="AY395" s="152" t="s">
        <v>134</v>
      </c>
      <c r="BK395" s="161">
        <f>SUM(BK396:BK410)</f>
        <v>0</v>
      </c>
    </row>
    <row r="396" s="2" customFormat="1" ht="24.15" customHeight="1">
      <c r="A396" s="37"/>
      <c r="B396" s="164"/>
      <c r="C396" s="165" t="s">
        <v>785</v>
      </c>
      <c r="D396" s="165" t="s">
        <v>136</v>
      </c>
      <c r="E396" s="166" t="s">
        <v>786</v>
      </c>
      <c r="F396" s="167" t="s">
        <v>787</v>
      </c>
      <c r="G396" s="168" t="s">
        <v>150</v>
      </c>
      <c r="H396" s="169">
        <v>47.04</v>
      </c>
      <c r="I396" s="170"/>
      <c r="J396" s="171">
        <f>ROUND(I396*H396,2)</f>
        <v>0</v>
      </c>
      <c r="K396" s="167" t="s">
        <v>140</v>
      </c>
      <c r="L396" s="38"/>
      <c r="M396" s="172" t="s">
        <v>1</v>
      </c>
      <c r="N396" s="173" t="s">
        <v>42</v>
      </c>
      <c r="O396" s="76"/>
      <c r="P396" s="174">
        <f>O396*H396</f>
        <v>0</v>
      </c>
      <c r="Q396" s="174">
        <v>0.01481</v>
      </c>
      <c r="R396" s="174">
        <f>Q396*H396</f>
        <v>0.6966624</v>
      </c>
      <c r="S396" s="174">
        <v>0</v>
      </c>
      <c r="T396" s="175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76" t="s">
        <v>220</v>
      </c>
      <c r="AT396" s="176" t="s">
        <v>136</v>
      </c>
      <c r="AU396" s="176" t="s">
        <v>142</v>
      </c>
      <c r="AY396" s="18" t="s">
        <v>134</v>
      </c>
      <c r="BE396" s="177">
        <f>IF(N396="základní",J396,0)</f>
        <v>0</v>
      </c>
      <c r="BF396" s="177">
        <f>IF(N396="snížená",J396,0)</f>
        <v>0</v>
      </c>
      <c r="BG396" s="177">
        <f>IF(N396="zákl. přenesená",J396,0)</f>
        <v>0</v>
      </c>
      <c r="BH396" s="177">
        <f>IF(N396="sníž. přenesená",J396,0)</f>
        <v>0</v>
      </c>
      <c r="BI396" s="177">
        <f>IF(N396="nulová",J396,0)</f>
        <v>0</v>
      </c>
      <c r="BJ396" s="18" t="s">
        <v>142</v>
      </c>
      <c r="BK396" s="177">
        <f>ROUND(I396*H396,2)</f>
        <v>0</v>
      </c>
      <c r="BL396" s="18" t="s">
        <v>220</v>
      </c>
      <c r="BM396" s="176" t="s">
        <v>788</v>
      </c>
    </row>
    <row r="397" s="14" customFormat="1">
      <c r="A397" s="14"/>
      <c r="B397" s="186"/>
      <c r="C397" s="14"/>
      <c r="D397" s="179" t="s">
        <v>144</v>
      </c>
      <c r="E397" s="187" t="s">
        <v>1</v>
      </c>
      <c r="F397" s="188" t="s">
        <v>224</v>
      </c>
      <c r="G397" s="14"/>
      <c r="H397" s="189">
        <v>47.04</v>
      </c>
      <c r="I397" s="190"/>
      <c r="J397" s="14"/>
      <c r="K397" s="14"/>
      <c r="L397" s="186"/>
      <c r="M397" s="191"/>
      <c r="N397" s="192"/>
      <c r="O397" s="192"/>
      <c r="P397" s="192"/>
      <c r="Q397" s="192"/>
      <c r="R397" s="192"/>
      <c r="S397" s="192"/>
      <c r="T397" s="19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187" t="s">
        <v>144</v>
      </c>
      <c r="AU397" s="187" t="s">
        <v>142</v>
      </c>
      <c r="AV397" s="14" t="s">
        <v>142</v>
      </c>
      <c r="AW397" s="14" t="s">
        <v>32</v>
      </c>
      <c r="AX397" s="14" t="s">
        <v>76</v>
      </c>
      <c r="AY397" s="187" t="s">
        <v>134</v>
      </c>
    </row>
    <row r="398" s="15" customFormat="1">
      <c r="A398" s="15"/>
      <c r="B398" s="194"/>
      <c r="C398" s="15"/>
      <c r="D398" s="179" t="s">
        <v>144</v>
      </c>
      <c r="E398" s="195" t="s">
        <v>1</v>
      </c>
      <c r="F398" s="196" t="s">
        <v>147</v>
      </c>
      <c r="G398" s="15"/>
      <c r="H398" s="197">
        <v>47.04</v>
      </c>
      <c r="I398" s="198"/>
      <c r="J398" s="15"/>
      <c r="K398" s="15"/>
      <c r="L398" s="194"/>
      <c r="M398" s="199"/>
      <c r="N398" s="200"/>
      <c r="O398" s="200"/>
      <c r="P398" s="200"/>
      <c r="Q398" s="200"/>
      <c r="R398" s="200"/>
      <c r="S398" s="200"/>
      <c r="T398" s="201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195" t="s">
        <v>144</v>
      </c>
      <c r="AU398" s="195" t="s">
        <v>142</v>
      </c>
      <c r="AV398" s="15" t="s">
        <v>141</v>
      </c>
      <c r="AW398" s="15" t="s">
        <v>32</v>
      </c>
      <c r="AX398" s="15" t="s">
        <v>81</v>
      </c>
      <c r="AY398" s="195" t="s">
        <v>134</v>
      </c>
    </row>
    <row r="399" s="2" customFormat="1" ht="16.5" customHeight="1">
      <c r="A399" s="37"/>
      <c r="B399" s="164"/>
      <c r="C399" s="165" t="s">
        <v>789</v>
      </c>
      <c r="D399" s="165" t="s">
        <v>136</v>
      </c>
      <c r="E399" s="166" t="s">
        <v>790</v>
      </c>
      <c r="F399" s="167" t="s">
        <v>791</v>
      </c>
      <c r="G399" s="168" t="s">
        <v>150</v>
      </c>
      <c r="H399" s="169">
        <v>47.04</v>
      </c>
      <c r="I399" s="170"/>
      <c r="J399" s="171">
        <f>ROUND(I399*H399,2)</f>
        <v>0</v>
      </c>
      <c r="K399" s="167" t="s">
        <v>140</v>
      </c>
      <c r="L399" s="38"/>
      <c r="M399" s="172" t="s">
        <v>1</v>
      </c>
      <c r="N399" s="173" t="s">
        <v>42</v>
      </c>
      <c r="O399" s="76"/>
      <c r="P399" s="174">
        <f>O399*H399</f>
        <v>0</v>
      </c>
      <c r="Q399" s="174">
        <v>0.0001</v>
      </c>
      <c r="R399" s="174">
        <f>Q399*H399</f>
        <v>0.004704</v>
      </c>
      <c r="S399" s="174">
        <v>0</v>
      </c>
      <c r="T399" s="175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76" t="s">
        <v>220</v>
      </c>
      <c r="AT399" s="176" t="s">
        <v>136</v>
      </c>
      <c r="AU399" s="176" t="s">
        <v>142</v>
      </c>
      <c r="AY399" s="18" t="s">
        <v>134</v>
      </c>
      <c r="BE399" s="177">
        <f>IF(N399="základní",J399,0)</f>
        <v>0</v>
      </c>
      <c r="BF399" s="177">
        <f>IF(N399="snížená",J399,0)</f>
        <v>0</v>
      </c>
      <c r="BG399" s="177">
        <f>IF(N399="zákl. přenesená",J399,0)</f>
        <v>0</v>
      </c>
      <c r="BH399" s="177">
        <f>IF(N399="sníž. přenesená",J399,0)</f>
        <v>0</v>
      </c>
      <c r="BI399" s="177">
        <f>IF(N399="nulová",J399,0)</f>
        <v>0</v>
      </c>
      <c r="BJ399" s="18" t="s">
        <v>142</v>
      </c>
      <c r="BK399" s="177">
        <f>ROUND(I399*H399,2)</f>
        <v>0</v>
      </c>
      <c r="BL399" s="18" t="s">
        <v>220</v>
      </c>
      <c r="BM399" s="176" t="s">
        <v>792</v>
      </c>
    </row>
    <row r="400" s="14" customFormat="1">
      <c r="A400" s="14"/>
      <c r="B400" s="186"/>
      <c r="C400" s="14"/>
      <c r="D400" s="179" t="s">
        <v>144</v>
      </c>
      <c r="E400" s="187" t="s">
        <v>1</v>
      </c>
      <c r="F400" s="188" t="s">
        <v>224</v>
      </c>
      <c r="G400" s="14"/>
      <c r="H400" s="189">
        <v>47.04</v>
      </c>
      <c r="I400" s="190"/>
      <c r="J400" s="14"/>
      <c r="K400" s="14"/>
      <c r="L400" s="186"/>
      <c r="M400" s="191"/>
      <c r="N400" s="192"/>
      <c r="O400" s="192"/>
      <c r="P400" s="192"/>
      <c r="Q400" s="192"/>
      <c r="R400" s="192"/>
      <c r="S400" s="192"/>
      <c r="T400" s="19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187" t="s">
        <v>144</v>
      </c>
      <c r="AU400" s="187" t="s">
        <v>142</v>
      </c>
      <c r="AV400" s="14" t="s">
        <v>142</v>
      </c>
      <c r="AW400" s="14" t="s">
        <v>32</v>
      </c>
      <c r="AX400" s="14" t="s">
        <v>76</v>
      </c>
      <c r="AY400" s="187" t="s">
        <v>134</v>
      </c>
    </row>
    <row r="401" s="15" customFormat="1">
      <c r="A401" s="15"/>
      <c r="B401" s="194"/>
      <c r="C401" s="15"/>
      <c r="D401" s="179" t="s">
        <v>144</v>
      </c>
      <c r="E401" s="195" t="s">
        <v>1</v>
      </c>
      <c r="F401" s="196" t="s">
        <v>147</v>
      </c>
      <c r="G401" s="15"/>
      <c r="H401" s="197">
        <v>47.04</v>
      </c>
      <c r="I401" s="198"/>
      <c r="J401" s="15"/>
      <c r="K401" s="15"/>
      <c r="L401" s="194"/>
      <c r="M401" s="199"/>
      <c r="N401" s="200"/>
      <c r="O401" s="200"/>
      <c r="P401" s="200"/>
      <c r="Q401" s="200"/>
      <c r="R401" s="200"/>
      <c r="S401" s="200"/>
      <c r="T401" s="201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195" t="s">
        <v>144</v>
      </c>
      <c r="AU401" s="195" t="s">
        <v>142</v>
      </c>
      <c r="AV401" s="15" t="s">
        <v>141</v>
      </c>
      <c r="AW401" s="15" t="s">
        <v>32</v>
      </c>
      <c r="AX401" s="15" t="s">
        <v>81</v>
      </c>
      <c r="AY401" s="195" t="s">
        <v>134</v>
      </c>
    </row>
    <row r="402" s="2" customFormat="1" ht="24.15" customHeight="1">
      <c r="A402" s="37"/>
      <c r="B402" s="164"/>
      <c r="C402" s="165" t="s">
        <v>793</v>
      </c>
      <c r="D402" s="165" t="s">
        <v>136</v>
      </c>
      <c r="E402" s="166" t="s">
        <v>794</v>
      </c>
      <c r="F402" s="167" t="s">
        <v>795</v>
      </c>
      <c r="G402" s="168" t="s">
        <v>150</v>
      </c>
      <c r="H402" s="169">
        <v>47.04</v>
      </c>
      <c r="I402" s="170"/>
      <c r="J402" s="171">
        <f>ROUND(I402*H402,2)</f>
        <v>0</v>
      </c>
      <c r="K402" s="167" t="s">
        <v>140</v>
      </c>
      <c r="L402" s="38"/>
      <c r="M402" s="172" t="s">
        <v>1</v>
      </c>
      <c r="N402" s="173" t="s">
        <v>42</v>
      </c>
      <c r="O402" s="76"/>
      <c r="P402" s="174">
        <f>O402*H402</f>
        <v>0</v>
      </c>
      <c r="Q402" s="174">
        <v>0</v>
      </c>
      <c r="R402" s="174">
        <f>Q402*H402</f>
        <v>0</v>
      </c>
      <c r="S402" s="174">
        <v>0</v>
      </c>
      <c r="T402" s="175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76" t="s">
        <v>220</v>
      </c>
      <c r="AT402" s="176" t="s">
        <v>136</v>
      </c>
      <c r="AU402" s="176" t="s">
        <v>142</v>
      </c>
      <c r="AY402" s="18" t="s">
        <v>134</v>
      </c>
      <c r="BE402" s="177">
        <f>IF(N402="základní",J402,0)</f>
        <v>0</v>
      </c>
      <c r="BF402" s="177">
        <f>IF(N402="snížená",J402,0)</f>
        <v>0</v>
      </c>
      <c r="BG402" s="177">
        <f>IF(N402="zákl. přenesená",J402,0)</f>
        <v>0</v>
      </c>
      <c r="BH402" s="177">
        <f>IF(N402="sníž. přenesená",J402,0)</f>
        <v>0</v>
      </c>
      <c r="BI402" s="177">
        <f>IF(N402="nulová",J402,0)</f>
        <v>0</v>
      </c>
      <c r="BJ402" s="18" t="s">
        <v>142</v>
      </c>
      <c r="BK402" s="177">
        <f>ROUND(I402*H402,2)</f>
        <v>0</v>
      </c>
      <c r="BL402" s="18" t="s">
        <v>220</v>
      </c>
      <c r="BM402" s="176" t="s">
        <v>796</v>
      </c>
    </row>
    <row r="403" s="14" customFormat="1">
      <c r="A403" s="14"/>
      <c r="B403" s="186"/>
      <c r="C403" s="14"/>
      <c r="D403" s="179" t="s">
        <v>144</v>
      </c>
      <c r="E403" s="187" t="s">
        <v>1</v>
      </c>
      <c r="F403" s="188" t="s">
        <v>224</v>
      </c>
      <c r="G403" s="14"/>
      <c r="H403" s="189">
        <v>47.04</v>
      </c>
      <c r="I403" s="190"/>
      <c r="J403" s="14"/>
      <c r="K403" s="14"/>
      <c r="L403" s="186"/>
      <c r="M403" s="191"/>
      <c r="N403" s="192"/>
      <c r="O403" s="192"/>
      <c r="P403" s="192"/>
      <c r="Q403" s="192"/>
      <c r="R403" s="192"/>
      <c r="S403" s="192"/>
      <c r="T403" s="19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187" t="s">
        <v>144</v>
      </c>
      <c r="AU403" s="187" t="s">
        <v>142</v>
      </c>
      <c r="AV403" s="14" t="s">
        <v>142</v>
      </c>
      <c r="AW403" s="14" t="s">
        <v>32</v>
      </c>
      <c r="AX403" s="14" t="s">
        <v>76</v>
      </c>
      <c r="AY403" s="187" t="s">
        <v>134</v>
      </c>
    </row>
    <row r="404" s="15" customFormat="1">
      <c r="A404" s="15"/>
      <c r="B404" s="194"/>
      <c r="C404" s="15"/>
      <c r="D404" s="179" t="s">
        <v>144</v>
      </c>
      <c r="E404" s="195" t="s">
        <v>1</v>
      </c>
      <c r="F404" s="196" t="s">
        <v>147</v>
      </c>
      <c r="G404" s="15"/>
      <c r="H404" s="197">
        <v>47.04</v>
      </c>
      <c r="I404" s="198"/>
      <c r="J404" s="15"/>
      <c r="K404" s="15"/>
      <c r="L404" s="194"/>
      <c r="M404" s="199"/>
      <c r="N404" s="200"/>
      <c r="O404" s="200"/>
      <c r="P404" s="200"/>
      <c r="Q404" s="200"/>
      <c r="R404" s="200"/>
      <c r="S404" s="200"/>
      <c r="T404" s="201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195" t="s">
        <v>144</v>
      </c>
      <c r="AU404" s="195" t="s">
        <v>142</v>
      </c>
      <c r="AV404" s="15" t="s">
        <v>141</v>
      </c>
      <c r="AW404" s="15" t="s">
        <v>32</v>
      </c>
      <c r="AX404" s="15" t="s">
        <v>81</v>
      </c>
      <c r="AY404" s="195" t="s">
        <v>134</v>
      </c>
    </row>
    <row r="405" s="2" customFormat="1" ht="24.15" customHeight="1">
      <c r="A405" s="37"/>
      <c r="B405" s="164"/>
      <c r="C405" s="165" t="s">
        <v>797</v>
      </c>
      <c r="D405" s="165" t="s">
        <v>136</v>
      </c>
      <c r="E405" s="166" t="s">
        <v>798</v>
      </c>
      <c r="F405" s="167" t="s">
        <v>799</v>
      </c>
      <c r="G405" s="168" t="s">
        <v>247</v>
      </c>
      <c r="H405" s="169">
        <v>21</v>
      </c>
      <c r="I405" s="170"/>
      <c r="J405" s="171">
        <f>ROUND(I405*H405,2)</f>
        <v>0</v>
      </c>
      <c r="K405" s="167" t="s">
        <v>140</v>
      </c>
      <c r="L405" s="38"/>
      <c r="M405" s="172" t="s">
        <v>1</v>
      </c>
      <c r="N405" s="173" t="s">
        <v>42</v>
      </c>
      <c r="O405" s="76"/>
      <c r="P405" s="174">
        <f>O405*H405</f>
        <v>0</v>
      </c>
      <c r="Q405" s="174">
        <v>0</v>
      </c>
      <c r="R405" s="174">
        <f>Q405*H405</f>
        <v>0</v>
      </c>
      <c r="S405" s="174">
        <v>0.01</v>
      </c>
      <c r="T405" s="175">
        <f>S405*H405</f>
        <v>0.21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76" t="s">
        <v>220</v>
      </c>
      <c r="AT405" s="176" t="s">
        <v>136</v>
      </c>
      <c r="AU405" s="176" t="s">
        <v>142</v>
      </c>
      <c r="AY405" s="18" t="s">
        <v>134</v>
      </c>
      <c r="BE405" s="177">
        <f>IF(N405="základní",J405,0)</f>
        <v>0</v>
      </c>
      <c r="BF405" s="177">
        <f>IF(N405="snížená",J405,0)</f>
        <v>0</v>
      </c>
      <c r="BG405" s="177">
        <f>IF(N405="zákl. přenesená",J405,0)</f>
        <v>0</v>
      </c>
      <c r="BH405" s="177">
        <f>IF(N405="sníž. přenesená",J405,0)</f>
        <v>0</v>
      </c>
      <c r="BI405" s="177">
        <f>IF(N405="nulová",J405,0)</f>
        <v>0</v>
      </c>
      <c r="BJ405" s="18" t="s">
        <v>142</v>
      </c>
      <c r="BK405" s="177">
        <f>ROUND(I405*H405,2)</f>
        <v>0</v>
      </c>
      <c r="BL405" s="18" t="s">
        <v>220</v>
      </c>
      <c r="BM405" s="176" t="s">
        <v>800</v>
      </c>
    </row>
    <row r="406" s="13" customFormat="1">
      <c r="A406" s="13"/>
      <c r="B406" s="178"/>
      <c r="C406" s="13"/>
      <c r="D406" s="179" t="s">
        <v>144</v>
      </c>
      <c r="E406" s="180" t="s">
        <v>1</v>
      </c>
      <c r="F406" s="181" t="s">
        <v>801</v>
      </c>
      <c r="G406" s="13"/>
      <c r="H406" s="180" t="s">
        <v>1</v>
      </c>
      <c r="I406" s="182"/>
      <c r="J406" s="13"/>
      <c r="K406" s="13"/>
      <c r="L406" s="178"/>
      <c r="M406" s="183"/>
      <c r="N406" s="184"/>
      <c r="O406" s="184"/>
      <c r="P406" s="184"/>
      <c r="Q406" s="184"/>
      <c r="R406" s="184"/>
      <c r="S406" s="184"/>
      <c r="T406" s="18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0" t="s">
        <v>144</v>
      </c>
      <c r="AU406" s="180" t="s">
        <v>142</v>
      </c>
      <c r="AV406" s="13" t="s">
        <v>81</v>
      </c>
      <c r="AW406" s="13" t="s">
        <v>32</v>
      </c>
      <c r="AX406" s="13" t="s">
        <v>76</v>
      </c>
      <c r="AY406" s="180" t="s">
        <v>134</v>
      </c>
    </row>
    <row r="407" s="14" customFormat="1">
      <c r="A407" s="14"/>
      <c r="B407" s="186"/>
      <c r="C407" s="14"/>
      <c r="D407" s="179" t="s">
        <v>144</v>
      </c>
      <c r="E407" s="187" t="s">
        <v>1</v>
      </c>
      <c r="F407" s="188" t="s">
        <v>7</v>
      </c>
      <c r="G407" s="14"/>
      <c r="H407" s="189">
        <v>21</v>
      </c>
      <c r="I407" s="190"/>
      <c r="J407" s="14"/>
      <c r="K407" s="14"/>
      <c r="L407" s="186"/>
      <c r="M407" s="191"/>
      <c r="N407" s="192"/>
      <c r="O407" s="192"/>
      <c r="P407" s="192"/>
      <c r="Q407" s="192"/>
      <c r="R407" s="192"/>
      <c r="S407" s="192"/>
      <c r="T407" s="19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187" t="s">
        <v>144</v>
      </c>
      <c r="AU407" s="187" t="s">
        <v>142</v>
      </c>
      <c r="AV407" s="14" t="s">
        <v>142</v>
      </c>
      <c r="AW407" s="14" t="s">
        <v>32</v>
      </c>
      <c r="AX407" s="14" t="s">
        <v>76</v>
      </c>
      <c r="AY407" s="187" t="s">
        <v>134</v>
      </c>
    </row>
    <row r="408" s="15" customFormat="1">
      <c r="A408" s="15"/>
      <c r="B408" s="194"/>
      <c r="C408" s="15"/>
      <c r="D408" s="179" t="s">
        <v>144</v>
      </c>
      <c r="E408" s="195" t="s">
        <v>1</v>
      </c>
      <c r="F408" s="196" t="s">
        <v>147</v>
      </c>
      <c r="G408" s="15"/>
      <c r="H408" s="197">
        <v>21</v>
      </c>
      <c r="I408" s="198"/>
      <c r="J408" s="15"/>
      <c r="K408" s="15"/>
      <c r="L408" s="194"/>
      <c r="M408" s="199"/>
      <c r="N408" s="200"/>
      <c r="O408" s="200"/>
      <c r="P408" s="200"/>
      <c r="Q408" s="200"/>
      <c r="R408" s="200"/>
      <c r="S408" s="200"/>
      <c r="T408" s="201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195" t="s">
        <v>144</v>
      </c>
      <c r="AU408" s="195" t="s">
        <v>142</v>
      </c>
      <c r="AV408" s="15" t="s">
        <v>141</v>
      </c>
      <c r="AW408" s="15" t="s">
        <v>32</v>
      </c>
      <c r="AX408" s="15" t="s">
        <v>81</v>
      </c>
      <c r="AY408" s="195" t="s">
        <v>134</v>
      </c>
    </row>
    <row r="409" s="2" customFormat="1" ht="24.15" customHeight="1">
      <c r="A409" s="37"/>
      <c r="B409" s="164"/>
      <c r="C409" s="165" t="s">
        <v>802</v>
      </c>
      <c r="D409" s="165" t="s">
        <v>136</v>
      </c>
      <c r="E409" s="166" t="s">
        <v>803</v>
      </c>
      <c r="F409" s="167" t="s">
        <v>804</v>
      </c>
      <c r="G409" s="168" t="s">
        <v>186</v>
      </c>
      <c r="H409" s="169">
        <v>0.701</v>
      </c>
      <c r="I409" s="170"/>
      <c r="J409" s="171">
        <f>ROUND(I409*H409,2)</f>
        <v>0</v>
      </c>
      <c r="K409" s="167" t="s">
        <v>140</v>
      </c>
      <c r="L409" s="38"/>
      <c r="M409" s="172" t="s">
        <v>1</v>
      </c>
      <c r="N409" s="173" t="s">
        <v>42</v>
      </c>
      <c r="O409" s="76"/>
      <c r="P409" s="174">
        <f>O409*H409</f>
        <v>0</v>
      </c>
      <c r="Q409" s="174">
        <v>0</v>
      </c>
      <c r="R409" s="174">
        <f>Q409*H409</f>
        <v>0</v>
      </c>
      <c r="S409" s="174">
        <v>0</v>
      </c>
      <c r="T409" s="175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76" t="s">
        <v>220</v>
      </c>
      <c r="AT409" s="176" t="s">
        <v>136</v>
      </c>
      <c r="AU409" s="176" t="s">
        <v>142</v>
      </c>
      <c r="AY409" s="18" t="s">
        <v>134</v>
      </c>
      <c r="BE409" s="177">
        <f>IF(N409="základní",J409,0)</f>
        <v>0</v>
      </c>
      <c r="BF409" s="177">
        <f>IF(N409="snížená",J409,0)</f>
        <v>0</v>
      </c>
      <c r="BG409" s="177">
        <f>IF(N409="zákl. přenesená",J409,0)</f>
        <v>0</v>
      </c>
      <c r="BH409" s="177">
        <f>IF(N409="sníž. přenesená",J409,0)</f>
        <v>0</v>
      </c>
      <c r="BI409" s="177">
        <f>IF(N409="nulová",J409,0)</f>
        <v>0</v>
      </c>
      <c r="BJ409" s="18" t="s">
        <v>142</v>
      </c>
      <c r="BK409" s="177">
        <f>ROUND(I409*H409,2)</f>
        <v>0</v>
      </c>
      <c r="BL409" s="18" t="s">
        <v>220</v>
      </c>
      <c r="BM409" s="176" t="s">
        <v>805</v>
      </c>
    </row>
    <row r="410" s="2" customFormat="1" ht="37.8" customHeight="1">
      <c r="A410" s="37"/>
      <c r="B410" s="164"/>
      <c r="C410" s="165" t="s">
        <v>806</v>
      </c>
      <c r="D410" s="165" t="s">
        <v>136</v>
      </c>
      <c r="E410" s="166" t="s">
        <v>807</v>
      </c>
      <c r="F410" s="167" t="s">
        <v>808</v>
      </c>
      <c r="G410" s="168" t="s">
        <v>186</v>
      </c>
      <c r="H410" s="169">
        <v>0.701</v>
      </c>
      <c r="I410" s="170"/>
      <c r="J410" s="171">
        <f>ROUND(I410*H410,2)</f>
        <v>0</v>
      </c>
      <c r="K410" s="167" t="s">
        <v>140</v>
      </c>
      <c r="L410" s="38"/>
      <c r="M410" s="172" t="s">
        <v>1</v>
      </c>
      <c r="N410" s="173" t="s">
        <v>42</v>
      </c>
      <c r="O410" s="76"/>
      <c r="P410" s="174">
        <f>O410*H410</f>
        <v>0</v>
      </c>
      <c r="Q410" s="174">
        <v>0</v>
      </c>
      <c r="R410" s="174">
        <f>Q410*H410</f>
        <v>0</v>
      </c>
      <c r="S410" s="174">
        <v>0</v>
      </c>
      <c r="T410" s="175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76" t="s">
        <v>220</v>
      </c>
      <c r="AT410" s="176" t="s">
        <v>136</v>
      </c>
      <c r="AU410" s="176" t="s">
        <v>142</v>
      </c>
      <c r="AY410" s="18" t="s">
        <v>134</v>
      </c>
      <c r="BE410" s="177">
        <f>IF(N410="základní",J410,0)</f>
        <v>0</v>
      </c>
      <c r="BF410" s="177">
        <f>IF(N410="snížená",J410,0)</f>
        <v>0</v>
      </c>
      <c r="BG410" s="177">
        <f>IF(N410="zákl. přenesená",J410,0)</f>
        <v>0</v>
      </c>
      <c r="BH410" s="177">
        <f>IF(N410="sníž. přenesená",J410,0)</f>
        <v>0</v>
      </c>
      <c r="BI410" s="177">
        <f>IF(N410="nulová",J410,0)</f>
        <v>0</v>
      </c>
      <c r="BJ410" s="18" t="s">
        <v>142</v>
      </c>
      <c r="BK410" s="177">
        <f>ROUND(I410*H410,2)</f>
        <v>0</v>
      </c>
      <c r="BL410" s="18" t="s">
        <v>220</v>
      </c>
      <c r="BM410" s="176" t="s">
        <v>809</v>
      </c>
    </row>
    <row r="411" s="12" customFormat="1" ht="22.8" customHeight="1">
      <c r="A411" s="12"/>
      <c r="B411" s="151"/>
      <c r="C411" s="12"/>
      <c r="D411" s="152" t="s">
        <v>75</v>
      </c>
      <c r="E411" s="162" t="s">
        <v>810</v>
      </c>
      <c r="F411" s="162" t="s">
        <v>811</v>
      </c>
      <c r="G411" s="12"/>
      <c r="H411" s="12"/>
      <c r="I411" s="154"/>
      <c r="J411" s="163">
        <f>BK411</f>
        <v>0</v>
      </c>
      <c r="K411" s="12"/>
      <c r="L411" s="151"/>
      <c r="M411" s="156"/>
      <c r="N411" s="157"/>
      <c r="O411" s="157"/>
      <c r="P411" s="158">
        <f>SUM(P412:P415)</f>
        <v>0</v>
      </c>
      <c r="Q411" s="157"/>
      <c r="R411" s="158">
        <f>SUM(R412:R415)</f>
        <v>0.0432</v>
      </c>
      <c r="S411" s="157"/>
      <c r="T411" s="159">
        <f>SUM(T412:T415)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52" t="s">
        <v>142</v>
      </c>
      <c r="AT411" s="160" t="s">
        <v>75</v>
      </c>
      <c r="AU411" s="160" t="s">
        <v>81</v>
      </c>
      <c r="AY411" s="152" t="s">
        <v>134</v>
      </c>
      <c r="BK411" s="161">
        <f>SUM(BK412:BK415)</f>
        <v>0</v>
      </c>
    </row>
    <row r="412" s="2" customFormat="1" ht="24.15" customHeight="1">
      <c r="A412" s="37"/>
      <c r="B412" s="164"/>
      <c r="C412" s="165" t="s">
        <v>812</v>
      </c>
      <c r="D412" s="165" t="s">
        <v>136</v>
      </c>
      <c r="E412" s="166" t="s">
        <v>813</v>
      </c>
      <c r="F412" s="167" t="s">
        <v>814</v>
      </c>
      <c r="G412" s="168" t="s">
        <v>247</v>
      </c>
      <c r="H412" s="169">
        <v>8</v>
      </c>
      <c r="I412" s="170"/>
      <c r="J412" s="171">
        <f>ROUND(I412*H412,2)</f>
        <v>0</v>
      </c>
      <c r="K412" s="167" t="s">
        <v>140</v>
      </c>
      <c r="L412" s="38"/>
      <c r="M412" s="172" t="s">
        <v>1</v>
      </c>
      <c r="N412" s="173" t="s">
        <v>42</v>
      </c>
      <c r="O412" s="76"/>
      <c r="P412" s="174">
        <f>O412*H412</f>
        <v>0</v>
      </c>
      <c r="Q412" s="174">
        <v>0</v>
      </c>
      <c r="R412" s="174">
        <f>Q412*H412</f>
        <v>0</v>
      </c>
      <c r="S412" s="174">
        <v>0</v>
      </c>
      <c r="T412" s="175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76" t="s">
        <v>220</v>
      </c>
      <c r="AT412" s="176" t="s">
        <v>136</v>
      </c>
      <c r="AU412" s="176" t="s">
        <v>142</v>
      </c>
      <c r="AY412" s="18" t="s">
        <v>134</v>
      </c>
      <c r="BE412" s="177">
        <f>IF(N412="základní",J412,0)</f>
        <v>0</v>
      </c>
      <c r="BF412" s="177">
        <f>IF(N412="snížená",J412,0)</f>
        <v>0</v>
      </c>
      <c r="BG412" s="177">
        <f>IF(N412="zákl. přenesená",J412,0)</f>
        <v>0</v>
      </c>
      <c r="BH412" s="177">
        <f>IF(N412="sníž. přenesená",J412,0)</f>
        <v>0</v>
      </c>
      <c r="BI412" s="177">
        <f>IF(N412="nulová",J412,0)</f>
        <v>0</v>
      </c>
      <c r="BJ412" s="18" t="s">
        <v>142</v>
      </c>
      <c r="BK412" s="177">
        <f>ROUND(I412*H412,2)</f>
        <v>0</v>
      </c>
      <c r="BL412" s="18" t="s">
        <v>220</v>
      </c>
      <c r="BM412" s="176" t="s">
        <v>815</v>
      </c>
    </row>
    <row r="413" s="2" customFormat="1" ht="24.15" customHeight="1">
      <c r="A413" s="37"/>
      <c r="B413" s="164"/>
      <c r="C413" s="202" t="s">
        <v>816</v>
      </c>
      <c r="D413" s="202" t="s">
        <v>204</v>
      </c>
      <c r="E413" s="203" t="s">
        <v>817</v>
      </c>
      <c r="F413" s="204" t="s">
        <v>818</v>
      </c>
      <c r="G413" s="205" t="s">
        <v>247</v>
      </c>
      <c r="H413" s="206">
        <v>8</v>
      </c>
      <c r="I413" s="207"/>
      <c r="J413" s="208">
        <f>ROUND(I413*H413,2)</f>
        <v>0</v>
      </c>
      <c r="K413" s="204" t="s">
        <v>140</v>
      </c>
      <c r="L413" s="209"/>
      <c r="M413" s="210" t="s">
        <v>1</v>
      </c>
      <c r="N413" s="211" t="s">
        <v>42</v>
      </c>
      <c r="O413" s="76"/>
      <c r="P413" s="174">
        <f>O413*H413</f>
        <v>0</v>
      </c>
      <c r="Q413" s="174">
        <v>0.0054</v>
      </c>
      <c r="R413" s="174">
        <f>Q413*H413</f>
        <v>0.0432</v>
      </c>
      <c r="S413" s="174">
        <v>0</v>
      </c>
      <c r="T413" s="175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76" t="s">
        <v>303</v>
      </c>
      <c r="AT413" s="176" t="s">
        <v>204</v>
      </c>
      <c r="AU413" s="176" t="s">
        <v>142</v>
      </c>
      <c r="AY413" s="18" t="s">
        <v>134</v>
      </c>
      <c r="BE413" s="177">
        <f>IF(N413="základní",J413,0)</f>
        <v>0</v>
      </c>
      <c r="BF413" s="177">
        <f>IF(N413="snížená",J413,0)</f>
        <v>0</v>
      </c>
      <c r="BG413" s="177">
        <f>IF(N413="zákl. přenesená",J413,0)</f>
        <v>0</v>
      </c>
      <c r="BH413" s="177">
        <f>IF(N413="sníž. přenesená",J413,0)</f>
        <v>0</v>
      </c>
      <c r="BI413" s="177">
        <f>IF(N413="nulová",J413,0)</f>
        <v>0</v>
      </c>
      <c r="BJ413" s="18" t="s">
        <v>142</v>
      </c>
      <c r="BK413" s="177">
        <f>ROUND(I413*H413,2)</f>
        <v>0</v>
      </c>
      <c r="BL413" s="18" t="s">
        <v>220</v>
      </c>
      <c r="BM413" s="176" t="s">
        <v>819</v>
      </c>
    </row>
    <row r="414" s="2" customFormat="1" ht="24.15" customHeight="1">
      <c r="A414" s="37"/>
      <c r="B414" s="164"/>
      <c r="C414" s="165" t="s">
        <v>820</v>
      </c>
      <c r="D414" s="165" t="s">
        <v>136</v>
      </c>
      <c r="E414" s="166" t="s">
        <v>821</v>
      </c>
      <c r="F414" s="167" t="s">
        <v>822</v>
      </c>
      <c r="G414" s="168" t="s">
        <v>186</v>
      </c>
      <c r="H414" s="169">
        <v>0.043</v>
      </c>
      <c r="I414" s="170"/>
      <c r="J414" s="171">
        <f>ROUND(I414*H414,2)</f>
        <v>0</v>
      </c>
      <c r="K414" s="167" t="s">
        <v>140</v>
      </c>
      <c r="L414" s="38"/>
      <c r="M414" s="172" t="s">
        <v>1</v>
      </c>
      <c r="N414" s="173" t="s">
        <v>42</v>
      </c>
      <c r="O414" s="76"/>
      <c r="P414" s="174">
        <f>O414*H414</f>
        <v>0</v>
      </c>
      <c r="Q414" s="174">
        <v>0</v>
      </c>
      <c r="R414" s="174">
        <f>Q414*H414</f>
        <v>0</v>
      </c>
      <c r="S414" s="174">
        <v>0</v>
      </c>
      <c r="T414" s="175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76" t="s">
        <v>220</v>
      </c>
      <c r="AT414" s="176" t="s">
        <v>136</v>
      </c>
      <c r="AU414" s="176" t="s">
        <v>142</v>
      </c>
      <c r="AY414" s="18" t="s">
        <v>134</v>
      </c>
      <c r="BE414" s="177">
        <f>IF(N414="základní",J414,0)</f>
        <v>0</v>
      </c>
      <c r="BF414" s="177">
        <f>IF(N414="snížená",J414,0)</f>
        <v>0</v>
      </c>
      <c r="BG414" s="177">
        <f>IF(N414="zákl. přenesená",J414,0)</f>
        <v>0</v>
      </c>
      <c r="BH414" s="177">
        <f>IF(N414="sníž. přenesená",J414,0)</f>
        <v>0</v>
      </c>
      <c r="BI414" s="177">
        <f>IF(N414="nulová",J414,0)</f>
        <v>0</v>
      </c>
      <c r="BJ414" s="18" t="s">
        <v>142</v>
      </c>
      <c r="BK414" s="177">
        <f>ROUND(I414*H414,2)</f>
        <v>0</v>
      </c>
      <c r="BL414" s="18" t="s">
        <v>220</v>
      </c>
      <c r="BM414" s="176" t="s">
        <v>823</v>
      </c>
    </row>
    <row r="415" s="2" customFormat="1" ht="24.15" customHeight="1">
      <c r="A415" s="37"/>
      <c r="B415" s="164"/>
      <c r="C415" s="165" t="s">
        <v>824</v>
      </c>
      <c r="D415" s="165" t="s">
        <v>136</v>
      </c>
      <c r="E415" s="166" t="s">
        <v>825</v>
      </c>
      <c r="F415" s="167" t="s">
        <v>826</v>
      </c>
      <c r="G415" s="168" t="s">
        <v>186</v>
      </c>
      <c r="H415" s="169">
        <v>0.043</v>
      </c>
      <c r="I415" s="170"/>
      <c r="J415" s="171">
        <f>ROUND(I415*H415,2)</f>
        <v>0</v>
      </c>
      <c r="K415" s="167" t="s">
        <v>388</v>
      </c>
      <c r="L415" s="38"/>
      <c r="M415" s="172" t="s">
        <v>1</v>
      </c>
      <c r="N415" s="173" t="s">
        <v>42</v>
      </c>
      <c r="O415" s="76"/>
      <c r="P415" s="174">
        <f>O415*H415</f>
        <v>0</v>
      </c>
      <c r="Q415" s="174">
        <v>0</v>
      </c>
      <c r="R415" s="174">
        <f>Q415*H415</f>
        <v>0</v>
      </c>
      <c r="S415" s="174">
        <v>0</v>
      </c>
      <c r="T415" s="175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76" t="s">
        <v>220</v>
      </c>
      <c r="AT415" s="176" t="s">
        <v>136</v>
      </c>
      <c r="AU415" s="176" t="s">
        <v>142</v>
      </c>
      <c r="AY415" s="18" t="s">
        <v>134</v>
      </c>
      <c r="BE415" s="177">
        <f>IF(N415="základní",J415,0)</f>
        <v>0</v>
      </c>
      <c r="BF415" s="177">
        <f>IF(N415="snížená",J415,0)</f>
        <v>0</v>
      </c>
      <c r="BG415" s="177">
        <f>IF(N415="zákl. přenesená",J415,0)</f>
        <v>0</v>
      </c>
      <c r="BH415" s="177">
        <f>IF(N415="sníž. přenesená",J415,0)</f>
        <v>0</v>
      </c>
      <c r="BI415" s="177">
        <f>IF(N415="nulová",J415,0)</f>
        <v>0</v>
      </c>
      <c r="BJ415" s="18" t="s">
        <v>142</v>
      </c>
      <c r="BK415" s="177">
        <f>ROUND(I415*H415,2)</f>
        <v>0</v>
      </c>
      <c r="BL415" s="18" t="s">
        <v>220</v>
      </c>
      <c r="BM415" s="176" t="s">
        <v>827</v>
      </c>
    </row>
    <row r="416" s="12" customFormat="1" ht="22.8" customHeight="1">
      <c r="A416" s="12"/>
      <c r="B416" s="151"/>
      <c r="C416" s="12"/>
      <c r="D416" s="152" t="s">
        <v>75</v>
      </c>
      <c r="E416" s="162" t="s">
        <v>828</v>
      </c>
      <c r="F416" s="162" t="s">
        <v>829</v>
      </c>
      <c r="G416" s="12"/>
      <c r="H416" s="12"/>
      <c r="I416" s="154"/>
      <c r="J416" s="163">
        <f>BK416</f>
        <v>0</v>
      </c>
      <c r="K416" s="12"/>
      <c r="L416" s="151"/>
      <c r="M416" s="156"/>
      <c r="N416" s="157"/>
      <c r="O416" s="157"/>
      <c r="P416" s="158">
        <f>SUM(P417:P427)</f>
        <v>0</v>
      </c>
      <c r="Q416" s="157"/>
      <c r="R416" s="158">
        <f>SUM(R417:R427)</f>
        <v>1.1171328000000002</v>
      </c>
      <c r="S416" s="157"/>
      <c r="T416" s="159">
        <f>SUM(T417:T427)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52" t="s">
        <v>142</v>
      </c>
      <c r="AT416" s="160" t="s">
        <v>75</v>
      </c>
      <c r="AU416" s="160" t="s">
        <v>81</v>
      </c>
      <c r="AY416" s="152" t="s">
        <v>134</v>
      </c>
      <c r="BK416" s="161">
        <f>SUM(BK417:BK427)</f>
        <v>0</v>
      </c>
    </row>
    <row r="417" s="2" customFormat="1" ht="16.5" customHeight="1">
      <c r="A417" s="37"/>
      <c r="B417" s="164"/>
      <c r="C417" s="165" t="s">
        <v>830</v>
      </c>
      <c r="D417" s="165" t="s">
        <v>136</v>
      </c>
      <c r="E417" s="166" t="s">
        <v>831</v>
      </c>
      <c r="F417" s="167" t="s">
        <v>832</v>
      </c>
      <c r="G417" s="168" t="s">
        <v>150</v>
      </c>
      <c r="H417" s="169">
        <v>53.76</v>
      </c>
      <c r="I417" s="170"/>
      <c r="J417" s="171">
        <f>ROUND(I417*H417,2)</f>
        <v>0</v>
      </c>
      <c r="K417" s="167" t="s">
        <v>140</v>
      </c>
      <c r="L417" s="38"/>
      <c r="M417" s="172" t="s">
        <v>1</v>
      </c>
      <c r="N417" s="173" t="s">
        <v>42</v>
      </c>
      <c r="O417" s="76"/>
      <c r="P417" s="174">
        <f>O417*H417</f>
        <v>0</v>
      </c>
      <c r="Q417" s="174">
        <v>0</v>
      </c>
      <c r="R417" s="174">
        <f>Q417*H417</f>
        <v>0</v>
      </c>
      <c r="S417" s="174">
        <v>0</v>
      </c>
      <c r="T417" s="175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76" t="s">
        <v>220</v>
      </c>
      <c r="AT417" s="176" t="s">
        <v>136</v>
      </c>
      <c r="AU417" s="176" t="s">
        <v>142</v>
      </c>
      <c r="AY417" s="18" t="s">
        <v>134</v>
      </c>
      <c r="BE417" s="177">
        <f>IF(N417="základní",J417,0)</f>
        <v>0</v>
      </c>
      <c r="BF417" s="177">
        <f>IF(N417="snížená",J417,0)</f>
        <v>0</v>
      </c>
      <c r="BG417" s="177">
        <f>IF(N417="zákl. přenesená",J417,0)</f>
        <v>0</v>
      </c>
      <c r="BH417" s="177">
        <f>IF(N417="sníž. přenesená",J417,0)</f>
        <v>0</v>
      </c>
      <c r="BI417" s="177">
        <f>IF(N417="nulová",J417,0)</f>
        <v>0</v>
      </c>
      <c r="BJ417" s="18" t="s">
        <v>142</v>
      </c>
      <c r="BK417" s="177">
        <f>ROUND(I417*H417,2)</f>
        <v>0</v>
      </c>
      <c r="BL417" s="18" t="s">
        <v>220</v>
      </c>
      <c r="BM417" s="176" t="s">
        <v>833</v>
      </c>
    </row>
    <row r="418" s="2" customFormat="1" ht="16.5" customHeight="1">
      <c r="A418" s="37"/>
      <c r="B418" s="164"/>
      <c r="C418" s="165" t="s">
        <v>834</v>
      </c>
      <c r="D418" s="165" t="s">
        <v>136</v>
      </c>
      <c r="E418" s="166" t="s">
        <v>835</v>
      </c>
      <c r="F418" s="167" t="s">
        <v>836</v>
      </c>
      <c r="G418" s="168" t="s">
        <v>150</v>
      </c>
      <c r="H418" s="169">
        <v>53.76</v>
      </c>
      <c r="I418" s="170"/>
      <c r="J418" s="171">
        <f>ROUND(I418*H418,2)</f>
        <v>0</v>
      </c>
      <c r="K418" s="167" t="s">
        <v>140</v>
      </c>
      <c r="L418" s="38"/>
      <c r="M418" s="172" t="s">
        <v>1</v>
      </c>
      <c r="N418" s="173" t="s">
        <v>42</v>
      </c>
      <c r="O418" s="76"/>
      <c r="P418" s="174">
        <f>O418*H418</f>
        <v>0</v>
      </c>
      <c r="Q418" s="174">
        <v>0.00029999999999999996</v>
      </c>
      <c r="R418" s="174">
        <f>Q418*H418</f>
        <v>0.016127999999999996</v>
      </c>
      <c r="S418" s="174">
        <v>0</v>
      </c>
      <c r="T418" s="175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176" t="s">
        <v>220</v>
      </c>
      <c r="AT418" s="176" t="s">
        <v>136</v>
      </c>
      <c r="AU418" s="176" t="s">
        <v>142</v>
      </c>
      <c r="AY418" s="18" t="s">
        <v>134</v>
      </c>
      <c r="BE418" s="177">
        <f>IF(N418="základní",J418,0)</f>
        <v>0</v>
      </c>
      <c r="BF418" s="177">
        <f>IF(N418="snížená",J418,0)</f>
        <v>0</v>
      </c>
      <c r="BG418" s="177">
        <f>IF(N418="zákl. přenesená",J418,0)</f>
        <v>0</v>
      </c>
      <c r="BH418" s="177">
        <f>IF(N418="sníž. přenesená",J418,0)</f>
        <v>0</v>
      </c>
      <c r="BI418" s="177">
        <f>IF(N418="nulová",J418,0)</f>
        <v>0</v>
      </c>
      <c r="BJ418" s="18" t="s">
        <v>142</v>
      </c>
      <c r="BK418" s="177">
        <f>ROUND(I418*H418,2)</f>
        <v>0</v>
      </c>
      <c r="BL418" s="18" t="s">
        <v>220</v>
      </c>
      <c r="BM418" s="176" t="s">
        <v>837</v>
      </c>
    </row>
    <row r="419" s="2" customFormat="1" ht="24.15" customHeight="1">
      <c r="A419" s="37"/>
      <c r="B419" s="164"/>
      <c r="C419" s="165" t="s">
        <v>838</v>
      </c>
      <c r="D419" s="165" t="s">
        <v>136</v>
      </c>
      <c r="E419" s="166" t="s">
        <v>839</v>
      </c>
      <c r="F419" s="167" t="s">
        <v>840</v>
      </c>
      <c r="G419" s="168" t="s">
        <v>150</v>
      </c>
      <c r="H419" s="169">
        <v>53.76</v>
      </c>
      <c r="I419" s="170"/>
      <c r="J419" s="171">
        <f>ROUND(I419*H419,2)</f>
        <v>0</v>
      </c>
      <c r="K419" s="167" t="s">
        <v>140</v>
      </c>
      <c r="L419" s="38"/>
      <c r="M419" s="172" t="s">
        <v>1</v>
      </c>
      <c r="N419" s="173" t="s">
        <v>42</v>
      </c>
      <c r="O419" s="76"/>
      <c r="P419" s="174">
        <f>O419*H419</f>
        <v>0</v>
      </c>
      <c r="Q419" s="174">
        <v>0.0015</v>
      </c>
      <c r="R419" s="174">
        <f>Q419*H419</f>
        <v>0.08064</v>
      </c>
      <c r="S419" s="174">
        <v>0</v>
      </c>
      <c r="T419" s="175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76" t="s">
        <v>220</v>
      </c>
      <c r="AT419" s="176" t="s">
        <v>136</v>
      </c>
      <c r="AU419" s="176" t="s">
        <v>142</v>
      </c>
      <c r="AY419" s="18" t="s">
        <v>134</v>
      </c>
      <c r="BE419" s="177">
        <f>IF(N419="základní",J419,0)</f>
        <v>0</v>
      </c>
      <c r="BF419" s="177">
        <f>IF(N419="snížená",J419,0)</f>
        <v>0</v>
      </c>
      <c r="BG419" s="177">
        <f>IF(N419="zákl. přenesená",J419,0)</f>
        <v>0</v>
      </c>
      <c r="BH419" s="177">
        <f>IF(N419="sníž. přenesená",J419,0)</f>
        <v>0</v>
      </c>
      <c r="BI419" s="177">
        <f>IF(N419="nulová",J419,0)</f>
        <v>0</v>
      </c>
      <c r="BJ419" s="18" t="s">
        <v>142</v>
      </c>
      <c r="BK419" s="177">
        <f>ROUND(I419*H419,2)</f>
        <v>0</v>
      </c>
      <c r="BL419" s="18" t="s">
        <v>220</v>
      </c>
      <c r="BM419" s="176" t="s">
        <v>841</v>
      </c>
    </row>
    <row r="420" s="2" customFormat="1" ht="33" customHeight="1">
      <c r="A420" s="37"/>
      <c r="B420" s="164"/>
      <c r="C420" s="165" t="s">
        <v>842</v>
      </c>
      <c r="D420" s="165" t="s">
        <v>136</v>
      </c>
      <c r="E420" s="166" t="s">
        <v>843</v>
      </c>
      <c r="F420" s="167" t="s">
        <v>844</v>
      </c>
      <c r="G420" s="168" t="s">
        <v>150</v>
      </c>
      <c r="H420" s="169">
        <v>53.76</v>
      </c>
      <c r="I420" s="170"/>
      <c r="J420" s="171">
        <f>ROUND(I420*H420,2)</f>
        <v>0</v>
      </c>
      <c r="K420" s="167" t="s">
        <v>140</v>
      </c>
      <c r="L420" s="38"/>
      <c r="M420" s="172" t="s">
        <v>1</v>
      </c>
      <c r="N420" s="173" t="s">
        <v>42</v>
      </c>
      <c r="O420" s="76"/>
      <c r="P420" s="174">
        <f>O420*H420</f>
        <v>0</v>
      </c>
      <c r="Q420" s="174">
        <v>0.006</v>
      </c>
      <c r="R420" s="174">
        <f>Q420*H420</f>
        <v>0.32256</v>
      </c>
      <c r="S420" s="174">
        <v>0</v>
      </c>
      <c r="T420" s="175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76" t="s">
        <v>220</v>
      </c>
      <c r="AT420" s="176" t="s">
        <v>136</v>
      </c>
      <c r="AU420" s="176" t="s">
        <v>142</v>
      </c>
      <c r="AY420" s="18" t="s">
        <v>134</v>
      </c>
      <c r="BE420" s="177">
        <f>IF(N420="základní",J420,0)</f>
        <v>0</v>
      </c>
      <c r="BF420" s="177">
        <f>IF(N420="snížená",J420,0)</f>
        <v>0</v>
      </c>
      <c r="BG420" s="177">
        <f>IF(N420="zákl. přenesená",J420,0)</f>
        <v>0</v>
      </c>
      <c r="BH420" s="177">
        <f>IF(N420="sníž. přenesená",J420,0)</f>
        <v>0</v>
      </c>
      <c r="BI420" s="177">
        <f>IF(N420="nulová",J420,0)</f>
        <v>0</v>
      </c>
      <c r="BJ420" s="18" t="s">
        <v>142</v>
      </c>
      <c r="BK420" s="177">
        <f>ROUND(I420*H420,2)</f>
        <v>0</v>
      </c>
      <c r="BL420" s="18" t="s">
        <v>220</v>
      </c>
      <c r="BM420" s="176" t="s">
        <v>845</v>
      </c>
    </row>
    <row r="421" s="2" customFormat="1" ht="16.5" customHeight="1">
      <c r="A421" s="37"/>
      <c r="B421" s="164"/>
      <c r="C421" s="202" t="s">
        <v>846</v>
      </c>
      <c r="D421" s="202" t="s">
        <v>204</v>
      </c>
      <c r="E421" s="203" t="s">
        <v>847</v>
      </c>
      <c r="F421" s="204" t="s">
        <v>848</v>
      </c>
      <c r="G421" s="205" t="s">
        <v>150</v>
      </c>
      <c r="H421" s="206">
        <v>59.136</v>
      </c>
      <c r="I421" s="207"/>
      <c r="J421" s="208">
        <f>ROUND(I421*H421,2)</f>
        <v>0</v>
      </c>
      <c r="K421" s="204" t="s">
        <v>388</v>
      </c>
      <c r="L421" s="209"/>
      <c r="M421" s="210" t="s">
        <v>1</v>
      </c>
      <c r="N421" s="211" t="s">
        <v>42</v>
      </c>
      <c r="O421" s="76"/>
      <c r="P421" s="174">
        <f>O421*H421</f>
        <v>0</v>
      </c>
      <c r="Q421" s="174">
        <v>0.011799999999999998</v>
      </c>
      <c r="R421" s="174">
        <f>Q421*H421</f>
        <v>0.6978048</v>
      </c>
      <c r="S421" s="174">
        <v>0</v>
      </c>
      <c r="T421" s="175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76" t="s">
        <v>303</v>
      </c>
      <c r="AT421" s="176" t="s">
        <v>204</v>
      </c>
      <c r="AU421" s="176" t="s">
        <v>142</v>
      </c>
      <c r="AY421" s="18" t="s">
        <v>134</v>
      </c>
      <c r="BE421" s="177">
        <f>IF(N421="základní",J421,0)</f>
        <v>0</v>
      </c>
      <c r="BF421" s="177">
        <f>IF(N421="snížená",J421,0)</f>
        <v>0</v>
      </c>
      <c r="BG421" s="177">
        <f>IF(N421="zákl. přenesená",J421,0)</f>
        <v>0</v>
      </c>
      <c r="BH421" s="177">
        <f>IF(N421="sníž. přenesená",J421,0)</f>
        <v>0</v>
      </c>
      <c r="BI421" s="177">
        <f>IF(N421="nulová",J421,0)</f>
        <v>0</v>
      </c>
      <c r="BJ421" s="18" t="s">
        <v>142</v>
      </c>
      <c r="BK421" s="177">
        <f>ROUND(I421*H421,2)</f>
        <v>0</v>
      </c>
      <c r="BL421" s="18" t="s">
        <v>220</v>
      </c>
      <c r="BM421" s="176" t="s">
        <v>849</v>
      </c>
    </row>
    <row r="422" s="14" customFormat="1">
      <c r="A422" s="14"/>
      <c r="B422" s="186"/>
      <c r="C422" s="14"/>
      <c r="D422" s="179" t="s">
        <v>144</v>
      </c>
      <c r="E422" s="14"/>
      <c r="F422" s="188" t="s">
        <v>850</v>
      </c>
      <c r="G422" s="14"/>
      <c r="H422" s="189">
        <v>59.136</v>
      </c>
      <c r="I422" s="190"/>
      <c r="J422" s="14"/>
      <c r="K422" s="14"/>
      <c r="L422" s="186"/>
      <c r="M422" s="191"/>
      <c r="N422" s="192"/>
      <c r="O422" s="192"/>
      <c r="P422" s="192"/>
      <c r="Q422" s="192"/>
      <c r="R422" s="192"/>
      <c r="S422" s="192"/>
      <c r="T422" s="19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187" t="s">
        <v>144</v>
      </c>
      <c r="AU422" s="187" t="s">
        <v>142</v>
      </c>
      <c r="AV422" s="14" t="s">
        <v>142</v>
      </c>
      <c r="AW422" s="14" t="s">
        <v>3</v>
      </c>
      <c r="AX422" s="14" t="s">
        <v>81</v>
      </c>
      <c r="AY422" s="187" t="s">
        <v>134</v>
      </c>
    </row>
    <row r="423" s="2" customFormat="1" ht="16.5" customHeight="1">
      <c r="A423" s="37"/>
      <c r="B423" s="164"/>
      <c r="C423" s="165" t="s">
        <v>851</v>
      </c>
      <c r="D423" s="165" t="s">
        <v>136</v>
      </c>
      <c r="E423" s="166" t="s">
        <v>852</v>
      </c>
      <c r="F423" s="167" t="s">
        <v>853</v>
      </c>
      <c r="G423" s="168" t="s">
        <v>247</v>
      </c>
      <c r="H423" s="169">
        <v>48</v>
      </c>
      <c r="I423" s="170"/>
      <c r="J423" s="171">
        <f>ROUND(I423*H423,2)</f>
        <v>0</v>
      </c>
      <c r="K423" s="167" t="s">
        <v>140</v>
      </c>
      <c r="L423" s="38"/>
      <c r="M423" s="172" t="s">
        <v>1</v>
      </c>
      <c r="N423" s="173" t="s">
        <v>42</v>
      </c>
      <c r="O423" s="76"/>
      <c r="P423" s="174">
        <f>O423*H423</f>
        <v>0</v>
      </c>
      <c r="Q423" s="174">
        <v>0</v>
      </c>
      <c r="R423" s="174">
        <f>Q423*H423</f>
        <v>0</v>
      </c>
      <c r="S423" s="174">
        <v>0</v>
      </c>
      <c r="T423" s="175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176" t="s">
        <v>220</v>
      </c>
      <c r="AT423" s="176" t="s">
        <v>136</v>
      </c>
      <c r="AU423" s="176" t="s">
        <v>142</v>
      </c>
      <c r="AY423" s="18" t="s">
        <v>134</v>
      </c>
      <c r="BE423" s="177">
        <f>IF(N423="základní",J423,0)</f>
        <v>0</v>
      </c>
      <c r="BF423" s="177">
        <f>IF(N423="snížená",J423,0)</f>
        <v>0</v>
      </c>
      <c r="BG423" s="177">
        <f>IF(N423="zákl. přenesená",J423,0)</f>
        <v>0</v>
      </c>
      <c r="BH423" s="177">
        <f>IF(N423="sníž. přenesená",J423,0)</f>
        <v>0</v>
      </c>
      <c r="BI423" s="177">
        <f>IF(N423="nulová",J423,0)</f>
        <v>0</v>
      </c>
      <c r="BJ423" s="18" t="s">
        <v>142</v>
      </c>
      <c r="BK423" s="177">
        <f>ROUND(I423*H423,2)</f>
        <v>0</v>
      </c>
      <c r="BL423" s="18" t="s">
        <v>220</v>
      </c>
      <c r="BM423" s="176" t="s">
        <v>854</v>
      </c>
    </row>
    <row r="424" s="2" customFormat="1" ht="16.5" customHeight="1">
      <c r="A424" s="37"/>
      <c r="B424" s="164"/>
      <c r="C424" s="165" t="s">
        <v>855</v>
      </c>
      <c r="D424" s="165" t="s">
        <v>136</v>
      </c>
      <c r="E424" s="166" t="s">
        <v>856</v>
      </c>
      <c r="F424" s="167" t="s">
        <v>857</v>
      </c>
      <c r="G424" s="168" t="s">
        <v>247</v>
      </c>
      <c r="H424" s="169">
        <v>24</v>
      </c>
      <c r="I424" s="170"/>
      <c r="J424" s="171">
        <f>ROUND(I424*H424,2)</f>
        <v>0</v>
      </c>
      <c r="K424" s="167" t="s">
        <v>140</v>
      </c>
      <c r="L424" s="38"/>
      <c r="M424" s="172" t="s">
        <v>1</v>
      </c>
      <c r="N424" s="173" t="s">
        <v>42</v>
      </c>
      <c r="O424" s="76"/>
      <c r="P424" s="174">
        <f>O424*H424</f>
        <v>0</v>
      </c>
      <c r="Q424" s="174">
        <v>0</v>
      </c>
      <c r="R424" s="174">
        <f>Q424*H424</f>
        <v>0</v>
      </c>
      <c r="S424" s="174">
        <v>0</v>
      </c>
      <c r="T424" s="175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176" t="s">
        <v>220</v>
      </c>
      <c r="AT424" s="176" t="s">
        <v>136</v>
      </c>
      <c r="AU424" s="176" t="s">
        <v>142</v>
      </c>
      <c r="AY424" s="18" t="s">
        <v>134</v>
      </c>
      <c r="BE424" s="177">
        <f>IF(N424="základní",J424,0)</f>
        <v>0</v>
      </c>
      <c r="BF424" s="177">
        <f>IF(N424="snížená",J424,0)</f>
        <v>0</v>
      </c>
      <c r="BG424" s="177">
        <f>IF(N424="zákl. přenesená",J424,0)</f>
        <v>0</v>
      </c>
      <c r="BH424" s="177">
        <f>IF(N424="sníž. přenesená",J424,0)</f>
        <v>0</v>
      </c>
      <c r="BI424" s="177">
        <f>IF(N424="nulová",J424,0)</f>
        <v>0</v>
      </c>
      <c r="BJ424" s="18" t="s">
        <v>142</v>
      </c>
      <c r="BK424" s="177">
        <f>ROUND(I424*H424,2)</f>
        <v>0</v>
      </c>
      <c r="BL424" s="18" t="s">
        <v>220</v>
      </c>
      <c r="BM424" s="176" t="s">
        <v>858</v>
      </c>
    </row>
    <row r="425" s="2" customFormat="1" ht="24.15" customHeight="1">
      <c r="A425" s="37"/>
      <c r="B425" s="164"/>
      <c r="C425" s="165" t="s">
        <v>859</v>
      </c>
      <c r="D425" s="165" t="s">
        <v>136</v>
      </c>
      <c r="E425" s="166" t="s">
        <v>860</v>
      </c>
      <c r="F425" s="167" t="s">
        <v>861</v>
      </c>
      <c r="G425" s="168" t="s">
        <v>150</v>
      </c>
      <c r="H425" s="169">
        <v>53.76</v>
      </c>
      <c r="I425" s="170"/>
      <c r="J425" s="171">
        <f>ROUND(I425*H425,2)</f>
        <v>0</v>
      </c>
      <c r="K425" s="167" t="s">
        <v>140</v>
      </c>
      <c r="L425" s="38"/>
      <c r="M425" s="172" t="s">
        <v>1</v>
      </c>
      <c r="N425" s="173" t="s">
        <v>42</v>
      </c>
      <c r="O425" s="76"/>
      <c r="P425" s="174">
        <f>O425*H425</f>
        <v>0</v>
      </c>
      <c r="Q425" s="174">
        <v>0</v>
      </c>
      <c r="R425" s="174">
        <f>Q425*H425</f>
        <v>0</v>
      </c>
      <c r="S425" s="174">
        <v>0</v>
      </c>
      <c r="T425" s="175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76" t="s">
        <v>220</v>
      </c>
      <c r="AT425" s="176" t="s">
        <v>136</v>
      </c>
      <c r="AU425" s="176" t="s">
        <v>142</v>
      </c>
      <c r="AY425" s="18" t="s">
        <v>134</v>
      </c>
      <c r="BE425" s="177">
        <f>IF(N425="základní",J425,0)</f>
        <v>0</v>
      </c>
      <c r="BF425" s="177">
        <f>IF(N425="snížená",J425,0)</f>
        <v>0</v>
      </c>
      <c r="BG425" s="177">
        <f>IF(N425="zákl. přenesená",J425,0)</f>
        <v>0</v>
      </c>
      <c r="BH425" s="177">
        <f>IF(N425="sníž. přenesená",J425,0)</f>
        <v>0</v>
      </c>
      <c r="BI425" s="177">
        <f>IF(N425="nulová",J425,0)</f>
        <v>0</v>
      </c>
      <c r="BJ425" s="18" t="s">
        <v>142</v>
      </c>
      <c r="BK425" s="177">
        <f>ROUND(I425*H425,2)</f>
        <v>0</v>
      </c>
      <c r="BL425" s="18" t="s">
        <v>220</v>
      </c>
      <c r="BM425" s="176" t="s">
        <v>862</v>
      </c>
    </row>
    <row r="426" s="2" customFormat="1" ht="24.15" customHeight="1">
      <c r="A426" s="37"/>
      <c r="B426" s="164"/>
      <c r="C426" s="165" t="s">
        <v>863</v>
      </c>
      <c r="D426" s="165" t="s">
        <v>136</v>
      </c>
      <c r="E426" s="166" t="s">
        <v>864</v>
      </c>
      <c r="F426" s="167" t="s">
        <v>865</v>
      </c>
      <c r="G426" s="168" t="s">
        <v>186</v>
      </c>
      <c r="H426" s="169">
        <v>1.117</v>
      </c>
      <c r="I426" s="170"/>
      <c r="J426" s="171">
        <f>ROUND(I426*H426,2)</f>
        <v>0</v>
      </c>
      <c r="K426" s="167" t="s">
        <v>140</v>
      </c>
      <c r="L426" s="38"/>
      <c r="M426" s="172" t="s">
        <v>1</v>
      </c>
      <c r="N426" s="173" t="s">
        <v>42</v>
      </c>
      <c r="O426" s="76"/>
      <c r="P426" s="174">
        <f>O426*H426</f>
        <v>0</v>
      </c>
      <c r="Q426" s="174">
        <v>0</v>
      </c>
      <c r="R426" s="174">
        <f>Q426*H426</f>
        <v>0</v>
      </c>
      <c r="S426" s="174">
        <v>0</v>
      </c>
      <c r="T426" s="175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76" t="s">
        <v>220</v>
      </c>
      <c r="AT426" s="176" t="s">
        <v>136</v>
      </c>
      <c r="AU426" s="176" t="s">
        <v>142</v>
      </c>
      <c r="AY426" s="18" t="s">
        <v>134</v>
      </c>
      <c r="BE426" s="177">
        <f>IF(N426="základní",J426,0)</f>
        <v>0</v>
      </c>
      <c r="BF426" s="177">
        <f>IF(N426="snížená",J426,0)</f>
        <v>0</v>
      </c>
      <c r="BG426" s="177">
        <f>IF(N426="zákl. přenesená",J426,0)</f>
        <v>0</v>
      </c>
      <c r="BH426" s="177">
        <f>IF(N426="sníž. přenesená",J426,0)</f>
        <v>0</v>
      </c>
      <c r="BI426" s="177">
        <f>IF(N426="nulová",J426,0)</f>
        <v>0</v>
      </c>
      <c r="BJ426" s="18" t="s">
        <v>142</v>
      </c>
      <c r="BK426" s="177">
        <f>ROUND(I426*H426,2)</f>
        <v>0</v>
      </c>
      <c r="BL426" s="18" t="s">
        <v>220</v>
      </c>
      <c r="BM426" s="176" t="s">
        <v>866</v>
      </c>
    </row>
    <row r="427" s="2" customFormat="1" ht="24.15" customHeight="1">
      <c r="A427" s="37"/>
      <c r="B427" s="164"/>
      <c r="C427" s="165" t="s">
        <v>867</v>
      </c>
      <c r="D427" s="165" t="s">
        <v>136</v>
      </c>
      <c r="E427" s="166" t="s">
        <v>868</v>
      </c>
      <c r="F427" s="167" t="s">
        <v>869</v>
      </c>
      <c r="G427" s="168" t="s">
        <v>186</v>
      </c>
      <c r="H427" s="169">
        <v>1.117</v>
      </c>
      <c r="I427" s="170"/>
      <c r="J427" s="171">
        <f>ROUND(I427*H427,2)</f>
        <v>0</v>
      </c>
      <c r="K427" s="167" t="s">
        <v>388</v>
      </c>
      <c r="L427" s="38"/>
      <c r="M427" s="172" t="s">
        <v>1</v>
      </c>
      <c r="N427" s="173" t="s">
        <v>42</v>
      </c>
      <c r="O427" s="76"/>
      <c r="P427" s="174">
        <f>O427*H427</f>
        <v>0</v>
      </c>
      <c r="Q427" s="174">
        <v>0</v>
      </c>
      <c r="R427" s="174">
        <f>Q427*H427</f>
        <v>0</v>
      </c>
      <c r="S427" s="174">
        <v>0</v>
      </c>
      <c r="T427" s="175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76" t="s">
        <v>220</v>
      </c>
      <c r="AT427" s="176" t="s">
        <v>136</v>
      </c>
      <c r="AU427" s="176" t="s">
        <v>142</v>
      </c>
      <c r="AY427" s="18" t="s">
        <v>134</v>
      </c>
      <c r="BE427" s="177">
        <f>IF(N427="základní",J427,0)</f>
        <v>0</v>
      </c>
      <c r="BF427" s="177">
        <f>IF(N427="snížená",J427,0)</f>
        <v>0</v>
      </c>
      <c r="BG427" s="177">
        <f>IF(N427="zákl. přenesená",J427,0)</f>
        <v>0</v>
      </c>
      <c r="BH427" s="177">
        <f>IF(N427="sníž. přenesená",J427,0)</f>
        <v>0</v>
      </c>
      <c r="BI427" s="177">
        <f>IF(N427="nulová",J427,0)</f>
        <v>0</v>
      </c>
      <c r="BJ427" s="18" t="s">
        <v>142</v>
      </c>
      <c r="BK427" s="177">
        <f>ROUND(I427*H427,2)</f>
        <v>0</v>
      </c>
      <c r="BL427" s="18" t="s">
        <v>220</v>
      </c>
      <c r="BM427" s="176" t="s">
        <v>870</v>
      </c>
    </row>
    <row r="428" s="12" customFormat="1" ht="22.8" customHeight="1">
      <c r="A428" s="12"/>
      <c r="B428" s="151"/>
      <c r="C428" s="12"/>
      <c r="D428" s="152" t="s">
        <v>75</v>
      </c>
      <c r="E428" s="162" t="s">
        <v>871</v>
      </c>
      <c r="F428" s="162" t="s">
        <v>872</v>
      </c>
      <c r="G428" s="12"/>
      <c r="H428" s="12"/>
      <c r="I428" s="154"/>
      <c r="J428" s="163">
        <f>BK428</f>
        <v>0</v>
      </c>
      <c r="K428" s="12"/>
      <c r="L428" s="151"/>
      <c r="M428" s="156"/>
      <c r="N428" s="157"/>
      <c r="O428" s="157"/>
      <c r="P428" s="158">
        <f>SUM(P429:P434)</f>
        <v>0</v>
      </c>
      <c r="Q428" s="157"/>
      <c r="R428" s="158">
        <f>SUM(R429:R434)</f>
        <v>0.011270000000000002</v>
      </c>
      <c r="S428" s="157"/>
      <c r="T428" s="159">
        <f>SUM(T429:T434)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152" t="s">
        <v>142</v>
      </c>
      <c r="AT428" s="160" t="s">
        <v>75</v>
      </c>
      <c r="AU428" s="160" t="s">
        <v>81</v>
      </c>
      <c r="AY428" s="152" t="s">
        <v>134</v>
      </c>
      <c r="BK428" s="161">
        <f>SUM(BK429:BK434)</f>
        <v>0</v>
      </c>
    </row>
    <row r="429" s="2" customFormat="1" ht="24.15" customHeight="1">
      <c r="A429" s="37"/>
      <c r="B429" s="164"/>
      <c r="C429" s="165" t="s">
        <v>873</v>
      </c>
      <c r="D429" s="165" t="s">
        <v>136</v>
      </c>
      <c r="E429" s="166" t="s">
        <v>874</v>
      </c>
      <c r="F429" s="167" t="s">
        <v>875</v>
      </c>
      <c r="G429" s="168" t="s">
        <v>241</v>
      </c>
      <c r="H429" s="169">
        <v>161</v>
      </c>
      <c r="I429" s="170"/>
      <c r="J429" s="171">
        <f>ROUND(I429*H429,2)</f>
        <v>0</v>
      </c>
      <c r="K429" s="167" t="s">
        <v>140</v>
      </c>
      <c r="L429" s="38"/>
      <c r="M429" s="172" t="s">
        <v>1</v>
      </c>
      <c r="N429" s="173" t="s">
        <v>42</v>
      </c>
      <c r="O429" s="76"/>
      <c r="P429" s="174">
        <f>O429*H429</f>
        <v>0</v>
      </c>
      <c r="Q429" s="174">
        <v>1E-05</v>
      </c>
      <c r="R429" s="174">
        <f>Q429*H429</f>
        <v>0.00161</v>
      </c>
      <c r="S429" s="174">
        <v>0</v>
      </c>
      <c r="T429" s="175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76" t="s">
        <v>220</v>
      </c>
      <c r="AT429" s="176" t="s">
        <v>136</v>
      </c>
      <c r="AU429" s="176" t="s">
        <v>142</v>
      </c>
      <c r="AY429" s="18" t="s">
        <v>134</v>
      </c>
      <c r="BE429" s="177">
        <f>IF(N429="základní",J429,0)</f>
        <v>0</v>
      </c>
      <c r="BF429" s="177">
        <f>IF(N429="snížená",J429,0)</f>
        <v>0</v>
      </c>
      <c r="BG429" s="177">
        <f>IF(N429="zákl. přenesená",J429,0)</f>
        <v>0</v>
      </c>
      <c r="BH429" s="177">
        <f>IF(N429="sníž. přenesená",J429,0)</f>
        <v>0</v>
      </c>
      <c r="BI429" s="177">
        <f>IF(N429="nulová",J429,0)</f>
        <v>0</v>
      </c>
      <c r="BJ429" s="18" t="s">
        <v>142</v>
      </c>
      <c r="BK429" s="177">
        <f>ROUND(I429*H429,2)</f>
        <v>0</v>
      </c>
      <c r="BL429" s="18" t="s">
        <v>220</v>
      </c>
      <c r="BM429" s="176" t="s">
        <v>876</v>
      </c>
    </row>
    <row r="430" s="14" customFormat="1">
      <c r="A430" s="14"/>
      <c r="B430" s="186"/>
      <c r="C430" s="14"/>
      <c r="D430" s="179" t="s">
        <v>144</v>
      </c>
      <c r="E430" s="187" t="s">
        <v>1</v>
      </c>
      <c r="F430" s="188" t="s">
        <v>877</v>
      </c>
      <c r="G430" s="14"/>
      <c r="H430" s="189">
        <v>161</v>
      </c>
      <c r="I430" s="190"/>
      <c r="J430" s="14"/>
      <c r="K430" s="14"/>
      <c r="L430" s="186"/>
      <c r="M430" s="191"/>
      <c r="N430" s="192"/>
      <c r="O430" s="192"/>
      <c r="P430" s="192"/>
      <c r="Q430" s="192"/>
      <c r="R430" s="192"/>
      <c r="S430" s="192"/>
      <c r="T430" s="19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87" t="s">
        <v>144</v>
      </c>
      <c r="AU430" s="187" t="s">
        <v>142</v>
      </c>
      <c r="AV430" s="14" t="s">
        <v>142</v>
      </c>
      <c r="AW430" s="14" t="s">
        <v>32</v>
      </c>
      <c r="AX430" s="14" t="s">
        <v>76</v>
      </c>
      <c r="AY430" s="187" t="s">
        <v>134</v>
      </c>
    </row>
    <row r="431" s="15" customFormat="1">
      <c r="A431" s="15"/>
      <c r="B431" s="194"/>
      <c r="C431" s="15"/>
      <c r="D431" s="179" t="s">
        <v>144</v>
      </c>
      <c r="E431" s="195" t="s">
        <v>1</v>
      </c>
      <c r="F431" s="196" t="s">
        <v>147</v>
      </c>
      <c r="G431" s="15"/>
      <c r="H431" s="197">
        <v>161</v>
      </c>
      <c r="I431" s="198"/>
      <c r="J431" s="15"/>
      <c r="K431" s="15"/>
      <c r="L431" s="194"/>
      <c r="M431" s="199"/>
      <c r="N431" s="200"/>
      <c r="O431" s="200"/>
      <c r="P431" s="200"/>
      <c r="Q431" s="200"/>
      <c r="R431" s="200"/>
      <c r="S431" s="200"/>
      <c r="T431" s="201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195" t="s">
        <v>144</v>
      </c>
      <c r="AU431" s="195" t="s">
        <v>142</v>
      </c>
      <c r="AV431" s="15" t="s">
        <v>141</v>
      </c>
      <c r="AW431" s="15" t="s">
        <v>32</v>
      </c>
      <c r="AX431" s="15" t="s">
        <v>81</v>
      </c>
      <c r="AY431" s="195" t="s">
        <v>134</v>
      </c>
    </row>
    <row r="432" s="2" customFormat="1" ht="24.15" customHeight="1">
      <c r="A432" s="37"/>
      <c r="B432" s="164"/>
      <c r="C432" s="165" t="s">
        <v>878</v>
      </c>
      <c r="D432" s="165" t="s">
        <v>136</v>
      </c>
      <c r="E432" s="166" t="s">
        <v>879</v>
      </c>
      <c r="F432" s="167" t="s">
        <v>880</v>
      </c>
      <c r="G432" s="168" t="s">
        <v>241</v>
      </c>
      <c r="H432" s="169">
        <v>161</v>
      </c>
      <c r="I432" s="170"/>
      <c r="J432" s="171">
        <f>ROUND(I432*H432,2)</f>
        <v>0</v>
      </c>
      <c r="K432" s="167" t="s">
        <v>140</v>
      </c>
      <c r="L432" s="38"/>
      <c r="M432" s="172" t="s">
        <v>1</v>
      </c>
      <c r="N432" s="173" t="s">
        <v>42</v>
      </c>
      <c r="O432" s="76"/>
      <c r="P432" s="174">
        <f>O432*H432</f>
        <v>0</v>
      </c>
      <c r="Q432" s="174">
        <v>2E-05</v>
      </c>
      <c r="R432" s="174">
        <f>Q432*H432</f>
        <v>0.00322</v>
      </c>
      <c r="S432" s="174">
        <v>0</v>
      </c>
      <c r="T432" s="175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76" t="s">
        <v>220</v>
      </c>
      <c r="AT432" s="176" t="s">
        <v>136</v>
      </c>
      <c r="AU432" s="176" t="s">
        <v>142</v>
      </c>
      <c r="AY432" s="18" t="s">
        <v>134</v>
      </c>
      <c r="BE432" s="177">
        <f>IF(N432="základní",J432,0)</f>
        <v>0</v>
      </c>
      <c r="BF432" s="177">
        <f>IF(N432="snížená",J432,0)</f>
        <v>0</v>
      </c>
      <c r="BG432" s="177">
        <f>IF(N432="zákl. přenesená",J432,0)</f>
        <v>0</v>
      </c>
      <c r="BH432" s="177">
        <f>IF(N432="sníž. přenesená",J432,0)</f>
        <v>0</v>
      </c>
      <c r="BI432" s="177">
        <f>IF(N432="nulová",J432,0)</f>
        <v>0</v>
      </c>
      <c r="BJ432" s="18" t="s">
        <v>142</v>
      </c>
      <c r="BK432" s="177">
        <f>ROUND(I432*H432,2)</f>
        <v>0</v>
      </c>
      <c r="BL432" s="18" t="s">
        <v>220</v>
      </c>
      <c r="BM432" s="176" t="s">
        <v>881</v>
      </c>
    </row>
    <row r="433" s="2" customFormat="1" ht="24.15" customHeight="1">
      <c r="A433" s="37"/>
      <c r="B433" s="164"/>
      <c r="C433" s="165" t="s">
        <v>882</v>
      </c>
      <c r="D433" s="165" t="s">
        <v>136</v>
      </c>
      <c r="E433" s="166" t="s">
        <v>883</v>
      </c>
      <c r="F433" s="167" t="s">
        <v>884</v>
      </c>
      <c r="G433" s="168" t="s">
        <v>241</v>
      </c>
      <c r="H433" s="169">
        <v>161</v>
      </c>
      <c r="I433" s="170"/>
      <c r="J433" s="171">
        <f>ROUND(I433*H433,2)</f>
        <v>0</v>
      </c>
      <c r="K433" s="167" t="s">
        <v>140</v>
      </c>
      <c r="L433" s="38"/>
      <c r="M433" s="172" t="s">
        <v>1</v>
      </c>
      <c r="N433" s="173" t="s">
        <v>42</v>
      </c>
      <c r="O433" s="76"/>
      <c r="P433" s="174">
        <f>O433*H433</f>
        <v>0</v>
      </c>
      <c r="Q433" s="174">
        <v>2E-05</v>
      </c>
      <c r="R433" s="174">
        <f>Q433*H433</f>
        <v>0.00322</v>
      </c>
      <c r="S433" s="174">
        <v>0</v>
      </c>
      <c r="T433" s="175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76" t="s">
        <v>220</v>
      </c>
      <c r="AT433" s="176" t="s">
        <v>136</v>
      </c>
      <c r="AU433" s="176" t="s">
        <v>142</v>
      </c>
      <c r="AY433" s="18" t="s">
        <v>134</v>
      </c>
      <c r="BE433" s="177">
        <f>IF(N433="základní",J433,0)</f>
        <v>0</v>
      </c>
      <c r="BF433" s="177">
        <f>IF(N433="snížená",J433,0)</f>
        <v>0</v>
      </c>
      <c r="BG433" s="177">
        <f>IF(N433="zákl. přenesená",J433,0)</f>
        <v>0</v>
      </c>
      <c r="BH433" s="177">
        <f>IF(N433="sníž. přenesená",J433,0)</f>
        <v>0</v>
      </c>
      <c r="BI433" s="177">
        <f>IF(N433="nulová",J433,0)</f>
        <v>0</v>
      </c>
      <c r="BJ433" s="18" t="s">
        <v>142</v>
      </c>
      <c r="BK433" s="177">
        <f>ROUND(I433*H433,2)</f>
        <v>0</v>
      </c>
      <c r="BL433" s="18" t="s">
        <v>220</v>
      </c>
      <c r="BM433" s="176" t="s">
        <v>885</v>
      </c>
    </row>
    <row r="434" s="2" customFormat="1" ht="24.15" customHeight="1">
      <c r="A434" s="37"/>
      <c r="B434" s="164"/>
      <c r="C434" s="165" t="s">
        <v>886</v>
      </c>
      <c r="D434" s="165" t="s">
        <v>136</v>
      </c>
      <c r="E434" s="166" t="s">
        <v>887</v>
      </c>
      <c r="F434" s="167" t="s">
        <v>888</v>
      </c>
      <c r="G434" s="168" t="s">
        <v>241</v>
      </c>
      <c r="H434" s="169">
        <v>161</v>
      </c>
      <c r="I434" s="170"/>
      <c r="J434" s="171">
        <f>ROUND(I434*H434,2)</f>
        <v>0</v>
      </c>
      <c r="K434" s="167" t="s">
        <v>140</v>
      </c>
      <c r="L434" s="38"/>
      <c r="M434" s="172" t="s">
        <v>1</v>
      </c>
      <c r="N434" s="173" t="s">
        <v>42</v>
      </c>
      <c r="O434" s="76"/>
      <c r="P434" s="174">
        <f>O434*H434</f>
        <v>0</v>
      </c>
      <c r="Q434" s="174">
        <v>2E-05</v>
      </c>
      <c r="R434" s="174">
        <f>Q434*H434</f>
        <v>0.00322</v>
      </c>
      <c r="S434" s="174">
        <v>0</v>
      </c>
      <c r="T434" s="175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76" t="s">
        <v>220</v>
      </c>
      <c r="AT434" s="176" t="s">
        <v>136</v>
      </c>
      <c r="AU434" s="176" t="s">
        <v>142</v>
      </c>
      <c r="AY434" s="18" t="s">
        <v>134</v>
      </c>
      <c r="BE434" s="177">
        <f>IF(N434="základní",J434,0)</f>
        <v>0</v>
      </c>
      <c r="BF434" s="177">
        <f>IF(N434="snížená",J434,0)</f>
        <v>0</v>
      </c>
      <c r="BG434" s="177">
        <f>IF(N434="zákl. přenesená",J434,0)</f>
        <v>0</v>
      </c>
      <c r="BH434" s="177">
        <f>IF(N434="sníž. přenesená",J434,0)</f>
        <v>0</v>
      </c>
      <c r="BI434" s="177">
        <f>IF(N434="nulová",J434,0)</f>
        <v>0</v>
      </c>
      <c r="BJ434" s="18" t="s">
        <v>142</v>
      </c>
      <c r="BK434" s="177">
        <f>ROUND(I434*H434,2)</f>
        <v>0</v>
      </c>
      <c r="BL434" s="18" t="s">
        <v>220</v>
      </c>
      <c r="BM434" s="176" t="s">
        <v>889</v>
      </c>
    </row>
    <row r="435" s="12" customFormat="1" ht="22.8" customHeight="1">
      <c r="A435" s="12"/>
      <c r="B435" s="151"/>
      <c r="C435" s="12"/>
      <c r="D435" s="152" t="s">
        <v>75</v>
      </c>
      <c r="E435" s="162" t="s">
        <v>890</v>
      </c>
      <c r="F435" s="162" t="s">
        <v>891</v>
      </c>
      <c r="G435" s="12"/>
      <c r="H435" s="12"/>
      <c r="I435" s="154"/>
      <c r="J435" s="163">
        <f>BK435</f>
        <v>0</v>
      </c>
      <c r="K435" s="12"/>
      <c r="L435" s="151"/>
      <c r="M435" s="156"/>
      <c r="N435" s="157"/>
      <c r="O435" s="157"/>
      <c r="P435" s="158">
        <f>SUM(P436:P441)</f>
        <v>0</v>
      </c>
      <c r="Q435" s="157"/>
      <c r="R435" s="158">
        <f>SUM(R436:R441)</f>
        <v>0.1152</v>
      </c>
      <c r="S435" s="157"/>
      <c r="T435" s="159">
        <f>SUM(T436:T441)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152" t="s">
        <v>142</v>
      </c>
      <c r="AT435" s="160" t="s">
        <v>75</v>
      </c>
      <c r="AU435" s="160" t="s">
        <v>81</v>
      </c>
      <c r="AY435" s="152" t="s">
        <v>134</v>
      </c>
      <c r="BK435" s="161">
        <f>SUM(BK436:BK441)</f>
        <v>0</v>
      </c>
    </row>
    <row r="436" s="2" customFormat="1" ht="24.15" customHeight="1">
      <c r="A436" s="37"/>
      <c r="B436" s="164"/>
      <c r="C436" s="165" t="s">
        <v>892</v>
      </c>
      <c r="D436" s="165" t="s">
        <v>136</v>
      </c>
      <c r="E436" s="166" t="s">
        <v>893</v>
      </c>
      <c r="F436" s="167" t="s">
        <v>894</v>
      </c>
      <c r="G436" s="168" t="s">
        <v>150</v>
      </c>
      <c r="H436" s="169">
        <v>240</v>
      </c>
      <c r="I436" s="170"/>
      <c r="J436" s="171">
        <f>ROUND(I436*H436,2)</f>
        <v>0</v>
      </c>
      <c r="K436" s="167" t="s">
        <v>140</v>
      </c>
      <c r="L436" s="38"/>
      <c r="M436" s="172" t="s">
        <v>1</v>
      </c>
      <c r="N436" s="173" t="s">
        <v>42</v>
      </c>
      <c r="O436" s="76"/>
      <c r="P436" s="174">
        <f>O436*H436</f>
        <v>0</v>
      </c>
      <c r="Q436" s="174">
        <v>0</v>
      </c>
      <c r="R436" s="174">
        <f>Q436*H436</f>
        <v>0</v>
      </c>
      <c r="S436" s="174">
        <v>0</v>
      </c>
      <c r="T436" s="175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76" t="s">
        <v>220</v>
      </c>
      <c r="AT436" s="176" t="s">
        <v>136</v>
      </c>
      <c r="AU436" s="176" t="s">
        <v>142</v>
      </c>
      <c r="AY436" s="18" t="s">
        <v>134</v>
      </c>
      <c r="BE436" s="177">
        <f>IF(N436="základní",J436,0)</f>
        <v>0</v>
      </c>
      <c r="BF436" s="177">
        <f>IF(N436="snížená",J436,0)</f>
        <v>0</v>
      </c>
      <c r="BG436" s="177">
        <f>IF(N436="zákl. přenesená",J436,0)</f>
        <v>0</v>
      </c>
      <c r="BH436" s="177">
        <f>IF(N436="sníž. přenesená",J436,0)</f>
        <v>0</v>
      </c>
      <c r="BI436" s="177">
        <f>IF(N436="nulová",J436,0)</f>
        <v>0</v>
      </c>
      <c r="BJ436" s="18" t="s">
        <v>142</v>
      </c>
      <c r="BK436" s="177">
        <f>ROUND(I436*H436,2)</f>
        <v>0</v>
      </c>
      <c r="BL436" s="18" t="s">
        <v>220</v>
      </c>
      <c r="BM436" s="176" t="s">
        <v>895</v>
      </c>
    </row>
    <row r="437" s="13" customFormat="1">
      <c r="A437" s="13"/>
      <c r="B437" s="178"/>
      <c r="C437" s="13"/>
      <c r="D437" s="179" t="s">
        <v>144</v>
      </c>
      <c r="E437" s="180" t="s">
        <v>1</v>
      </c>
      <c r="F437" s="181" t="s">
        <v>896</v>
      </c>
      <c r="G437" s="13"/>
      <c r="H437" s="180" t="s">
        <v>1</v>
      </c>
      <c r="I437" s="182"/>
      <c r="J437" s="13"/>
      <c r="K437" s="13"/>
      <c r="L437" s="178"/>
      <c r="M437" s="183"/>
      <c r="N437" s="184"/>
      <c r="O437" s="184"/>
      <c r="P437" s="184"/>
      <c r="Q437" s="184"/>
      <c r="R437" s="184"/>
      <c r="S437" s="184"/>
      <c r="T437" s="18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0" t="s">
        <v>144</v>
      </c>
      <c r="AU437" s="180" t="s">
        <v>142</v>
      </c>
      <c r="AV437" s="13" t="s">
        <v>81</v>
      </c>
      <c r="AW437" s="13" t="s">
        <v>32</v>
      </c>
      <c r="AX437" s="13" t="s">
        <v>76</v>
      </c>
      <c r="AY437" s="180" t="s">
        <v>134</v>
      </c>
    </row>
    <row r="438" s="14" customFormat="1">
      <c r="A438" s="14"/>
      <c r="B438" s="186"/>
      <c r="C438" s="14"/>
      <c r="D438" s="179" t="s">
        <v>144</v>
      </c>
      <c r="E438" s="187" t="s">
        <v>1</v>
      </c>
      <c r="F438" s="188" t="s">
        <v>897</v>
      </c>
      <c r="G438" s="14"/>
      <c r="H438" s="189">
        <v>240</v>
      </c>
      <c r="I438" s="190"/>
      <c r="J438" s="14"/>
      <c r="K438" s="14"/>
      <c r="L438" s="186"/>
      <c r="M438" s="191"/>
      <c r="N438" s="192"/>
      <c r="O438" s="192"/>
      <c r="P438" s="192"/>
      <c r="Q438" s="192"/>
      <c r="R438" s="192"/>
      <c r="S438" s="192"/>
      <c r="T438" s="19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187" t="s">
        <v>144</v>
      </c>
      <c r="AU438" s="187" t="s">
        <v>142</v>
      </c>
      <c r="AV438" s="14" t="s">
        <v>142</v>
      </c>
      <c r="AW438" s="14" t="s">
        <v>32</v>
      </c>
      <c r="AX438" s="14" t="s">
        <v>76</v>
      </c>
      <c r="AY438" s="187" t="s">
        <v>134</v>
      </c>
    </row>
    <row r="439" s="15" customFormat="1">
      <c r="A439" s="15"/>
      <c r="B439" s="194"/>
      <c r="C439" s="15"/>
      <c r="D439" s="179" t="s">
        <v>144</v>
      </c>
      <c r="E439" s="195" t="s">
        <v>1</v>
      </c>
      <c r="F439" s="196" t="s">
        <v>147</v>
      </c>
      <c r="G439" s="15"/>
      <c r="H439" s="197">
        <v>240</v>
      </c>
      <c r="I439" s="198"/>
      <c r="J439" s="15"/>
      <c r="K439" s="15"/>
      <c r="L439" s="194"/>
      <c r="M439" s="199"/>
      <c r="N439" s="200"/>
      <c r="O439" s="200"/>
      <c r="P439" s="200"/>
      <c r="Q439" s="200"/>
      <c r="R439" s="200"/>
      <c r="S439" s="200"/>
      <c r="T439" s="201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195" t="s">
        <v>144</v>
      </c>
      <c r="AU439" s="195" t="s">
        <v>142</v>
      </c>
      <c r="AV439" s="15" t="s">
        <v>141</v>
      </c>
      <c r="AW439" s="15" t="s">
        <v>32</v>
      </c>
      <c r="AX439" s="15" t="s">
        <v>81</v>
      </c>
      <c r="AY439" s="195" t="s">
        <v>134</v>
      </c>
    </row>
    <row r="440" s="2" customFormat="1" ht="24.15" customHeight="1">
      <c r="A440" s="37"/>
      <c r="B440" s="164"/>
      <c r="C440" s="165" t="s">
        <v>898</v>
      </c>
      <c r="D440" s="165" t="s">
        <v>136</v>
      </c>
      <c r="E440" s="166" t="s">
        <v>899</v>
      </c>
      <c r="F440" s="167" t="s">
        <v>900</v>
      </c>
      <c r="G440" s="168" t="s">
        <v>150</v>
      </c>
      <c r="H440" s="169">
        <v>240</v>
      </c>
      <c r="I440" s="170"/>
      <c r="J440" s="171">
        <f>ROUND(I440*H440,2)</f>
        <v>0</v>
      </c>
      <c r="K440" s="167" t="s">
        <v>140</v>
      </c>
      <c r="L440" s="38"/>
      <c r="M440" s="172" t="s">
        <v>1</v>
      </c>
      <c r="N440" s="173" t="s">
        <v>42</v>
      </c>
      <c r="O440" s="76"/>
      <c r="P440" s="174">
        <f>O440*H440</f>
        <v>0</v>
      </c>
      <c r="Q440" s="174">
        <v>0.00021</v>
      </c>
      <c r="R440" s="174">
        <f>Q440*H440</f>
        <v>0.0504</v>
      </c>
      <c r="S440" s="174">
        <v>0</v>
      </c>
      <c r="T440" s="175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176" t="s">
        <v>220</v>
      </c>
      <c r="AT440" s="176" t="s">
        <v>136</v>
      </c>
      <c r="AU440" s="176" t="s">
        <v>142</v>
      </c>
      <c r="AY440" s="18" t="s">
        <v>134</v>
      </c>
      <c r="BE440" s="177">
        <f>IF(N440="základní",J440,0)</f>
        <v>0</v>
      </c>
      <c r="BF440" s="177">
        <f>IF(N440="snížená",J440,0)</f>
        <v>0</v>
      </c>
      <c r="BG440" s="177">
        <f>IF(N440="zákl. přenesená",J440,0)</f>
        <v>0</v>
      </c>
      <c r="BH440" s="177">
        <f>IF(N440="sníž. přenesená",J440,0)</f>
        <v>0</v>
      </c>
      <c r="BI440" s="177">
        <f>IF(N440="nulová",J440,0)</f>
        <v>0</v>
      </c>
      <c r="BJ440" s="18" t="s">
        <v>142</v>
      </c>
      <c r="BK440" s="177">
        <f>ROUND(I440*H440,2)</f>
        <v>0</v>
      </c>
      <c r="BL440" s="18" t="s">
        <v>220</v>
      </c>
      <c r="BM440" s="176" t="s">
        <v>901</v>
      </c>
    </row>
    <row r="441" s="2" customFormat="1" ht="33" customHeight="1">
      <c r="A441" s="37"/>
      <c r="B441" s="164"/>
      <c r="C441" s="165" t="s">
        <v>902</v>
      </c>
      <c r="D441" s="165" t="s">
        <v>136</v>
      </c>
      <c r="E441" s="166" t="s">
        <v>903</v>
      </c>
      <c r="F441" s="167" t="s">
        <v>904</v>
      </c>
      <c r="G441" s="168" t="s">
        <v>150</v>
      </c>
      <c r="H441" s="169">
        <v>240</v>
      </c>
      <c r="I441" s="170"/>
      <c r="J441" s="171">
        <f>ROUND(I441*H441,2)</f>
        <v>0</v>
      </c>
      <c r="K441" s="167" t="s">
        <v>140</v>
      </c>
      <c r="L441" s="38"/>
      <c r="M441" s="172" t="s">
        <v>1</v>
      </c>
      <c r="N441" s="173" t="s">
        <v>42</v>
      </c>
      <c r="O441" s="76"/>
      <c r="P441" s="174">
        <f>O441*H441</f>
        <v>0</v>
      </c>
      <c r="Q441" s="174">
        <v>0.00027</v>
      </c>
      <c r="R441" s="174">
        <f>Q441*H441</f>
        <v>0.064799999999999992</v>
      </c>
      <c r="S441" s="174">
        <v>0</v>
      </c>
      <c r="T441" s="175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76" t="s">
        <v>220</v>
      </c>
      <c r="AT441" s="176" t="s">
        <v>136</v>
      </c>
      <c r="AU441" s="176" t="s">
        <v>142</v>
      </c>
      <c r="AY441" s="18" t="s">
        <v>134</v>
      </c>
      <c r="BE441" s="177">
        <f>IF(N441="základní",J441,0)</f>
        <v>0</v>
      </c>
      <c r="BF441" s="177">
        <f>IF(N441="snížená",J441,0)</f>
        <v>0</v>
      </c>
      <c r="BG441" s="177">
        <f>IF(N441="zákl. přenesená",J441,0)</f>
        <v>0</v>
      </c>
      <c r="BH441" s="177">
        <f>IF(N441="sníž. přenesená",J441,0)</f>
        <v>0</v>
      </c>
      <c r="BI441" s="177">
        <f>IF(N441="nulová",J441,0)</f>
        <v>0</v>
      </c>
      <c r="BJ441" s="18" t="s">
        <v>142</v>
      </c>
      <c r="BK441" s="177">
        <f>ROUND(I441*H441,2)</f>
        <v>0</v>
      </c>
      <c r="BL441" s="18" t="s">
        <v>220</v>
      </c>
      <c r="BM441" s="176" t="s">
        <v>905</v>
      </c>
    </row>
    <row r="442" s="12" customFormat="1" ht="25.92" customHeight="1">
      <c r="A442" s="12"/>
      <c r="B442" s="151"/>
      <c r="C442" s="12"/>
      <c r="D442" s="152" t="s">
        <v>75</v>
      </c>
      <c r="E442" s="153" t="s">
        <v>204</v>
      </c>
      <c r="F442" s="153" t="s">
        <v>906</v>
      </c>
      <c r="G442" s="12"/>
      <c r="H442" s="12"/>
      <c r="I442" s="154"/>
      <c r="J442" s="155">
        <f>BK442</f>
        <v>0</v>
      </c>
      <c r="K442" s="12"/>
      <c r="L442" s="151"/>
      <c r="M442" s="156"/>
      <c r="N442" s="157"/>
      <c r="O442" s="157"/>
      <c r="P442" s="158">
        <f>P443</f>
        <v>0</v>
      </c>
      <c r="Q442" s="157"/>
      <c r="R442" s="158">
        <f>R443</f>
        <v>0.0273</v>
      </c>
      <c r="S442" s="157"/>
      <c r="T442" s="159">
        <f>T443</f>
        <v>0.525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152" t="s">
        <v>153</v>
      </c>
      <c r="AT442" s="160" t="s">
        <v>75</v>
      </c>
      <c r="AU442" s="160" t="s">
        <v>76</v>
      </c>
      <c r="AY442" s="152" t="s">
        <v>134</v>
      </c>
      <c r="BK442" s="161">
        <f>BK443</f>
        <v>0</v>
      </c>
    </row>
    <row r="443" s="12" customFormat="1" ht="22.8" customHeight="1">
      <c r="A443" s="12"/>
      <c r="B443" s="151"/>
      <c r="C443" s="12"/>
      <c r="D443" s="152" t="s">
        <v>75</v>
      </c>
      <c r="E443" s="162" t="s">
        <v>907</v>
      </c>
      <c r="F443" s="162" t="s">
        <v>908</v>
      </c>
      <c r="G443" s="12"/>
      <c r="H443" s="12"/>
      <c r="I443" s="154"/>
      <c r="J443" s="163">
        <f>BK443</f>
        <v>0</v>
      </c>
      <c r="K443" s="12"/>
      <c r="L443" s="151"/>
      <c r="M443" s="156"/>
      <c r="N443" s="157"/>
      <c r="O443" s="157"/>
      <c r="P443" s="158">
        <f>SUM(P444:P456)</f>
        <v>0</v>
      </c>
      <c r="Q443" s="157"/>
      <c r="R443" s="158">
        <f>SUM(R444:R456)</f>
        <v>0.0273</v>
      </c>
      <c r="S443" s="157"/>
      <c r="T443" s="159">
        <f>SUM(T444:T456)</f>
        <v>0.525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152" t="s">
        <v>153</v>
      </c>
      <c r="AT443" s="160" t="s">
        <v>75</v>
      </c>
      <c r="AU443" s="160" t="s">
        <v>81</v>
      </c>
      <c r="AY443" s="152" t="s">
        <v>134</v>
      </c>
      <c r="BK443" s="161">
        <f>SUM(BK444:BK456)</f>
        <v>0</v>
      </c>
    </row>
    <row r="444" s="2" customFormat="1" ht="24.15" customHeight="1">
      <c r="A444" s="37"/>
      <c r="B444" s="164"/>
      <c r="C444" s="165" t="s">
        <v>909</v>
      </c>
      <c r="D444" s="165" t="s">
        <v>136</v>
      </c>
      <c r="E444" s="166" t="s">
        <v>910</v>
      </c>
      <c r="F444" s="167" t="s">
        <v>911</v>
      </c>
      <c r="G444" s="168" t="s">
        <v>241</v>
      </c>
      <c r="H444" s="169">
        <v>105</v>
      </c>
      <c r="I444" s="170"/>
      <c r="J444" s="171">
        <f>ROUND(I444*H444,2)</f>
        <v>0</v>
      </c>
      <c r="K444" s="167" t="s">
        <v>140</v>
      </c>
      <c r="L444" s="38"/>
      <c r="M444" s="172" t="s">
        <v>1</v>
      </c>
      <c r="N444" s="173" t="s">
        <v>42</v>
      </c>
      <c r="O444" s="76"/>
      <c r="P444" s="174">
        <f>O444*H444</f>
        <v>0</v>
      </c>
      <c r="Q444" s="174">
        <v>0.00025999999999999996</v>
      </c>
      <c r="R444" s="174">
        <f>Q444*H444</f>
        <v>0.0273</v>
      </c>
      <c r="S444" s="174">
        <v>0</v>
      </c>
      <c r="T444" s="175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76" t="s">
        <v>457</v>
      </c>
      <c r="AT444" s="176" t="s">
        <v>136</v>
      </c>
      <c r="AU444" s="176" t="s">
        <v>142</v>
      </c>
      <c r="AY444" s="18" t="s">
        <v>134</v>
      </c>
      <c r="BE444" s="177">
        <f>IF(N444="základní",J444,0)</f>
        <v>0</v>
      </c>
      <c r="BF444" s="177">
        <f>IF(N444="snížená",J444,0)</f>
        <v>0</v>
      </c>
      <c r="BG444" s="177">
        <f>IF(N444="zákl. přenesená",J444,0)</f>
        <v>0</v>
      </c>
      <c r="BH444" s="177">
        <f>IF(N444="sníž. přenesená",J444,0)</f>
        <v>0</v>
      </c>
      <c r="BI444" s="177">
        <f>IF(N444="nulová",J444,0)</f>
        <v>0</v>
      </c>
      <c r="BJ444" s="18" t="s">
        <v>142</v>
      </c>
      <c r="BK444" s="177">
        <f>ROUND(I444*H444,2)</f>
        <v>0</v>
      </c>
      <c r="BL444" s="18" t="s">
        <v>457</v>
      </c>
      <c r="BM444" s="176" t="s">
        <v>912</v>
      </c>
    </row>
    <row r="445" s="14" customFormat="1">
      <c r="A445" s="14"/>
      <c r="B445" s="186"/>
      <c r="C445" s="14"/>
      <c r="D445" s="179" t="s">
        <v>144</v>
      </c>
      <c r="E445" s="187" t="s">
        <v>1</v>
      </c>
      <c r="F445" s="188" t="s">
        <v>698</v>
      </c>
      <c r="G445" s="14"/>
      <c r="H445" s="189">
        <v>105</v>
      </c>
      <c r="I445" s="190"/>
      <c r="J445" s="14"/>
      <c r="K445" s="14"/>
      <c r="L445" s="186"/>
      <c r="M445" s="191"/>
      <c r="N445" s="192"/>
      <c r="O445" s="192"/>
      <c r="P445" s="192"/>
      <c r="Q445" s="192"/>
      <c r="R445" s="192"/>
      <c r="S445" s="192"/>
      <c r="T445" s="19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187" t="s">
        <v>144</v>
      </c>
      <c r="AU445" s="187" t="s">
        <v>142</v>
      </c>
      <c r="AV445" s="14" t="s">
        <v>142</v>
      </c>
      <c r="AW445" s="14" t="s">
        <v>32</v>
      </c>
      <c r="AX445" s="14" t="s">
        <v>76</v>
      </c>
      <c r="AY445" s="187" t="s">
        <v>134</v>
      </c>
    </row>
    <row r="446" s="15" customFormat="1">
      <c r="A446" s="15"/>
      <c r="B446" s="194"/>
      <c r="C446" s="15"/>
      <c r="D446" s="179" t="s">
        <v>144</v>
      </c>
      <c r="E446" s="195" t="s">
        <v>1</v>
      </c>
      <c r="F446" s="196" t="s">
        <v>147</v>
      </c>
      <c r="G446" s="15"/>
      <c r="H446" s="197">
        <v>105</v>
      </c>
      <c r="I446" s="198"/>
      <c r="J446" s="15"/>
      <c r="K446" s="15"/>
      <c r="L446" s="194"/>
      <c r="M446" s="199"/>
      <c r="N446" s="200"/>
      <c r="O446" s="200"/>
      <c r="P446" s="200"/>
      <c r="Q446" s="200"/>
      <c r="R446" s="200"/>
      <c r="S446" s="200"/>
      <c r="T446" s="201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195" t="s">
        <v>144</v>
      </c>
      <c r="AU446" s="195" t="s">
        <v>142</v>
      </c>
      <c r="AV446" s="15" t="s">
        <v>141</v>
      </c>
      <c r="AW446" s="15" t="s">
        <v>32</v>
      </c>
      <c r="AX446" s="15" t="s">
        <v>81</v>
      </c>
      <c r="AY446" s="195" t="s">
        <v>134</v>
      </c>
    </row>
    <row r="447" s="2" customFormat="1" ht="33" customHeight="1">
      <c r="A447" s="37"/>
      <c r="B447" s="164"/>
      <c r="C447" s="165" t="s">
        <v>913</v>
      </c>
      <c r="D447" s="165" t="s">
        <v>136</v>
      </c>
      <c r="E447" s="166" t="s">
        <v>914</v>
      </c>
      <c r="F447" s="167" t="s">
        <v>915</v>
      </c>
      <c r="G447" s="168" t="s">
        <v>241</v>
      </c>
      <c r="H447" s="169">
        <v>105</v>
      </c>
      <c r="I447" s="170"/>
      <c r="J447" s="171">
        <f>ROUND(I447*H447,2)</f>
        <v>0</v>
      </c>
      <c r="K447" s="167" t="s">
        <v>140</v>
      </c>
      <c r="L447" s="38"/>
      <c r="M447" s="172" t="s">
        <v>1</v>
      </c>
      <c r="N447" s="173" t="s">
        <v>42</v>
      </c>
      <c r="O447" s="76"/>
      <c r="P447" s="174">
        <f>O447*H447</f>
        <v>0</v>
      </c>
      <c r="Q447" s="174">
        <v>0</v>
      </c>
      <c r="R447" s="174">
        <f>Q447*H447</f>
        <v>0</v>
      </c>
      <c r="S447" s="174">
        <v>0.005</v>
      </c>
      <c r="T447" s="175">
        <f>S447*H447</f>
        <v>0.525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76" t="s">
        <v>457</v>
      </c>
      <c r="AT447" s="176" t="s">
        <v>136</v>
      </c>
      <c r="AU447" s="176" t="s">
        <v>142</v>
      </c>
      <c r="AY447" s="18" t="s">
        <v>134</v>
      </c>
      <c r="BE447" s="177">
        <f>IF(N447="základní",J447,0)</f>
        <v>0</v>
      </c>
      <c r="BF447" s="177">
        <f>IF(N447="snížená",J447,0)</f>
        <v>0</v>
      </c>
      <c r="BG447" s="177">
        <f>IF(N447="zákl. přenesená",J447,0)</f>
        <v>0</v>
      </c>
      <c r="BH447" s="177">
        <f>IF(N447="sníž. přenesená",J447,0)</f>
        <v>0</v>
      </c>
      <c r="BI447" s="177">
        <f>IF(N447="nulová",J447,0)</f>
        <v>0</v>
      </c>
      <c r="BJ447" s="18" t="s">
        <v>142</v>
      </c>
      <c r="BK447" s="177">
        <f>ROUND(I447*H447,2)</f>
        <v>0</v>
      </c>
      <c r="BL447" s="18" t="s">
        <v>457</v>
      </c>
      <c r="BM447" s="176" t="s">
        <v>916</v>
      </c>
    </row>
    <row r="448" s="14" customFormat="1">
      <c r="A448" s="14"/>
      <c r="B448" s="186"/>
      <c r="C448" s="14"/>
      <c r="D448" s="179" t="s">
        <v>144</v>
      </c>
      <c r="E448" s="187" t="s">
        <v>1</v>
      </c>
      <c r="F448" s="188" t="s">
        <v>698</v>
      </c>
      <c r="G448" s="14"/>
      <c r="H448" s="189">
        <v>105</v>
      </c>
      <c r="I448" s="190"/>
      <c r="J448" s="14"/>
      <c r="K448" s="14"/>
      <c r="L448" s="186"/>
      <c r="M448" s="191"/>
      <c r="N448" s="192"/>
      <c r="O448" s="192"/>
      <c r="P448" s="192"/>
      <c r="Q448" s="192"/>
      <c r="R448" s="192"/>
      <c r="S448" s="192"/>
      <c r="T448" s="19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187" t="s">
        <v>144</v>
      </c>
      <c r="AU448" s="187" t="s">
        <v>142</v>
      </c>
      <c r="AV448" s="14" t="s">
        <v>142</v>
      </c>
      <c r="AW448" s="14" t="s">
        <v>32</v>
      </c>
      <c r="AX448" s="14" t="s">
        <v>76</v>
      </c>
      <c r="AY448" s="187" t="s">
        <v>134</v>
      </c>
    </row>
    <row r="449" s="15" customFormat="1">
      <c r="A449" s="15"/>
      <c r="B449" s="194"/>
      <c r="C449" s="15"/>
      <c r="D449" s="179" t="s">
        <v>144</v>
      </c>
      <c r="E449" s="195" t="s">
        <v>1</v>
      </c>
      <c r="F449" s="196" t="s">
        <v>147</v>
      </c>
      <c r="G449" s="15"/>
      <c r="H449" s="197">
        <v>105</v>
      </c>
      <c r="I449" s="198"/>
      <c r="J449" s="15"/>
      <c r="K449" s="15"/>
      <c r="L449" s="194"/>
      <c r="M449" s="199"/>
      <c r="N449" s="200"/>
      <c r="O449" s="200"/>
      <c r="P449" s="200"/>
      <c r="Q449" s="200"/>
      <c r="R449" s="200"/>
      <c r="S449" s="200"/>
      <c r="T449" s="201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195" t="s">
        <v>144</v>
      </c>
      <c r="AU449" s="195" t="s">
        <v>142</v>
      </c>
      <c r="AV449" s="15" t="s">
        <v>141</v>
      </c>
      <c r="AW449" s="15" t="s">
        <v>32</v>
      </c>
      <c r="AX449" s="15" t="s">
        <v>81</v>
      </c>
      <c r="AY449" s="195" t="s">
        <v>134</v>
      </c>
    </row>
    <row r="450" s="2" customFormat="1" ht="24.15" customHeight="1">
      <c r="A450" s="37"/>
      <c r="B450" s="164"/>
      <c r="C450" s="165" t="s">
        <v>917</v>
      </c>
      <c r="D450" s="165" t="s">
        <v>136</v>
      </c>
      <c r="E450" s="166" t="s">
        <v>918</v>
      </c>
      <c r="F450" s="167" t="s">
        <v>919</v>
      </c>
      <c r="G450" s="168" t="s">
        <v>186</v>
      </c>
      <c r="H450" s="169">
        <v>0.525</v>
      </c>
      <c r="I450" s="170"/>
      <c r="J450" s="171">
        <f>ROUND(I450*H450,2)</f>
        <v>0</v>
      </c>
      <c r="K450" s="167" t="s">
        <v>140</v>
      </c>
      <c r="L450" s="38"/>
      <c r="M450" s="172" t="s">
        <v>1</v>
      </c>
      <c r="N450" s="173" t="s">
        <v>42</v>
      </c>
      <c r="O450" s="76"/>
      <c r="P450" s="174">
        <f>O450*H450</f>
        <v>0</v>
      </c>
      <c r="Q450" s="174">
        <v>0</v>
      </c>
      <c r="R450" s="174">
        <f>Q450*H450</f>
        <v>0</v>
      </c>
      <c r="S450" s="174">
        <v>0</v>
      </c>
      <c r="T450" s="175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76" t="s">
        <v>457</v>
      </c>
      <c r="AT450" s="176" t="s">
        <v>136</v>
      </c>
      <c r="AU450" s="176" t="s">
        <v>142</v>
      </c>
      <c r="AY450" s="18" t="s">
        <v>134</v>
      </c>
      <c r="BE450" s="177">
        <f>IF(N450="základní",J450,0)</f>
        <v>0</v>
      </c>
      <c r="BF450" s="177">
        <f>IF(N450="snížená",J450,0)</f>
        <v>0</v>
      </c>
      <c r="BG450" s="177">
        <f>IF(N450="zákl. přenesená",J450,0)</f>
        <v>0</v>
      </c>
      <c r="BH450" s="177">
        <f>IF(N450="sníž. přenesená",J450,0)</f>
        <v>0</v>
      </c>
      <c r="BI450" s="177">
        <f>IF(N450="nulová",J450,0)</f>
        <v>0</v>
      </c>
      <c r="BJ450" s="18" t="s">
        <v>142</v>
      </c>
      <c r="BK450" s="177">
        <f>ROUND(I450*H450,2)</f>
        <v>0</v>
      </c>
      <c r="BL450" s="18" t="s">
        <v>457</v>
      </c>
      <c r="BM450" s="176" t="s">
        <v>920</v>
      </c>
    </row>
    <row r="451" s="2" customFormat="1" ht="24.15" customHeight="1">
      <c r="A451" s="37"/>
      <c r="B451" s="164"/>
      <c r="C451" s="165" t="s">
        <v>921</v>
      </c>
      <c r="D451" s="165" t="s">
        <v>136</v>
      </c>
      <c r="E451" s="166" t="s">
        <v>922</v>
      </c>
      <c r="F451" s="167" t="s">
        <v>923</v>
      </c>
      <c r="G451" s="168" t="s">
        <v>186</v>
      </c>
      <c r="H451" s="169">
        <v>1.575</v>
      </c>
      <c r="I451" s="170"/>
      <c r="J451" s="171">
        <f>ROUND(I451*H451,2)</f>
        <v>0</v>
      </c>
      <c r="K451" s="167" t="s">
        <v>140</v>
      </c>
      <c r="L451" s="38"/>
      <c r="M451" s="172" t="s">
        <v>1</v>
      </c>
      <c r="N451" s="173" t="s">
        <v>42</v>
      </c>
      <c r="O451" s="76"/>
      <c r="P451" s="174">
        <f>O451*H451</f>
        <v>0</v>
      </c>
      <c r="Q451" s="174">
        <v>0</v>
      </c>
      <c r="R451" s="174">
        <f>Q451*H451</f>
        <v>0</v>
      </c>
      <c r="S451" s="174">
        <v>0</v>
      </c>
      <c r="T451" s="175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76" t="s">
        <v>457</v>
      </c>
      <c r="AT451" s="176" t="s">
        <v>136</v>
      </c>
      <c r="AU451" s="176" t="s">
        <v>142</v>
      </c>
      <c r="AY451" s="18" t="s">
        <v>134</v>
      </c>
      <c r="BE451" s="177">
        <f>IF(N451="základní",J451,0)</f>
        <v>0</v>
      </c>
      <c r="BF451" s="177">
        <f>IF(N451="snížená",J451,0)</f>
        <v>0</v>
      </c>
      <c r="BG451" s="177">
        <f>IF(N451="zákl. přenesená",J451,0)</f>
        <v>0</v>
      </c>
      <c r="BH451" s="177">
        <f>IF(N451="sníž. přenesená",J451,0)</f>
        <v>0</v>
      </c>
      <c r="BI451" s="177">
        <f>IF(N451="nulová",J451,0)</f>
        <v>0</v>
      </c>
      <c r="BJ451" s="18" t="s">
        <v>142</v>
      </c>
      <c r="BK451" s="177">
        <f>ROUND(I451*H451,2)</f>
        <v>0</v>
      </c>
      <c r="BL451" s="18" t="s">
        <v>457</v>
      </c>
      <c r="BM451" s="176" t="s">
        <v>924</v>
      </c>
    </row>
    <row r="452" s="14" customFormat="1">
      <c r="A452" s="14"/>
      <c r="B452" s="186"/>
      <c r="C452" s="14"/>
      <c r="D452" s="179" t="s">
        <v>144</v>
      </c>
      <c r="E452" s="14"/>
      <c r="F452" s="188" t="s">
        <v>925</v>
      </c>
      <c r="G452" s="14"/>
      <c r="H452" s="189">
        <v>1.575</v>
      </c>
      <c r="I452" s="190"/>
      <c r="J452" s="14"/>
      <c r="K452" s="14"/>
      <c r="L452" s="186"/>
      <c r="M452" s="191"/>
      <c r="N452" s="192"/>
      <c r="O452" s="192"/>
      <c r="P452" s="192"/>
      <c r="Q452" s="192"/>
      <c r="R452" s="192"/>
      <c r="S452" s="192"/>
      <c r="T452" s="19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187" t="s">
        <v>144</v>
      </c>
      <c r="AU452" s="187" t="s">
        <v>142</v>
      </c>
      <c r="AV452" s="14" t="s">
        <v>142</v>
      </c>
      <c r="AW452" s="14" t="s">
        <v>3</v>
      </c>
      <c r="AX452" s="14" t="s">
        <v>81</v>
      </c>
      <c r="AY452" s="187" t="s">
        <v>134</v>
      </c>
    </row>
    <row r="453" s="2" customFormat="1" ht="24.15" customHeight="1">
      <c r="A453" s="37"/>
      <c r="B453" s="164"/>
      <c r="C453" s="165" t="s">
        <v>926</v>
      </c>
      <c r="D453" s="165" t="s">
        <v>136</v>
      </c>
      <c r="E453" s="166" t="s">
        <v>927</v>
      </c>
      <c r="F453" s="167" t="s">
        <v>928</v>
      </c>
      <c r="G453" s="168" t="s">
        <v>186</v>
      </c>
      <c r="H453" s="169">
        <v>0.525</v>
      </c>
      <c r="I453" s="170"/>
      <c r="J453" s="171">
        <f>ROUND(I453*H453,2)</f>
        <v>0</v>
      </c>
      <c r="K453" s="167" t="s">
        <v>140</v>
      </c>
      <c r="L453" s="38"/>
      <c r="M453" s="172" t="s">
        <v>1</v>
      </c>
      <c r="N453" s="173" t="s">
        <v>42</v>
      </c>
      <c r="O453" s="76"/>
      <c r="P453" s="174">
        <f>O453*H453</f>
        <v>0</v>
      </c>
      <c r="Q453" s="174">
        <v>0</v>
      </c>
      <c r="R453" s="174">
        <f>Q453*H453</f>
        <v>0</v>
      </c>
      <c r="S453" s="174">
        <v>0</v>
      </c>
      <c r="T453" s="175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76" t="s">
        <v>457</v>
      </c>
      <c r="AT453" s="176" t="s">
        <v>136</v>
      </c>
      <c r="AU453" s="176" t="s">
        <v>142</v>
      </c>
      <c r="AY453" s="18" t="s">
        <v>134</v>
      </c>
      <c r="BE453" s="177">
        <f>IF(N453="základní",J453,0)</f>
        <v>0</v>
      </c>
      <c r="BF453" s="177">
        <f>IF(N453="snížená",J453,0)</f>
        <v>0</v>
      </c>
      <c r="BG453" s="177">
        <f>IF(N453="zákl. přenesená",J453,0)</f>
        <v>0</v>
      </c>
      <c r="BH453" s="177">
        <f>IF(N453="sníž. přenesená",J453,0)</f>
        <v>0</v>
      </c>
      <c r="BI453" s="177">
        <f>IF(N453="nulová",J453,0)</f>
        <v>0</v>
      </c>
      <c r="BJ453" s="18" t="s">
        <v>142</v>
      </c>
      <c r="BK453" s="177">
        <f>ROUND(I453*H453,2)</f>
        <v>0</v>
      </c>
      <c r="BL453" s="18" t="s">
        <v>457</v>
      </c>
      <c r="BM453" s="176" t="s">
        <v>929</v>
      </c>
    </row>
    <row r="454" s="2" customFormat="1" ht="24.15" customHeight="1">
      <c r="A454" s="37"/>
      <c r="B454" s="164"/>
      <c r="C454" s="165" t="s">
        <v>930</v>
      </c>
      <c r="D454" s="165" t="s">
        <v>136</v>
      </c>
      <c r="E454" s="166" t="s">
        <v>931</v>
      </c>
      <c r="F454" s="167" t="s">
        <v>932</v>
      </c>
      <c r="G454" s="168" t="s">
        <v>186</v>
      </c>
      <c r="H454" s="169">
        <v>7.35</v>
      </c>
      <c r="I454" s="170"/>
      <c r="J454" s="171">
        <f>ROUND(I454*H454,2)</f>
        <v>0</v>
      </c>
      <c r="K454" s="167" t="s">
        <v>140</v>
      </c>
      <c r="L454" s="38"/>
      <c r="M454" s="172" t="s">
        <v>1</v>
      </c>
      <c r="N454" s="173" t="s">
        <v>42</v>
      </c>
      <c r="O454" s="76"/>
      <c r="P454" s="174">
        <f>O454*H454</f>
        <v>0</v>
      </c>
      <c r="Q454" s="174">
        <v>0</v>
      </c>
      <c r="R454" s="174">
        <f>Q454*H454</f>
        <v>0</v>
      </c>
      <c r="S454" s="174">
        <v>0</v>
      </c>
      <c r="T454" s="175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176" t="s">
        <v>457</v>
      </c>
      <c r="AT454" s="176" t="s">
        <v>136</v>
      </c>
      <c r="AU454" s="176" t="s">
        <v>142</v>
      </c>
      <c r="AY454" s="18" t="s">
        <v>134</v>
      </c>
      <c r="BE454" s="177">
        <f>IF(N454="základní",J454,0)</f>
        <v>0</v>
      </c>
      <c r="BF454" s="177">
        <f>IF(N454="snížená",J454,0)</f>
        <v>0</v>
      </c>
      <c r="BG454" s="177">
        <f>IF(N454="zákl. přenesená",J454,0)</f>
        <v>0</v>
      </c>
      <c r="BH454" s="177">
        <f>IF(N454="sníž. přenesená",J454,0)</f>
        <v>0</v>
      </c>
      <c r="BI454" s="177">
        <f>IF(N454="nulová",J454,0)</f>
        <v>0</v>
      </c>
      <c r="BJ454" s="18" t="s">
        <v>142</v>
      </c>
      <c r="BK454" s="177">
        <f>ROUND(I454*H454,2)</f>
        <v>0</v>
      </c>
      <c r="BL454" s="18" t="s">
        <v>457</v>
      </c>
      <c r="BM454" s="176" t="s">
        <v>933</v>
      </c>
    </row>
    <row r="455" s="14" customFormat="1">
      <c r="A455" s="14"/>
      <c r="B455" s="186"/>
      <c r="C455" s="14"/>
      <c r="D455" s="179" t="s">
        <v>144</v>
      </c>
      <c r="E455" s="14"/>
      <c r="F455" s="188" t="s">
        <v>934</v>
      </c>
      <c r="G455" s="14"/>
      <c r="H455" s="189">
        <v>7.35</v>
      </c>
      <c r="I455" s="190"/>
      <c r="J455" s="14"/>
      <c r="K455" s="14"/>
      <c r="L455" s="186"/>
      <c r="M455" s="191"/>
      <c r="N455" s="192"/>
      <c r="O455" s="192"/>
      <c r="P455" s="192"/>
      <c r="Q455" s="192"/>
      <c r="R455" s="192"/>
      <c r="S455" s="192"/>
      <c r="T455" s="19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187" t="s">
        <v>144</v>
      </c>
      <c r="AU455" s="187" t="s">
        <v>142</v>
      </c>
      <c r="AV455" s="14" t="s">
        <v>142</v>
      </c>
      <c r="AW455" s="14" t="s">
        <v>3</v>
      </c>
      <c r="AX455" s="14" t="s">
        <v>81</v>
      </c>
      <c r="AY455" s="187" t="s">
        <v>134</v>
      </c>
    </row>
    <row r="456" s="2" customFormat="1" ht="33" customHeight="1">
      <c r="A456" s="37"/>
      <c r="B456" s="164"/>
      <c r="C456" s="165" t="s">
        <v>935</v>
      </c>
      <c r="D456" s="165" t="s">
        <v>136</v>
      </c>
      <c r="E456" s="166" t="s">
        <v>936</v>
      </c>
      <c r="F456" s="167" t="s">
        <v>327</v>
      </c>
      <c r="G456" s="168" t="s">
        <v>186</v>
      </c>
      <c r="H456" s="169">
        <v>0.525</v>
      </c>
      <c r="I456" s="170"/>
      <c r="J456" s="171">
        <f>ROUND(I456*H456,2)</f>
        <v>0</v>
      </c>
      <c r="K456" s="167" t="s">
        <v>140</v>
      </c>
      <c r="L456" s="38"/>
      <c r="M456" s="172" t="s">
        <v>1</v>
      </c>
      <c r="N456" s="173" t="s">
        <v>42</v>
      </c>
      <c r="O456" s="76"/>
      <c r="P456" s="174">
        <f>O456*H456</f>
        <v>0</v>
      </c>
      <c r="Q456" s="174">
        <v>0</v>
      </c>
      <c r="R456" s="174">
        <f>Q456*H456</f>
        <v>0</v>
      </c>
      <c r="S456" s="174">
        <v>0</v>
      </c>
      <c r="T456" s="175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76" t="s">
        <v>457</v>
      </c>
      <c r="AT456" s="176" t="s">
        <v>136</v>
      </c>
      <c r="AU456" s="176" t="s">
        <v>142</v>
      </c>
      <c r="AY456" s="18" t="s">
        <v>134</v>
      </c>
      <c r="BE456" s="177">
        <f>IF(N456="základní",J456,0)</f>
        <v>0</v>
      </c>
      <c r="BF456" s="177">
        <f>IF(N456="snížená",J456,0)</f>
        <v>0</v>
      </c>
      <c r="BG456" s="177">
        <f>IF(N456="zákl. přenesená",J456,0)</f>
        <v>0</v>
      </c>
      <c r="BH456" s="177">
        <f>IF(N456="sníž. přenesená",J456,0)</f>
        <v>0</v>
      </c>
      <c r="BI456" s="177">
        <f>IF(N456="nulová",J456,0)</f>
        <v>0</v>
      </c>
      <c r="BJ456" s="18" t="s">
        <v>142</v>
      </c>
      <c r="BK456" s="177">
        <f>ROUND(I456*H456,2)</f>
        <v>0</v>
      </c>
      <c r="BL456" s="18" t="s">
        <v>457</v>
      </c>
      <c r="BM456" s="176" t="s">
        <v>937</v>
      </c>
    </row>
    <row r="457" s="12" customFormat="1" ht="25.92" customHeight="1">
      <c r="A457" s="12"/>
      <c r="B457" s="151"/>
      <c r="C457" s="12"/>
      <c r="D457" s="152" t="s">
        <v>75</v>
      </c>
      <c r="E457" s="153" t="s">
        <v>938</v>
      </c>
      <c r="F457" s="153" t="s">
        <v>939</v>
      </c>
      <c r="G457" s="12"/>
      <c r="H457" s="12"/>
      <c r="I457" s="154"/>
      <c r="J457" s="155">
        <f>BK457</f>
        <v>0</v>
      </c>
      <c r="K457" s="12"/>
      <c r="L457" s="151"/>
      <c r="M457" s="156"/>
      <c r="N457" s="157"/>
      <c r="O457" s="157"/>
      <c r="P457" s="158">
        <f>SUM(P458:P463)</f>
        <v>0</v>
      </c>
      <c r="Q457" s="157"/>
      <c r="R457" s="158">
        <f>SUM(R458:R463)</f>
        <v>0</v>
      </c>
      <c r="S457" s="157"/>
      <c r="T457" s="159">
        <f>SUM(T458:T463)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152" t="s">
        <v>141</v>
      </c>
      <c r="AT457" s="160" t="s">
        <v>75</v>
      </c>
      <c r="AU457" s="160" t="s">
        <v>76</v>
      </c>
      <c r="AY457" s="152" t="s">
        <v>134</v>
      </c>
      <c r="BK457" s="161">
        <f>SUM(BK458:BK463)</f>
        <v>0</v>
      </c>
    </row>
    <row r="458" s="2" customFormat="1" ht="16.5" customHeight="1">
      <c r="A458" s="37"/>
      <c r="B458" s="164"/>
      <c r="C458" s="165" t="s">
        <v>940</v>
      </c>
      <c r="D458" s="165" t="s">
        <v>136</v>
      </c>
      <c r="E458" s="166" t="s">
        <v>941</v>
      </c>
      <c r="F458" s="167" t="s">
        <v>942</v>
      </c>
      <c r="G458" s="168" t="s">
        <v>943</v>
      </c>
      <c r="H458" s="169">
        <v>9</v>
      </c>
      <c r="I458" s="170"/>
      <c r="J458" s="171">
        <f>ROUND(I458*H458,2)</f>
        <v>0</v>
      </c>
      <c r="K458" s="167" t="s">
        <v>140</v>
      </c>
      <c r="L458" s="38"/>
      <c r="M458" s="172" t="s">
        <v>1</v>
      </c>
      <c r="N458" s="173" t="s">
        <v>42</v>
      </c>
      <c r="O458" s="76"/>
      <c r="P458" s="174">
        <f>O458*H458</f>
        <v>0</v>
      </c>
      <c r="Q458" s="174">
        <v>0</v>
      </c>
      <c r="R458" s="174">
        <f>Q458*H458</f>
        <v>0</v>
      </c>
      <c r="S458" s="174">
        <v>0</v>
      </c>
      <c r="T458" s="175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76" t="s">
        <v>944</v>
      </c>
      <c r="AT458" s="176" t="s">
        <v>136</v>
      </c>
      <c r="AU458" s="176" t="s">
        <v>81</v>
      </c>
      <c r="AY458" s="18" t="s">
        <v>134</v>
      </c>
      <c r="BE458" s="177">
        <f>IF(N458="základní",J458,0)</f>
        <v>0</v>
      </c>
      <c r="BF458" s="177">
        <f>IF(N458="snížená",J458,0)</f>
        <v>0</v>
      </c>
      <c r="BG458" s="177">
        <f>IF(N458="zákl. přenesená",J458,0)</f>
        <v>0</v>
      </c>
      <c r="BH458" s="177">
        <f>IF(N458="sníž. přenesená",J458,0)</f>
        <v>0</v>
      </c>
      <c r="BI458" s="177">
        <f>IF(N458="nulová",J458,0)</f>
        <v>0</v>
      </c>
      <c r="BJ458" s="18" t="s">
        <v>142</v>
      </c>
      <c r="BK458" s="177">
        <f>ROUND(I458*H458,2)</f>
        <v>0</v>
      </c>
      <c r="BL458" s="18" t="s">
        <v>944</v>
      </c>
      <c r="BM458" s="176" t="s">
        <v>945</v>
      </c>
    </row>
    <row r="459" s="13" customFormat="1">
      <c r="A459" s="13"/>
      <c r="B459" s="178"/>
      <c r="C459" s="13"/>
      <c r="D459" s="179" t="s">
        <v>144</v>
      </c>
      <c r="E459" s="180" t="s">
        <v>1</v>
      </c>
      <c r="F459" s="181" t="s">
        <v>946</v>
      </c>
      <c r="G459" s="13"/>
      <c r="H459" s="180" t="s">
        <v>1</v>
      </c>
      <c r="I459" s="182"/>
      <c r="J459" s="13"/>
      <c r="K459" s="13"/>
      <c r="L459" s="178"/>
      <c r="M459" s="183"/>
      <c r="N459" s="184"/>
      <c r="O459" s="184"/>
      <c r="P459" s="184"/>
      <c r="Q459" s="184"/>
      <c r="R459" s="184"/>
      <c r="S459" s="184"/>
      <c r="T459" s="18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80" t="s">
        <v>144</v>
      </c>
      <c r="AU459" s="180" t="s">
        <v>81</v>
      </c>
      <c r="AV459" s="13" t="s">
        <v>81</v>
      </c>
      <c r="AW459" s="13" t="s">
        <v>32</v>
      </c>
      <c r="AX459" s="13" t="s">
        <v>76</v>
      </c>
      <c r="AY459" s="180" t="s">
        <v>134</v>
      </c>
    </row>
    <row r="460" s="14" customFormat="1">
      <c r="A460" s="14"/>
      <c r="B460" s="186"/>
      <c r="C460" s="14"/>
      <c r="D460" s="179" t="s">
        <v>144</v>
      </c>
      <c r="E460" s="187" t="s">
        <v>1</v>
      </c>
      <c r="F460" s="188" t="s">
        <v>947</v>
      </c>
      <c r="G460" s="14"/>
      <c r="H460" s="189">
        <v>3</v>
      </c>
      <c r="I460" s="190"/>
      <c r="J460" s="14"/>
      <c r="K460" s="14"/>
      <c r="L460" s="186"/>
      <c r="M460" s="191"/>
      <c r="N460" s="192"/>
      <c r="O460" s="192"/>
      <c r="P460" s="192"/>
      <c r="Q460" s="192"/>
      <c r="R460" s="192"/>
      <c r="S460" s="192"/>
      <c r="T460" s="19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187" t="s">
        <v>144</v>
      </c>
      <c r="AU460" s="187" t="s">
        <v>81</v>
      </c>
      <c r="AV460" s="14" t="s">
        <v>142</v>
      </c>
      <c r="AW460" s="14" t="s">
        <v>32</v>
      </c>
      <c r="AX460" s="14" t="s">
        <v>76</v>
      </c>
      <c r="AY460" s="187" t="s">
        <v>134</v>
      </c>
    </row>
    <row r="461" s="14" customFormat="1">
      <c r="A461" s="14"/>
      <c r="B461" s="186"/>
      <c r="C461" s="14"/>
      <c r="D461" s="179" t="s">
        <v>144</v>
      </c>
      <c r="E461" s="187" t="s">
        <v>1</v>
      </c>
      <c r="F461" s="188" t="s">
        <v>948</v>
      </c>
      <c r="G461" s="14"/>
      <c r="H461" s="189">
        <v>3</v>
      </c>
      <c r="I461" s="190"/>
      <c r="J461" s="14"/>
      <c r="K461" s="14"/>
      <c r="L461" s="186"/>
      <c r="M461" s="191"/>
      <c r="N461" s="192"/>
      <c r="O461" s="192"/>
      <c r="P461" s="192"/>
      <c r="Q461" s="192"/>
      <c r="R461" s="192"/>
      <c r="S461" s="192"/>
      <c r="T461" s="19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187" t="s">
        <v>144</v>
      </c>
      <c r="AU461" s="187" t="s">
        <v>81</v>
      </c>
      <c r="AV461" s="14" t="s">
        <v>142</v>
      </c>
      <c r="AW461" s="14" t="s">
        <v>32</v>
      </c>
      <c r="AX461" s="14" t="s">
        <v>76</v>
      </c>
      <c r="AY461" s="187" t="s">
        <v>134</v>
      </c>
    </row>
    <row r="462" s="14" customFormat="1">
      <c r="A462" s="14"/>
      <c r="B462" s="186"/>
      <c r="C462" s="14"/>
      <c r="D462" s="179" t="s">
        <v>144</v>
      </c>
      <c r="E462" s="187" t="s">
        <v>1</v>
      </c>
      <c r="F462" s="188" t="s">
        <v>949</v>
      </c>
      <c r="G462" s="14"/>
      <c r="H462" s="189">
        <v>3</v>
      </c>
      <c r="I462" s="190"/>
      <c r="J462" s="14"/>
      <c r="K462" s="14"/>
      <c r="L462" s="186"/>
      <c r="M462" s="191"/>
      <c r="N462" s="192"/>
      <c r="O462" s="192"/>
      <c r="P462" s="192"/>
      <c r="Q462" s="192"/>
      <c r="R462" s="192"/>
      <c r="S462" s="192"/>
      <c r="T462" s="19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187" t="s">
        <v>144</v>
      </c>
      <c r="AU462" s="187" t="s">
        <v>81</v>
      </c>
      <c r="AV462" s="14" t="s">
        <v>142</v>
      </c>
      <c r="AW462" s="14" t="s">
        <v>32</v>
      </c>
      <c r="AX462" s="14" t="s">
        <v>76</v>
      </c>
      <c r="AY462" s="187" t="s">
        <v>134</v>
      </c>
    </row>
    <row r="463" s="15" customFormat="1">
      <c r="A463" s="15"/>
      <c r="B463" s="194"/>
      <c r="C463" s="15"/>
      <c r="D463" s="179" t="s">
        <v>144</v>
      </c>
      <c r="E463" s="195" t="s">
        <v>1</v>
      </c>
      <c r="F463" s="196" t="s">
        <v>147</v>
      </c>
      <c r="G463" s="15"/>
      <c r="H463" s="197">
        <v>9</v>
      </c>
      <c r="I463" s="198"/>
      <c r="J463" s="15"/>
      <c r="K463" s="15"/>
      <c r="L463" s="194"/>
      <c r="M463" s="199"/>
      <c r="N463" s="200"/>
      <c r="O463" s="200"/>
      <c r="P463" s="200"/>
      <c r="Q463" s="200"/>
      <c r="R463" s="200"/>
      <c r="S463" s="200"/>
      <c r="T463" s="201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195" t="s">
        <v>144</v>
      </c>
      <c r="AU463" s="195" t="s">
        <v>81</v>
      </c>
      <c r="AV463" s="15" t="s">
        <v>141</v>
      </c>
      <c r="AW463" s="15" t="s">
        <v>32</v>
      </c>
      <c r="AX463" s="15" t="s">
        <v>81</v>
      </c>
      <c r="AY463" s="195" t="s">
        <v>134</v>
      </c>
    </row>
    <row r="464" s="12" customFormat="1" ht="25.92" customHeight="1">
      <c r="A464" s="12"/>
      <c r="B464" s="151"/>
      <c r="C464" s="12"/>
      <c r="D464" s="152" t="s">
        <v>75</v>
      </c>
      <c r="E464" s="153" t="s">
        <v>950</v>
      </c>
      <c r="F464" s="153" t="s">
        <v>951</v>
      </c>
      <c r="G464" s="12"/>
      <c r="H464" s="12"/>
      <c r="I464" s="154"/>
      <c r="J464" s="155">
        <f>BK464</f>
        <v>0</v>
      </c>
      <c r="K464" s="12"/>
      <c r="L464" s="151"/>
      <c r="M464" s="156"/>
      <c r="N464" s="157"/>
      <c r="O464" s="157"/>
      <c r="P464" s="158">
        <f>P465+P471+P473+P475</f>
        <v>0</v>
      </c>
      <c r="Q464" s="157"/>
      <c r="R464" s="158">
        <f>R465+R471+R473+R475</f>
        <v>0</v>
      </c>
      <c r="S464" s="157"/>
      <c r="T464" s="159">
        <f>T465+T471+T473+T475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152" t="s">
        <v>164</v>
      </c>
      <c r="AT464" s="160" t="s">
        <v>75</v>
      </c>
      <c r="AU464" s="160" t="s">
        <v>76</v>
      </c>
      <c r="AY464" s="152" t="s">
        <v>134</v>
      </c>
      <c r="BK464" s="161">
        <f>BK465+BK471+BK473+BK475</f>
        <v>0</v>
      </c>
    </row>
    <row r="465" s="12" customFormat="1" ht="22.8" customHeight="1">
      <c r="A465" s="12"/>
      <c r="B465" s="151"/>
      <c r="C465" s="12"/>
      <c r="D465" s="152" t="s">
        <v>75</v>
      </c>
      <c r="E465" s="162" t="s">
        <v>952</v>
      </c>
      <c r="F465" s="162" t="s">
        <v>953</v>
      </c>
      <c r="G465" s="12"/>
      <c r="H465" s="12"/>
      <c r="I465" s="154"/>
      <c r="J465" s="163">
        <f>BK465</f>
        <v>0</v>
      </c>
      <c r="K465" s="12"/>
      <c r="L465" s="151"/>
      <c r="M465" s="156"/>
      <c r="N465" s="157"/>
      <c r="O465" s="157"/>
      <c r="P465" s="158">
        <f>SUM(P466:P470)</f>
        <v>0</v>
      </c>
      <c r="Q465" s="157"/>
      <c r="R465" s="158">
        <f>SUM(R466:R470)</f>
        <v>0</v>
      </c>
      <c r="S465" s="157"/>
      <c r="T465" s="159">
        <f>SUM(T466:T470)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152" t="s">
        <v>164</v>
      </c>
      <c r="AT465" s="160" t="s">
        <v>75</v>
      </c>
      <c r="AU465" s="160" t="s">
        <v>81</v>
      </c>
      <c r="AY465" s="152" t="s">
        <v>134</v>
      </c>
      <c r="BK465" s="161">
        <f>SUM(BK466:BK470)</f>
        <v>0</v>
      </c>
    </row>
    <row r="466" s="2" customFormat="1" ht="16.5" customHeight="1">
      <c r="A466" s="37"/>
      <c r="B466" s="164"/>
      <c r="C466" s="165" t="s">
        <v>954</v>
      </c>
      <c r="D466" s="165" t="s">
        <v>136</v>
      </c>
      <c r="E466" s="166" t="s">
        <v>955</v>
      </c>
      <c r="F466" s="167" t="s">
        <v>956</v>
      </c>
      <c r="G466" s="168" t="s">
        <v>957</v>
      </c>
      <c r="H466" s="169">
        <v>1</v>
      </c>
      <c r="I466" s="170"/>
      <c r="J466" s="171">
        <f>ROUND(I466*H466,2)</f>
        <v>0</v>
      </c>
      <c r="K466" s="167" t="s">
        <v>140</v>
      </c>
      <c r="L466" s="38"/>
      <c r="M466" s="172" t="s">
        <v>1</v>
      </c>
      <c r="N466" s="173" t="s">
        <v>42</v>
      </c>
      <c r="O466" s="76"/>
      <c r="P466" s="174">
        <f>O466*H466</f>
        <v>0</v>
      </c>
      <c r="Q466" s="174">
        <v>0</v>
      </c>
      <c r="R466" s="174">
        <f>Q466*H466</f>
        <v>0</v>
      </c>
      <c r="S466" s="174">
        <v>0</v>
      </c>
      <c r="T466" s="175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176" t="s">
        <v>958</v>
      </c>
      <c r="AT466" s="176" t="s">
        <v>136</v>
      </c>
      <c r="AU466" s="176" t="s">
        <v>142</v>
      </c>
      <c r="AY466" s="18" t="s">
        <v>134</v>
      </c>
      <c r="BE466" s="177">
        <f>IF(N466="základní",J466,0)</f>
        <v>0</v>
      </c>
      <c r="BF466" s="177">
        <f>IF(N466="snížená",J466,0)</f>
        <v>0</v>
      </c>
      <c r="BG466" s="177">
        <f>IF(N466="zákl. přenesená",J466,0)</f>
        <v>0</v>
      </c>
      <c r="BH466" s="177">
        <f>IF(N466="sníž. přenesená",J466,0)</f>
        <v>0</v>
      </c>
      <c r="BI466" s="177">
        <f>IF(N466="nulová",J466,0)</f>
        <v>0</v>
      </c>
      <c r="BJ466" s="18" t="s">
        <v>142</v>
      </c>
      <c r="BK466" s="177">
        <f>ROUND(I466*H466,2)</f>
        <v>0</v>
      </c>
      <c r="BL466" s="18" t="s">
        <v>958</v>
      </c>
      <c r="BM466" s="176" t="s">
        <v>959</v>
      </c>
    </row>
    <row r="467" s="13" customFormat="1">
      <c r="A467" s="13"/>
      <c r="B467" s="178"/>
      <c r="C467" s="13"/>
      <c r="D467" s="179" t="s">
        <v>144</v>
      </c>
      <c r="E467" s="180" t="s">
        <v>1</v>
      </c>
      <c r="F467" s="181" t="s">
        <v>960</v>
      </c>
      <c r="G467" s="13"/>
      <c r="H467" s="180" t="s">
        <v>1</v>
      </c>
      <c r="I467" s="182"/>
      <c r="J467" s="13"/>
      <c r="K467" s="13"/>
      <c r="L467" s="178"/>
      <c r="M467" s="183"/>
      <c r="N467" s="184"/>
      <c r="O467" s="184"/>
      <c r="P467" s="184"/>
      <c r="Q467" s="184"/>
      <c r="R467" s="184"/>
      <c r="S467" s="184"/>
      <c r="T467" s="18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80" t="s">
        <v>144</v>
      </c>
      <c r="AU467" s="180" t="s">
        <v>142</v>
      </c>
      <c r="AV467" s="13" t="s">
        <v>81</v>
      </c>
      <c r="AW467" s="13" t="s">
        <v>32</v>
      </c>
      <c r="AX467" s="13" t="s">
        <v>76</v>
      </c>
      <c r="AY467" s="180" t="s">
        <v>134</v>
      </c>
    </row>
    <row r="468" s="14" customFormat="1">
      <c r="A468" s="14"/>
      <c r="B468" s="186"/>
      <c r="C468" s="14"/>
      <c r="D468" s="179" t="s">
        <v>144</v>
      </c>
      <c r="E468" s="187" t="s">
        <v>1</v>
      </c>
      <c r="F468" s="188" t="s">
        <v>81</v>
      </c>
      <c r="G468" s="14"/>
      <c r="H468" s="189">
        <v>1</v>
      </c>
      <c r="I468" s="190"/>
      <c r="J468" s="14"/>
      <c r="K468" s="14"/>
      <c r="L468" s="186"/>
      <c r="M468" s="191"/>
      <c r="N468" s="192"/>
      <c r="O468" s="192"/>
      <c r="P468" s="192"/>
      <c r="Q468" s="192"/>
      <c r="R468" s="192"/>
      <c r="S468" s="192"/>
      <c r="T468" s="19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187" t="s">
        <v>144</v>
      </c>
      <c r="AU468" s="187" t="s">
        <v>142</v>
      </c>
      <c r="AV468" s="14" t="s">
        <v>142</v>
      </c>
      <c r="AW468" s="14" t="s">
        <v>32</v>
      </c>
      <c r="AX468" s="14" t="s">
        <v>76</v>
      </c>
      <c r="AY468" s="187" t="s">
        <v>134</v>
      </c>
    </row>
    <row r="469" s="15" customFormat="1">
      <c r="A469" s="15"/>
      <c r="B469" s="194"/>
      <c r="C469" s="15"/>
      <c r="D469" s="179" t="s">
        <v>144</v>
      </c>
      <c r="E469" s="195" t="s">
        <v>1</v>
      </c>
      <c r="F469" s="196" t="s">
        <v>147</v>
      </c>
      <c r="G469" s="15"/>
      <c r="H469" s="197">
        <v>1</v>
      </c>
      <c r="I469" s="198"/>
      <c r="J469" s="15"/>
      <c r="K469" s="15"/>
      <c r="L469" s="194"/>
      <c r="M469" s="199"/>
      <c r="N469" s="200"/>
      <c r="O469" s="200"/>
      <c r="P469" s="200"/>
      <c r="Q469" s="200"/>
      <c r="R469" s="200"/>
      <c r="S469" s="200"/>
      <c r="T469" s="201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195" t="s">
        <v>144</v>
      </c>
      <c r="AU469" s="195" t="s">
        <v>142</v>
      </c>
      <c r="AV469" s="15" t="s">
        <v>141</v>
      </c>
      <c r="AW469" s="15" t="s">
        <v>32</v>
      </c>
      <c r="AX469" s="15" t="s">
        <v>81</v>
      </c>
      <c r="AY469" s="195" t="s">
        <v>134</v>
      </c>
    </row>
    <row r="470" s="2" customFormat="1" ht="16.5" customHeight="1">
      <c r="A470" s="37"/>
      <c r="B470" s="164"/>
      <c r="C470" s="165" t="s">
        <v>961</v>
      </c>
      <c r="D470" s="165" t="s">
        <v>136</v>
      </c>
      <c r="E470" s="166" t="s">
        <v>962</v>
      </c>
      <c r="F470" s="167" t="s">
        <v>963</v>
      </c>
      <c r="G470" s="168" t="s">
        <v>957</v>
      </c>
      <c r="H470" s="169">
        <v>1</v>
      </c>
      <c r="I470" s="170"/>
      <c r="J470" s="171">
        <f>ROUND(I470*H470,2)</f>
        <v>0</v>
      </c>
      <c r="K470" s="167" t="s">
        <v>140</v>
      </c>
      <c r="L470" s="38"/>
      <c r="M470" s="172" t="s">
        <v>1</v>
      </c>
      <c r="N470" s="173" t="s">
        <v>42</v>
      </c>
      <c r="O470" s="76"/>
      <c r="P470" s="174">
        <f>O470*H470</f>
        <v>0</v>
      </c>
      <c r="Q470" s="174">
        <v>0</v>
      </c>
      <c r="R470" s="174">
        <f>Q470*H470</f>
        <v>0</v>
      </c>
      <c r="S470" s="174">
        <v>0</v>
      </c>
      <c r="T470" s="175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176" t="s">
        <v>958</v>
      </c>
      <c r="AT470" s="176" t="s">
        <v>136</v>
      </c>
      <c r="AU470" s="176" t="s">
        <v>142</v>
      </c>
      <c r="AY470" s="18" t="s">
        <v>134</v>
      </c>
      <c r="BE470" s="177">
        <f>IF(N470="základní",J470,0)</f>
        <v>0</v>
      </c>
      <c r="BF470" s="177">
        <f>IF(N470="snížená",J470,0)</f>
        <v>0</v>
      </c>
      <c r="BG470" s="177">
        <f>IF(N470="zákl. přenesená",J470,0)</f>
        <v>0</v>
      </c>
      <c r="BH470" s="177">
        <f>IF(N470="sníž. přenesená",J470,0)</f>
        <v>0</v>
      </c>
      <c r="BI470" s="177">
        <f>IF(N470="nulová",J470,0)</f>
        <v>0</v>
      </c>
      <c r="BJ470" s="18" t="s">
        <v>142</v>
      </c>
      <c r="BK470" s="177">
        <f>ROUND(I470*H470,2)</f>
        <v>0</v>
      </c>
      <c r="BL470" s="18" t="s">
        <v>958</v>
      </c>
      <c r="BM470" s="176" t="s">
        <v>964</v>
      </c>
    </row>
    <row r="471" s="12" customFormat="1" ht="22.8" customHeight="1">
      <c r="A471" s="12"/>
      <c r="B471" s="151"/>
      <c r="C471" s="12"/>
      <c r="D471" s="152" t="s">
        <v>75</v>
      </c>
      <c r="E471" s="162" t="s">
        <v>965</v>
      </c>
      <c r="F471" s="162" t="s">
        <v>966</v>
      </c>
      <c r="G471" s="12"/>
      <c r="H471" s="12"/>
      <c r="I471" s="154"/>
      <c r="J471" s="163">
        <f>BK471</f>
        <v>0</v>
      </c>
      <c r="K471" s="12"/>
      <c r="L471" s="151"/>
      <c r="M471" s="156"/>
      <c r="N471" s="157"/>
      <c r="O471" s="157"/>
      <c r="P471" s="158">
        <f>P472</f>
        <v>0</v>
      </c>
      <c r="Q471" s="157"/>
      <c r="R471" s="158">
        <f>R472</f>
        <v>0</v>
      </c>
      <c r="S471" s="157"/>
      <c r="T471" s="159">
        <f>T472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152" t="s">
        <v>164</v>
      </c>
      <c r="AT471" s="160" t="s">
        <v>75</v>
      </c>
      <c r="AU471" s="160" t="s">
        <v>81</v>
      </c>
      <c r="AY471" s="152" t="s">
        <v>134</v>
      </c>
      <c r="BK471" s="161">
        <f>BK472</f>
        <v>0</v>
      </c>
    </row>
    <row r="472" s="2" customFormat="1" ht="16.5" customHeight="1">
      <c r="A472" s="37"/>
      <c r="B472" s="164"/>
      <c r="C472" s="165" t="s">
        <v>967</v>
      </c>
      <c r="D472" s="165" t="s">
        <v>136</v>
      </c>
      <c r="E472" s="166" t="s">
        <v>968</v>
      </c>
      <c r="F472" s="167" t="s">
        <v>966</v>
      </c>
      <c r="G472" s="168" t="s">
        <v>957</v>
      </c>
      <c r="H472" s="169">
        <v>1</v>
      </c>
      <c r="I472" s="170"/>
      <c r="J472" s="171">
        <f>ROUND(I472*H472,2)</f>
        <v>0</v>
      </c>
      <c r="K472" s="167" t="s">
        <v>140</v>
      </c>
      <c r="L472" s="38"/>
      <c r="M472" s="172" t="s">
        <v>1</v>
      </c>
      <c r="N472" s="173" t="s">
        <v>42</v>
      </c>
      <c r="O472" s="76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176" t="s">
        <v>958</v>
      </c>
      <c r="AT472" s="176" t="s">
        <v>136</v>
      </c>
      <c r="AU472" s="176" t="s">
        <v>142</v>
      </c>
      <c r="AY472" s="18" t="s">
        <v>134</v>
      </c>
      <c r="BE472" s="177">
        <f>IF(N472="základní",J472,0)</f>
        <v>0</v>
      </c>
      <c r="BF472" s="177">
        <f>IF(N472="snížená",J472,0)</f>
        <v>0</v>
      </c>
      <c r="BG472" s="177">
        <f>IF(N472="zákl. přenesená",J472,0)</f>
        <v>0</v>
      </c>
      <c r="BH472" s="177">
        <f>IF(N472="sníž. přenesená",J472,0)</f>
        <v>0</v>
      </c>
      <c r="BI472" s="177">
        <f>IF(N472="nulová",J472,0)</f>
        <v>0</v>
      </c>
      <c r="BJ472" s="18" t="s">
        <v>142</v>
      </c>
      <c r="BK472" s="177">
        <f>ROUND(I472*H472,2)</f>
        <v>0</v>
      </c>
      <c r="BL472" s="18" t="s">
        <v>958</v>
      </c>
      <c r="BM472" s="176" t="s">
        <v>969</v>
      </c>
    </row>
    <row r="473" s="12" customFormat="1" ht="22.8" customHeight="1">
      <c r="A473" s="12"/>
      <c r="B473" s="151"/>
      <c r="C473" s="12"/>
      <c r="D473" s="152" t="s">
        <v>75</v>
      </c>
      <c r="E473" s="162" t="s">
        <v>970</v>
      </c>
      <c r="F473" s="162" t="s">
        <v>971</v>
      </c>
      <c r="G473" s="12"/>
      <c r="H473" s="12"/>
      <c r="I473" s="154"/>
      <c r="J473" s="163">
        <f>BK473</f>
        <v>0</v>
      </c>
      <c r="K473" s="12"/>
      <c r="L473" s="151"/>
      <c r="M473" s="156"/>
      <c r="N473" s="157"/>
      <c r="O473" s="157"/>
      <c r="P473" s="158">
        <f>P474</f>
        <v>0</v>
      </c>
      <c r="Q473" s="157"/>
      <c r="R473" s="158">
        <f>R474</f>
        <v>0</v>
      </c>
      <c r="S473" s="157"/>
      <c r="T473" s="159">
        <f>T474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152" t="s">
        <v>164</v>
      </c>
      <c r="AT473" s="160" t="s">
        <v>75</v>
      </c>
      <c r="AU473" s="160" t="s">
        <v>81</v>
      </c>
      <c r="AY473" s="152" t="s">
        <v>134</v>
      </c>
      <c r="BK473" s="161">
        <f>BK474</f>
        <v>0</v>
      </c>
    </row>
    <row r="474" s="2" customFormat="1" ht="16.5" customHeight="1">
      <c r="A474" s="37"/>
      <c r="B474" s="164"/>
      <c r="C474" s="165" t="s">
        <v>972</v>
      </c>
      <c r="D474" s="165" t="s">
        <v>136</v>
      </c>
      <c r="E474" s="166" t="s">
        <v>973</v>
      </c>
      <c r="F474" s="167" t="s">
        <v>971</v>
      </c>
      <c r="G474" s="168" t="s">
        <v>957</v>
      </c>
      <c r="H474" s="169">
        <v>1</v>
      </c>
      <c r="I474" s="170"/>
      <c r="J474" s="171">
        <f>ROUND(I474*H474,2)</f>
        <v>0</v>
      </c>
      <c r="K474" s="167" t="s">
        <v>140</v>
      </c>
      <c r="L474" s="38"/>
      <c r="M474" s="172" t="s">
        <v>1</v>
      </c>
      <c r="N474" s="173" t="s">
        <v>42</v>
      </c>
      <c r="O474" s="76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176" t="s">
        <v>958</v>
      </c>
      <c r="AT474" s="176" t="s">
        <v>136</v>
      </c>
      <c r="AU474" s="176" t="s">
        <v>142</v>
      </c>
      <c r="AY474" s="18" t="s">
        <v>134</v>
      </c>
      <c r="BE474" s="177">
        <f>IF(N474="základní",J474,0)</f>
        <v>0</v>
      </c>
      <c r="BF474" s="177">
        <f>IF(N474="snížená",J474,0)</f>
        <v>0</v>
      </c>
      <c r="BG474" s="177">
        <f>IF(N474="zákl. přenesená",J474,0)</f>
        <v>0</v>
      </c>
      <c r="BH474" s="177">
        <f>IF(N474="sníž. přenesená",J474,0)</f>
        <v>0</v>
      </c>
      <c r="BI474" s="177">
        <f>IF(N474="nulová",J474,0)</f>
        <v>0</v>
      </c>
      <c r="BJ474" s="18" t="s">
        <v>142</v>
      </c>
      <c r="BK474" s="177">
        <f>ROUND(I474*H474,2)</f>
        <v>0</v>
      </c>
      <c r="BL474" s="18" t="s">
        <v>958</v>
      </c>
      <c r="BM474" s="176" t="s">
        <v>974</v>
      </c>
    </row>
    <row r="475" s="12" customFormat="1" ht="22.8" customHeight="1">
      <c r="A475" s="12"/>
      <c r="B475" s="151"/>
      <c r="C475" s="12"/>
      <c r="D475" s="152" t="s">
        <v>75</v>
      </c>
      <c r="E475" s="162" t="s">
        <v>975</v>
      </c>
      <c r="F475" s="162" t="s">
        <v>976</v>
      </c>
      <c r="G475" s="12"/>
      <c r="H475" s="12"/>
      <c r="I475" s="154"/>
      <c r="J475" s="163">
        <f>BK475</f>
        <v>0</v>
      </c>
      <c r="K475" s="12"/>
      <c r="L475" s="151"/>
      <c r="M475" s="156"/>
      <c r="N475" s="157"/>
      <c r="O475" s="157"/>
      <c r="P475" s="158">
        <f>P476</f>
        <v>0</v>
      </c>
      <c r="Q475" s="157"/>
      <c r="R475" s="158">
        <f>R476</f>
        <v>0</v>
      </c>
      <c r="S475" s="157"/>
      <c r="T475" s="159">
        <f>T476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152" t="s">
        <v>164</v>
      </c>
      <c r="AT475" s="160" t="s">
        <v>75</v>
      </c>
      <c r="AU475" s="160" t="s">
        <v>81</v>
      </c>
      <c r="AY475" s="152" t="s">
        <v>134</v>
      </c>
      <c r="BK475" s="161">
        <f>BK476</f>
        <v>0</v>
      </c>
    </row>
    <row r="476" s="2" customFormat="1" ht="16.5" customHeight="1">
      <c r="A476" s="37"/>
      <c r="B476" s="164"/>
      <c r="C476" s="165" t="s">
        <v>977</v>
      </c>
      <c r="D476" s="165" t="s">
        <v>136</v>
      </c>
      <c r="E476" s="166" t="s">
        <v>978</v>
      </c>
      <c r="F476" s="167" t="s">
        <v>976</v>
      </c>
      <c r="G476" s="168" t="s">
        <v>957</v>
      </c>
      <c r="H476" s="169">
        <v>1</v>
      </c>
      <c r="I476" s="170"/>
      <c r="J476" s="171">
        <f>ROUND(I476*H476,2)</f>
        <v>0</v>
      </c>
      <c r="K476" s="167" t="s">
        <v>140</v>
      </c>
      <c r="L476" s="38"/>
      <c r="M476" s="216" t="s">
        <v>1</v>
      </c>
      <c r="N476" s="217" t="s">
        <v>42</v>
      </c>
      <c r="O476" s="218"/>
      <c r="P476" s="219">
        <f>O476*H476</f>
        <v>0</v>
      </c>
      <c r="Q476" s="219">
        <v>0</v>
      </c>
      <c r="R476" s="219">
        <f>Q476*H476</f>
        <v>0</v>
      </c>
      <c r="S476" s="219">
        <v>0</v>
      </c>
      <c r="T476" s="220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76" t="s">
        <v>958</v>
      </c>
      <c r="AT476" s="176" t="s">
        <v>136</v>
      </c>
      <c r="AU476" s="176" t="s">
        <v>142</v>
      </c>
      <c r="AY476" s="18" t="s">
        <v>134</v>
      </c>
      <c r="BE476" s="177">
        <f>IF(N476="základní",J476,0)</f>
        <v>0</v>
      </c>
      <c r="BF476" s="177">
        <f>IF(N476="snížená",J476,0)</f>
        <v>0</v>
      </c>
      <c r="BG476" s="177">
        <f>IF(N476="zákl. přenesená",J476,0)</f>
        <v>0</v>
      </c>
      <c r="BH476" s="177">
        <f>IF(N476="sníž. přenesená",J476,0)</f>
        <v>0</v>
      </c>
      <c r="BI476" s="177">
        <f>IF(N476="nulová",J476,0)</f>
        <v>0</v>
      </c>
      <c r="BJ476" s="18" t="s">
        <v>142</v>
      </c>
      <c r="BK476" s="177">
        <f>ROUND(I476*H476,2)</f>
        <v>0</v>
      </c>
      <c r="BL476" s="18" t="s">
        <v>958</v>
      </c>
      <c r="BM476" s="176" t="s">
        <v>979</v>
      </c>
    </row>
    <row r="477" s="2" customFormat="1" ht="6.96" customHeight="1">
      <c r="A477" s="37"/>
      <c r="B477" s="59"/>
      <c r="C477" s="60"/>
      <c r="D477" s="60"/>
      <c r="E477" s="60"/>
      <c r="F477" s="60"/>
      <c r="G477" s="60"/>
      <c r="H477" s="60"/>
      <c r="I477" s="60"/>
      <c r="J477" s="60"/>
      <c r="K477" s="60"/>
      <c r="L477" s="38"/>
      <c r="M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</row>
  </sheetData>
  <autoFilter ref="C141:K476"/>
  <mergeCells count="6">
    <mergeCell ref="E7:H7"/>
    <mergeCell ref="E16:H16"/>
    <mergeCell ref="E25:H25"/>
    <mergeCell ref="E85:H85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JANPETR80FE\janpetr</dc:creator>
  <cp:lastModifiedBy>JANPETR80FE\janpetr</cp:lastModifiedBy>
  <dcterms:created xsi:type="dcterms:W3CDTF">2025-06-23T11:22:40Z</dcterms:created>
  <dcterms:modified xsi:type="dcterms:W3CDTF">2025-06-23T11:22:45Z</dcterms:modified>
</cp:coreProperties>
</file>