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chnik\Documents\VÝBĚROVÁ ŘÍZENÍ\2025\CESTY\k odeslání\"/>
    </mc:Choice>
  </mc:AlternateContent>
  <xr:revisionPtr revIDLastSave="0" documentId="13_ncr:1_{AC23F9DE-6BA9-4439-9ABC-D28BD88B2F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" sheetId="1" r:id="rId1"/>
    <sheet name="rozp" sheetId="2" r:id="rId2"/>
  </sheets>
  <calcPr calcId="191029"/>
</workbook>
</file>

<file path=xl/calcChain.xml><?xml version="1.0" encoding="utf-8"?>
<calcChain xmlns="http://schemas.openxmlformats.org/spreadsheetml/2006/main">
  <c r="N100" i="2" l="1"/>
  <c r="N295" i="2"/>
  <c r="M296" i="2" s="1"/>
  <c r="N288" i="2"/>
  <c r="N287" i="2"/>
  <c r="N286" i="2"/>
  <c r="N285" i="2"/>
  <c r="N284" i="2"/>
  <c r="N274" i="2"/>
  <c r="N273" i="2"/>
  <c r="N272" i="2"/>
  <c r="N271" i="2"/>
  <c r="N256" i="2"/>
  <c r="M258" i="2" s="1"/>
  <c r="N249" i="2"/>
  <c r="N248" i="2"/>
  <c r="N247" i="2"/>
  <c r="N246" i="2"/>
  <c r="N239" i="2"/>
  <c r="N238" i="2"/>
  <c r="N237" i="2"/>
  <c r="N230" i="2"/>
  <c r="N229" i="2"/>
  <c r="N228" i="2"/>
  <c r="N227" i="2"/>
  <c r="N226" i="2"/>
  <c r="N225" i="2"/>
  <c r="N224" i="2"/>
  <c r="N217" i="2"/>
  <c r="N216" i="2"/>
  <c r="N215" i="2"/>
  <c r="N214" i="2"/>
  <c r="N212" i="2"/>
  <c r="N213" i="2"/>
  <c r="N211" i="2"/>
  <c r="N200" i="2"/>
  <c r="M201" i="2" s="1"/>
  <c r="N193" i="2"/>
  <c r="N192" i="2"/>
  <c r="N191" i="2"/>
  <c r="N190" i="2"/>
  <c r="N183" i="2"/>
  <c r="N170" i="2"/>
  <c r="N171" i="2"/>
  <c r="N172" i="2"/>
  <c r="N173" i="2"/>
  <c r="N174" i="2"/>
  <c r="N175" i="2"/>
  <c r="N182" i="2"/>
  <c r="N163" i="2"/>
  <c r="N162" i="2"/>
  <c r="N161" i="2"/>
  <c r="N159" i="2"/>
  <c r="N160" i="2"/>
  <c r="N158" i="2"/>
  <c r="N147" i="2"/>
  <c r="M148" i="2" s="1"/>
  <c r="R147" i="2"/>
  <c r="N140" i="2"/>
  <c r="N139" i="2"/>
  <c r="N138" i="2"/>
  <c r="N137" i="2"/>
  <c r="N130" i="2"/>
  <c r="N129" i="2"/>
  <c r="N128" i="2"/>
  <c r="N127" i="2"/>
  <c r="N126" i="2"/>
  <c r="N125" i="2"/>
  <c r="N118" i="2"/>
  <c r="N117" i="2"/>
  <c r="N116" i="2"/>
  <c r="N109" i="2"/>
  <c r="N108" i="2"/>
  <c r="N107" i="2"/>
  <c r="N106" i="2"/>
  <c r="N105" i="2"/>
  <c r="N104" i="2"/>
  <c r="N103" i="2"/>
  <c r="N93" i="2"/>
  <c r="N92" i="2"/>
  <c r="N91" i="2"/>
  <c r="N90" i="2"/>
  <c r="N89" i="2"/>
  <c r="N88" i="2"/>
  <c r="N87" i="2"/>
  <c r="N86" i="2"/>
  <c r="N85" i="2"/>
  <c r="N74" i="2"/>
  <c r="M75" i="2" s="1"/>
  <c r="N67" i="2"/>
  <c r="N66" i="2"/>
  <c r="N65" i="2"/>
  <c r="N64" i="2"/>
  <c r="N63" i="2"/>
  <c r="N56" i="2"/>
  <c r="N55" i="2"/>
  <c r="N54" i="2"/>
  <c r="N53" i="2"/>
  <c r="N52" i="2"/>
  <c r="N51" i="2"/>
  <c r="N44" i="2"/>
  <c r="N43" i="2"/>
  <c r="N42" i="2"/>
  <c r="N35" i="2"/>
  <c r="N34" i="2"/>
  <c r="N33" i="2"/>
  <c r="N32" i="2"/>
  <c r="N31" i="2"/>
  <c r="N30" i="2"/>
  <c r="N29" i="2"/>
  <c r="N10" i="2"/>
  <c r="N22" i="2"/>
  <c r="N21" i="2"/>
  <c r="N20" i="2"/>
  <c r="N19" i="2"/>
  <c r="N18" i="2"/>
  <c r="N17" i="2"/>
  <c r="N16" i="2"/>
  <c r="N15" i="2"/>
  <c r="N14" i="2"/>
  <c r="N13" i="2"/>
  <c r="N12" i="2"/>
  <c r="N11" i="2"/>
  <c r="M110" i="2" l="1"/>
  <c r="M289" i="2"/>
  <c r="M275" i="2"/>
  <c r="M298" i="2" s="1"/>
  <c r="M250" i="2"/>
  <c r="M240" i="2"/>
  <c r="M231" i="2"/>
  <c r="M218" i="2"/>
  <c r="M194" i="2"/>
  <c r="M184" i="2"/>
  <c r="M176" i="2"/>
  <c r="M164" i="2"/>
  <c r="M141" i="2"/>
  <c r="M131" i="2"/>
  <c r="M119" i="2"/>
  <c r="M94" i="2"/>
  <c r="M68" i="2"/>
  <c r="M57" i="2"/>
  <c r="M45" i="2"/>
  <c r="M36" i="2"/>
  <c r="M23" i="2"/>
  <c r="M260" i="2" l="1"/>
  <c r="M203" i="2"/>
  <c r="M77" i="2"/>
  <c r="M150" i="2"/>
  <c r="M302" i="2" l="1"/>
  <c r="M304" i="2" s="1"/>
  <c r="H7" i="1" s="1"/>
  <c r="H8" i="1" s="1"/>
  <c r="H10" i="1" s="1"/>
  <c r="H9" i="1" s="1"/>
</calcChain>
</file>

<file path=xl/sharedStrings.xml><?xml version="1.0" encoding="utf-8"?>
<sst xmlns="http://schemas.openxmlformats.org/spreadsheetml/2006/main" count="745" uniqueCount="185">
  <si>
    <t>NABÍDKOVÝ ROZPOČET</t>
  </si>
  <si>
    <t>Objednatel:</t>
  </si>
  <si>
    <t>Zhotovitel dokumentace:</t>
  </si>
  <si>
    <t>Zhotovitel:</t>
  </si>
  <si>
    <t>Základní cena:</t>
  </si>
  <si>
    <t>Cena - celkem:</t>
  </si>
  <si>
    <t>DPH:</t>
  </si>
  <si>
    <t>Cena s daní:</t>
  </si>
  <si>
    <t>Z toho rozhod. hmoty:</t>
  </si>
  <si>
    <t>Měrné jednotky:</t>
  </si>
  <si>
    <t>Počet měrných jednotek:</t>
  </si>
  <si>
    <t>Náklad na měrnou jedn.:</t>
  </si>
  <si>
    <t>Vypracoval zadání:</t>
  </si>
  <si>
    <t>Vypracoval nabídku:</t>
  </si>
  <si>
    <t>Datum zadání:</t>
  </si>
  <si>
    <t>Datum vypracování nabídky:</t>
  </si>
  <si>
    <t>Vidnava - oprava místních komunikací po povodních</t>
  </si>
  <si>
    <t>POLOŽKY ROZPOČTU</t>
  </si>
  <si>
    <t>Objekt: 001 - MK ul. Školní</t>
  </si>
  <si>
    <t>1 - Zemní práce</t>
  </si>
  <si>
    <t>Poř. č.</t>
  </si>
  <si>
    <t>Položka</t>
  </si>
  <si>
    <t>Text</t>
  </si>
  <si>
    <t>MJ</t>
  </si>
  <si>
    <t>Počet</t>
  </si>
  <si>
    <t>J. cena</t>
  </si>
  <si>
    <t>Celkem</t>
  </si>
  <si>
    <t>001</t>
  </si>
  <si>
    <t>113107130</t>
  </si>
  <si>
    <t>Odstranění podkladu pl do 50 m2 z betonu prostého tl 100 mm</t>
  </si>
  <si>
    <t>M2</t>
  </si>
  <si>
    <t>002</t>
  </si>
  <si>
    <t>113107142</t>
  </si>
  <si>
    <t>Odstranění podkladu živičného tl 100 mm ručně</t>
  </si>
  <si>
    <t>003</t>
  </si>
  <si>
    <t>113107341</t>
  </si>
  <si>
    <t>Odstranění podkladu živičného tl 50 mm strojně pl do 50 m2</t>
  </si>
  <si>
    <t>004</t>
  </si>
  <si>
    <t>113154254</t>
  </si>
  <si>
    <t>Frézování živičného krytu tl 100 mm pruh š 1 m pl do 1000 m2 s překážkami v trase</t>
  </si>
  <si>
    <t>005</t>
  </si>
  <si>
    <t>113202111</t>
  </si>
  <si>
    <t>Vytrhání obrub krajníků obrubníků stojatých</t>
  </si>
  <si>
    <t>M</t>
  </si>
  <si>
    <t>006</t>
  </si>
  <si>
    <t>132251101</t>
  </si>
  <si>
    <t>Hloubení rýh nezapažených š do 800 mm v hornině třídy těžitelnosti I skupiny 3 objem do 20 m3 strojně</t>
  </si>
  <si>
    <t>M3</t>
  </si>
  <si>
    <t>007</t>
  </si>
  <si>
    <t>133251101</t>
  </si>
  <si>
    <t>Hloubení šachet nezapažených v hornině třídy těžitelnosti I skupiny 3 objem do 20 m3</t>
  </si>
  <si>
    <t>008</t>
  </si>
  <si>
    <t>162751117</t>
  </si>
  <si>
    <t>Vodorovné přemístění přes 9 000 do 10000 m výkopku/sypaniny z horniny třídy těžitelnosti I skupiny 1 až 3</t>
  </si>
  <si>
    <t>009</t>
  </si>
  <si>
    <t>162751119</t>
  </si>
  <si>
    <t>Příplatek k vodorovnému přemístění výkopku/sypaniny z horniny třídy těžitelnosti I skupiny 1 až 3 ZKD 1000 m přes 10000 m</t>
  </si>
  <si>
    <t>010</t>
  </si>
  <si>
    <t>171201221</t>
  </si>
  <si>
    <t>Poplatek za uložení na skládce (skládkovné) zeminy a kamení kód odpadu 17 05 04</t>
  </si>
  <si>
    <t>T</t>
  </si>
  <si>
    <t>011</t>
  </si>
  <si>
    <t>175111101</t>
  </si>
  <si>
    <t>Obsypání potrubí ručně sypaninou bez prohození, uloženou do 3 m</t>
  </si>
  <si>
    <t>012</t>
  </si>
  <si>
    <t>175111201</t>
  </si>
  <si>
    <t>Obsypání objektu nad přilehlým původním terénem sypaninou bez prohození, uloženou do 3 m ručně</t>
  </si>
  <si>
    <t>013</t>
  </si>
  <si>
    <t>181912112</t>
  </si>
  <si>
    <t>Úprava pláně v hornině třídy těžitelnosti I skupiny 3 se zhutněním ručně</t>
  </si>
  <si>
    <t>5 - Komunikace pozemní</t>
  </si>
  <si>
    <t>014</t>
  </si>
  <si>
    <t>564831111</t>
  </si>
  <si>
    <t>Podklad ze štěrkodrtě ŠD 0/32 tl 100 mm</t>
  </si>
  <si>
    <t>015</t>
  </si>
  <si>
    <t>564931412</t>
  </si>
  <si>
    <t>Podklad z asfaltového recyklátu tl 100 mm</t>
  </si>
  <si>
    <t>016</t>
  </si>
  <si>
    <t>569931132</t>
  </si>
  <si>
    <t>Zpevnění krajnic asfaltovým recyklátem tl 100 mm</t>
  </si>
  <si>
    <t>017</t>
  </si>
  <si>
    <t>573231111</t>
  </si>
  <si>
    <t>Postřik živičný spojovací ze silniční emulze v množství do 0.70 kg/m2</t>
  </si>
  <si>
    <t>018</t>
  </si>
  <si>
    <t>577144111</t>
  </si>
  <si>
    <t>Asfaltový beton vrstva obrusná ACO 11 (ABS) tř. I tl 50 mm š do 3 m z nemodifikovaného asfaltu</t>
  </si>
  <si>
    <t>019</t>
  </si>
  <si>
    <t>577145112</t>
  </si>
  <si>
    <t>Asfaltový beton vrstva ložní ACL 16 (ABH) tl 50 mm š do 3 m z nemodifikovaného asfaltu</t>
  </si>
  <si>
    <t>020</t>
  </si>
  <si>
    <t>599141111</t>
  </si>
  <si>
    <t>Vyplnění spár jakékoliv tloušťky živičnou zálivkou</t>
  </si>
  <si>
    <t>8 - Trubní vedení</t>
  </si>
  <si>
    <t>021</t>
  </si>
  <si>
    <t>89712</t>
  </si>
  <si>
    <t>VPUSŤ KANALIZAČNÍ ULIČNÍ KOMPLETNÍ Z BETONOVÝCH DÍLCŮ</t>
  </si>
  <si>
    <t>KUS</t>
  </si>
  <si>
    <t>022</t>
  </si>
  <si>
    <t>899332111</t>
  </si>
  <si>
    <t>Výšková úprava uličního vstupu nebo vpusti do 200 mm zvýšením mříže</t>
  </si>
  <si>
    <t>023</t>
  </si>
  <si>
    <t>899432111</t>
  </si>
  <si>
    <t>Výšková úprava uličního vstupu nebo vpusti do 200 mm snížením krycího hrnce. šoupěte nebo hydrantu</t>
  </si>
  <si>
    <t>9 - Ostatní konstrukce a práce. bourání</t>
  </si>
  <si>
    <t>024</t>
  </si>
  <si>
    <t>916111113</t>
  </si>
  <si>
    <t>Osazení obruby z velkých kostek s boční opěrou do lože z betonu prostého</t>
  </si>
  <si>
    <t>025</t>
  </si>
  <si>
    <t>58381008</t>
  </si>
  <si>
    <t>kostka štípaná dlažební žula velká 15/17</t>
  </si>
  <si>
    <t>026</t>
  </si>
  <si>
    <t>916241213</t>
  </si>
  <si>
    <t>Osazení obrubníku kamenného stojatého s boční opěrou do lože z betonu prostého</t>
  </si>
  <si>
    <t>027</t>
  </si>
  <si>
    <t>919735112</t>
  </si>
  <si>
    <t>Řezání stávajícího živičného krytu hl do 100 mm</t>
  </si>
  <si>
    <t>028</t>
  </si>
  <si>
    <t>938909311</t>
  </si>
  <si>
    <t>Čištění vozovek metením strojně podkladu nebo krytu betonového nebo živičného</t>
  </si>
  <si>
    <t>029</t>
  </si>
  <si>
    <t>979024443</t>
  </si>
  <si>
    <t>Očištění vybouraných obrubníků a krajníků silničních</t>
  </si>
  <si>
    <t>997 - Přesun sutě</t>
  </si>
  <si>
    <t>030</t>
  </si>
  <si>
    <t>997211511</t>
  </si>
  <si>
    <t>Vodorovná doprava suti po suchu na vzdálenost do 1 km</t>
  </si>
  <si>
    <t>031</t>
  </si>
  <si>
    <t>997211519</t>
  </si>
  <si>
    <t>Příplatek ZKD 1 km u vodorovné dopravy suti</t>
  </si>
  <si>
    <t>032</t>
  </si>
  <si>
    <t>997211611</t>
  </si>
  <si>
    <t>Nakládání suti na dopravní prostředky pro vodorovnou dopravu</t>
  </si>
  <si>
    <t>033</t>
  </si>
  <si>
    <t>997013601</t>
  </si>
  <si>
    <t>Poplatek za uložení na skládce (skládkovné) stavebního odpadu betonového kód odpadu 17 01 01</t>
  </si>
  <si>
    <t>034</t>
  </si>
  <si>
    <t>997013645</t>
  </si>
  <si>
    <t>Poplatek za uložení na skládce (skládkovné) odpadu asfaltového bez dehtu kód odpadu 17 03 02</t>
  </si>
  <si>
    <t>998 - Přesun hmot</t>
  </si>
  <si>
    <t>035</t>
  </si>
  <si>
    <t>998225111</t>
  </si>
  <si>
    <t>Přesun hmot pro pozemní komunikace s krytem z kamene. monolitickým betonovým nebo živičným</t>
  </si>
  <si>
    <t>Celkem za</t>
  </si>
  <si>
    <t>Objekt: 002 - MK ul. Sadová</t>
  </si>
  <si>
    <t>113106171</t>
  </si>
  <si>
    <t>Rozebrání dlažeb vozovek ze zámkové dlažby s ložem z kameniva ručně</t>
  </si>
  <si>
    <t>11315425R</t>
  </si>
  <si>
    <t>Frézování živičného krytu - fréza š.1 m pronájem 1/2 dne vč. přistavení</t>
  </si>
  <si>
    <t>HOD</t>
  </si>
  <si>
    <t>122251101</t>
  </si>
  <si>
    <t>Odkopávky a prokopávky nezapažené v hornině třídy těžitelnosti I skupiny 3 objem do 20 m3 strojně</t>
  </si>
  <si>
    <t>569903311</t>
  </si>
  <si>
    <t>Zřízení zemních krajnic se zhutněním</t>
  </si>
  <si>
    <t>M10364100R</t>
  </si>
  <si>
    <t>zemina vhodná pro krajnice</t>
  </si>
  <si>
    <t>5771241R3</t>
  </si>
  <si>
    <t>Vyrovnávka ACO 11 v průměrné tl 50 mm</t>
  </si>
  <si>
    <t>596211210</t>
  </si>
  <si>
    <t>Kladení zámkové dlažby komunikací pro pěší ručně tl 80 mm skupiny A pl do 50 m2</t>
  </si>
  <si>
    <t>899331111</t>
  </si>
  <si>
    <t>Výšková úprava uličního vstupu nebo vpusti do 200 mm zvýšením poklopu</t>
  </si>
  <si>
    <t>916131213</t>
  </si>
  <si>
    <t>Osazení silničního obrubníku betonového stojatého s boční opěrou do lože z betonu prostého</t>
  </si>
  <si>
    <t>93890941R</t>
  </si>
  <si>
    <t>Čištění vozovek odkopem strojně ulehlého nánosu tl do 10 cm</t>
  </si>
  <si>
    <t>979054451</t>
  </si>
  <si>
    <t>Očištění vybouraných zámkových dlaždic s původním spárováním z kameniva těženého</t>
  </si>
  <si>
    <t>Objekt: 003 - MK u hřbitova</t>
  </si>
  <si>
    <t>Objekt: 004 - MK kolem Vidnávky (křižovatka)</t>
  </si>
  <si>
    <t>113154253</t>
  </si>
  <si>
    <t>Frézování živičného krytu tl 50 mm pruh š 1 m pl do 1000 m2 s překážkami v trase</t>
  </si>
  <si>
    <t>V098000401</t>
  </si>
  <si>
    <t>Služby laboratoře - 1x statická, 2x dynamická</t>
  </si>
  <si>
    <t>kompl</t>
  </si>
  <si>
    <t>Objekt: 005 - MK ul. Svobodova</t>
  </si>
  <si>
    <t>564851111</t>
  </si>
  <si>
    <t>Podklad ze štěrkodrtě ŠD 0/32 tl 150 mm</t>
  </si>
  <si>
    <t>577154111</t>
  </si>
  <si>
    <t>Asfaltový beton vrstva obrusná ACO 11 (ABS) tř. I tl 60 mm š do 3 m z nemodifikovaného asfaltu</t>
  </si>
  <si>
    <t>Stavba: Vidnava - oprava místních komunikací po povodních</t>
  </si>
  <si>
    <t>Celkem zaokrouhleno</t>
  </si>
  <si>
    <t>Rozpočet</t>
  </si>
  <si>
    <t>Objekt: 004 - MK kolem Vidnávky (křižovatka Svobodova- Nová Malá Kraš- MK 31c)</t>
  </si>
  <si>
    <t>Objekt: 003 - MK u hřbitova účlová komunikace U6</t>
  </si>
  <si>
    <t>Objekt: 005 - MK ul. Svobodova 30c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</si>
</sst>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9"/>
      <color rgb="FF000000"/>
      <name val="Arial"/>
      <family val="2"/>
      <charset val="238"/>
    </font>
    <font>
      <b/>
      <sz val="13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5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Segoe UI"/>
      <family val="2"/>
      <charset val="238"/>
    </font>
    <font>
      <b/>
      <sz val="9"/>
      <color rgb="FF00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4">
    <xf numFmtId="0" fontId="0" fillId="0" borderId="0" xfId="0"/>
    <xf numFmtId="49" fontId="18" fillId="0" borderId="0" xfId="0" applyNumberFormat="1" applyFont="1" applyAlignment="1">
      <alignment horizontal="right" vertical="center"/>
    </xf>
    <xf numFmtId="49" fontId="19" fillId="0" borderId="11" xfId="0" applyNumberFormat="1" applyFont="1" applyBorder="1" applyAlignment="1">
      <alignment horizontal="center" vertical="center"/>
    </xf>
    <xf numFmtId="49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49" fontId="24" fillId="0" borderId="19" xfId="0" applyNumberFormat="1" applyFont="1" applyBorder="1" applyAlignment="1">
      <alignment horizontal="right" vertical="center"/>
    </xf>
    <xf numFmtId="4" fontId="24" fillId="0" borderId="20" xfId="0" applyNumberFormat="1" applyFont="1" applyBorder="1" applyAlignment="1">
      <alignment horizontal="right" vertical="center"/>
    </xf>
    <xf numFmtId="49" fontId="24" fillId="0" borderId="21" xfId="0" applyNumberFormat="1" applyFont="1" applyBorder="1" applyAlignment="1">
      <alignment horizontal="right" vertical="center"/>
    </xf>
    <xf numFmtId="4" fontId="24" fillId="0" borderId="22" xfId="0" applyNumberFormat="1" applyFont="1" applyBorder="1" applyAlignment="1">
      <alignment horizontal="right" vertical="center"/>
    </xf>
    <xf numFmtId="49" fontId="24" fillId="0" borderId="23" xfId="0" applyNumberFormat="1" applyFont="1" applyBorder="1" applyAlignment="1">
      <alignment horizontal="right" vertical="center"/>
    </xf>
    <xf numFmtId="4" fontId="24" fillId="0" borderId="24" xfId="0" applyNumberFormat="1" applyFont="1" applyBorder="1" applyAlignment="1">
      <alignment horizontal="right" vertical="center"/>
    </xf>
    <xf numFmtId="4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49" fontId="18" fillId="0" borderId="17" xfId="0" applyNumberFormat="1" applyFont="1" applyBorder="1" applyAlignment="1">
      <alignment horizontal="right" vertical="center"/>
    </xf>
    <xf numFmtId="2" fontId="0" fillId="0" borderId="0" xfId="0" applyNumberFormat="1"/>
    <xf numFmtId="0" fontId="0" fillId="0" borderId="0" xfId="0" applyAlignment="1">
      <alignment wrapText="1"/>
    </xf>
    <xf numFmtId="49" fontId="28" fillId="0" borderId="13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2" fontId="18" fillId="0" borderId="17" xfId="0" applyNumberFormat="1" applyFont="1" applyBorder="1" applyAlignment="1">
      <alignment horizontal="right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2" fontId="19" fillId="33" borderId="0" xfId="0" applyNumberFormat="1" applyFont="1" applyFill="1" applyAlignment="1">
      <alignment horizontal="right" vertical="center"/>
    </xf>
    <xf numFmtId="0" fontId="0" fillId="34" borderId="0" xfId="0" applyFill="1"/>
    <xf numFmtId="0" fontId="0" fillId="34" borderId="0" xfId="0" applyFill="1" applyAlignment="1">
      <alignment wrapText="1"/>
    </xf>
    <xf numFmtId="49" fontId="18" fillId="34" borderId="0" xfId="0" applyNumberFormat="1" applyFont="1" applyFill="1" applyAlignment="1">
      <alignment horizontal="right" vertical="center"/>
    </xf>
    <xf numFmtId="0" fontId="0" fillId="35" borderId="0" xfId="0" applyFill="1"/>
    <xf numFmtId="0" fontId="0" fillId="35" borderId="0" xfId="0" applyFill="1" applyAlignment="1">
      <alignment wrapText="1"/>
    </xf>
    <xf numFmtId="49" fontId="18" fillId="35" borderId="0" xfId="0" applyNumberFormat="1" applyFont="1" applyFill="1" applyAlignment="1">
      <alignment horizontal="right" vertical="center"/>
    </xf>
    <xf numFmtId="0" fontId="0" fillId="36" borderId="0" xfId="0" applyFill="1"/>
    <xf numFmtId="0" fontId="0" fillId="36" borderId="0" xfId="0" applyFill="1" applyAlignment="1">
      <alignment wrapText="1"/>
    </xf>
    <xf numFmtId="49" fontId="18" fillId="36" borderId="0" xfId="0" applyNumberFormat="1" applyFont="1" applyFill="1" applyAlignment="1">
      <alignment horizontal="right" vertical="center"/>
    </xf>
    <xf numFmtId="0" fontId="0" fillId="37" borderId="0" xfId="0" applyFill="1"/>
    <xf numFmtId="0" fontId="0" fillId="37" borderId="0" xfId="0" applyFill="1" applyAlignment="1">
      <alignment wrapText="1"/>
    </xf>
    <xf numFmtId="49" fontId="18" fillId="37" borderId="0" xfId="0" applyNumberFormat="1" applyFont="1" applyFill="1" applyAlignment="1">
      <alignment horizontal="right" vertical="center"/>
    </xf>
    <xf numFmtId="0" fontId="0" fillId="38" borderId="0" xfId="0" applyFill="1"/>
    <xf numFmtId="0" fontId="0" fillId="38" borderId="0" xfId="0" applyFill="1" applyAlignment="1">
      <alignment wrapText="1"/>
    </xf>
    <xf numFmtId="49" fontId="18" fillId="38" borderId="0" xfId="0" applyNumberFormat="1" applyFont="1" applyFill="1" applyAlignment="1">
      <alignment horizontal="right" vertical="center"/>
    </xf>
    <xf numFmtId="49" fontId="19" fillId="40" borderId="18" xfId="0" applyNumberFormat="1" applyFont="1" applyFill="1" applyBorder="1" applyAlignment="1">
      <alignment horizontal="center" vertical="center"/>
    </xf>
    <xf numFmtId="49" fontId="18" fillId="0" borderId="17" xfId="0" applyNumberFormat="1" applyFont="1" applyBorder="1" applyAlignment="1">
      <alignment horizontal="left" vertical="center"/>
    </xf>
    <xf numFmtId="49" fontId="19" fillId="0" borderId="17" xfId="0" applyNumberFormat="1" applyFont="1" applyBorder="1" applyAlignment="1">
      <alignment horizontal="left" vertical="center"/>
    </xf>
    <xf numFmtId="49" fontId="20" fillId="0" borderId="10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left" vertical="center"/>
    </xf>
    <xf numFmtId="49" fontId="21" fillId="0" borderId="25" xfId="0" applyNumberFormat="1" applyFont="1" applyBorder="1" applyAlignment="1">
      <alignment horizontal="left" vertical="center"/>
    </xf>
    <xf numFmtId="49" fontId="22" fillId="0" borderId="13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left" vertical="center"/>
    </xf>
    <xf numFmtId="49" fontId="21" fillId="0" borderId="16" xfId="0" applyNumberFormat="1" applyFont="1" applyBorder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49" fontId="21" fillId="0" borderId="12" xfId="0" applyNumberFormat="1" applyFont="1" applyBorder="1" applyAlignment="1">
      <alignment horizontal="left" vertical="center"/>
    </xf>
    <xf numFmtId="49" fontId="21" fillId="0" borderId="17" xfId="0" applyNumberFormat="1" applyFont="1" applyBorder="1" applyAlignment="1">
      <alignment horizontal="left" vertical="center"/>
    </xf>
    <xf numFmtId="49" fontId="23" fillId="0" borderId="14" xfId="0" applyNumberFormat="1" applyFont="1" applyBorder="1" applyAlignment="1">
      <alignment horizontal="right" vertical="center"/>
    </xf>
    <xf numFmtId="49" fontId="23" fillId="0" borderId="17" xfId="0" applyNumberFormat="1" applyFont="1" applyBorder="1" applyAlignment="1">
      <alignment horizontal="right" vertical="center"/>
    </xf>
    <xf numFmtId="49" fontId="25" fillId="0" borderId="17" xfId="0" applyNumberFormat="1" applyFont="1" applyBorder="1" applyAlignment="1">
      <alignment horizontal="left" vertical="center"/>
    </xf>
    <xf numFmtId="49" fontId="25" fillId="0" borderId="18" xfId="0" applyNumberFormat="1" applyFont="1" applyBorder="1" applyAlignment="1">
      <alignment horizontal="left" vertical="center"/>
    </xf>
    <xf numFmtId="49" fontId="21" fillId="0" borderId="18" xfId="0" applyNumberFormat="1" applyFont="1" applyBorder="1" applyAlignment="1">
      <alignment horizontal="left" vertical="center"/>
    </xf>
    <xf numFmtId="49" fontId="23" fillId="0" borderId="0" xfId="0" applyNumberFormat="1" applyFont="1" applyAlignment="1">
      <alignment horizontal="right" vertical="center"/>
    </xf>
    <xf numFmtId="49" fontId="23" fillId="0" borderId="13" xfId="0" applyNumberFormat="1" applyFont="1" applyBorder="1" applyAlignment="1">
      <alignment horizontal="right" vertical="center"/>
    </xf>
    <xf numFmtId="49" fontId="23" fillId="0" borderId="15" xfId="0" applyNumberFormat="1" applyFont="1" applyBorder="1" applyAlignment="1">
      <alignment horizontal="right" vertical="center"/>
    </xf>
    <xf numFmtId="49" fontId="25" fillId="0" borderId="15" xfId="0" applyNumberFormat="1" applyFont="1" applyBorder="1" applyAlignment="1">
      <alignment horizontal="left" vertical="center"/>
    </xf>
    <xf numFmtId="49" fontId="25" fillId="0" borderId="16" xfId="0" applyNumberFormat="1" applyFont="1" applyBorder="1" applyAlignment="1">
      <alignment horizontal="left" vertical="center"/>
    </xf>
    <xf numFmtId="49" fontId="18" fillId="0" borderId="26" xfId="0" applyNumberFormat="1" applyFont="1" applyBorder="1" applyAlignment="1">
      <alignment horizontal="left" vertical="center"/>
    </xf>
    <xf numFmtId="49" fontId="18" fillId="0" borderId="10" xfId="0" applyNumberFormat="1" applyFont="1" applyBorder="1" applyAlignment="1">
      <alignment horizontal="left" vertical="center"/>
    </xf>
    <xf numFmtId="4" fontId="18" fillId="39" borderId="10" xfId="0" applyNumberFormat="1" applyFont="1" applyFill="1" applyBorder="1" applyAlignment="1">
      <alignment horizontal="right" vertical="center"/>
    </xf>
    <xf numFmtId="4" fontId="18" fillId="39" borderId="25" xfId="0" applyNumberFormat="1" applyFont="1" applyFill="1" applyBorder="1" applyAlignment="1">
      <alignment horizontal="right" vertical="center"/>
    </xf>
    <xf numFmtId="49" fontId="18" fillId="38" borderId="0" xfId="0" applyNumberFormat="1" applyFont="1" applyFill="1" applyAlignment="1">
      <alignment horizontal="left" vertical="center"/>
    </xf>
    <xf numFmtId="4" fontId="18" fillId="38" borderId="0" xfId="0" applyNumberFormat="1" applyFont="1" applyFill="1" applyAlignment="1">
      <alignment horizontal="right" vertical="center"/>
    </xf>
    <xf numFmtId="49" fontId="18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horizontal="right" vertical="center"/>
    </xf>
    <xf numFmtId="49" fontId="19" fillId="0" borderId="11" xfId="0" applyNumberFormat="1" applyFont="1" applyBorder="1" applyAlignment="1">
      <alignment horizontal="right" vertical="center"/>
    </xf>
    <xf numFmtId="49" fontId="19" fillId="0" borderId="0" xfId="0" applyNumberFormat="1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8" fillId="38" borderId="17" xfId="0" applyNumberFormat="1" applyFont="1" applyFill="1" applyBorder="1" applyAlignment="1">
      <alignment horizontal="right" vertical="center"/>
    </xf>
    <xf numFmtId="49" fontId="19" fillId="0" borderId="11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right" vertical="center"/>
    </xf>
    <xf numFmtId="49" fontId="19" fillId="0" borderId="1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18" fillId="37" borderId="0" xfId="0" applyNumberFormat="1" applyFont="1" applyFill="1" applyAlignment="1">
      <alignment horizontal="left" vertical="center"/>
    </xf>
    <xf numFmtId="4" fontId="18" fillId="37" borderId="0" xfId="0" applyNumberFormat="1" applyFont="1" applyFill="1" applyAlignment="1">
      <alignment horizontal="right" vertical="center"/>
    </xf>
    <xf numFmtId="49" fontId="27" fillId="38" borderId="0" xfId="0" applyNumberFormat="1" applyFont="1" applyFill="1" applyAlignment="1">
      <alignment horizontal="left" vertical="center"/>
    </xf>
    <xf numFmtId="4" fontId="18" fillId="37" borderId="17" xfId="0" applyNumberFormat="1" applyFont="1" applyFill="1" applyBorder="1" applyAlignment="1">
      <alignment horizontal="right" vertical="center"/>
    </xf>
    <xf numFmtId="49" fontId="18" fillId="36" borderId="0" xfId="0" applyNumberFormat="1" applyFont="1" applyFill="1" applyAlignment="1">
      <alignment horizontal="left" vertical="center"/>
    </xf>
    <xf numFmtId="4" fontId="18" fillId="36" borderId="0" xfId="0" applyNumberFormat="1" applyFont="1" applyFill="1" applyAlignment="1">
      <alignment horizontal="right" vertical="center"/>
    </xf>
    <xf numFmtId="49" fontId="27" fillId="37" borderId="0" xfId="0" applyNumberFormat="1" applyFont="1" applyFill="1" applyAlignment="1">
      <alignment horizontal="left" vertical="center"/>
    </xf>
    <xf numFmtId="4" fontId="18" fillId="36" borderId="17" xfId="0" applyNumberFormat="1" applyFont="1" applyFill="1" applyBorder="1" applyAlignment="1">
      <alignment horizontal="right" vertical="center"/>
    </xf>
    <xf numFmtId="49" fontId="18" fillId="35" borderId="0" xfId="0" applyNumberFormat="1" applyFont="1" applyFill="1" applyAlignment="1">
      <alignment horizontal="left" vertical="center"/>
    </xf>
    <xf numFmtId="4" fontId="18" fillId="35" borderId="0" xfId="0" applyNumberFormat="1" applyFont="1" applyFill="1" applyAlignment="1">
      <alignment horizontal="right" vertical="center"/>
    </xf>
    <xf numFmtId="49" fontId="27" fillId="36" borderId="0" xfId="0" applyNumberFormat="1" applyFont="1" applyFill="1" applyAlignment="1">
      <alignment horizontal="left" vertical="center"/>
    </xf>
    <xf numFmtId="4" fontId="18" fillId="35" borderId="17" xfId="0" applyNumberFormat="1" applyFont="1" applyFill="1" applyBorder="1" applyAlignment="1">
      <alignment horizontal="right" vertical="center"/>
    </xf>
    <xf numFmtId="49" fontId="18" fillId="34" borderId="0" xfId="0" applyNumberFormat="1" applyFont="1" applyFill="1" applyAlignment="1">
      <alignment horizontal="left" vertical="center"/>
    </xf>
    <xf numFmtId="4" fontId="18" fillId="34" borderId="0" xfId="0" applyNumberFormat="1" applyFont="1" applyFill="1" applyAlignment="1">
      <alignment horizontal="right" vertical="center"/>
    </xf>
    <xf numFmtId="49" fontId="27" fillId="35" borderId="0" xfId="0" applyNumberFormat="1" applyFont="1" applyFill="1" applyAlignment="1">
      <alignment horizontal="left" vertical="center"/>
    </xf>
    <xf numFmtId="4" fontId="18" fillId="34" borderId="17" xfId="0" applyNumberFormat="1" applyFont="1" applyFill="1" applyBorder="1" applyAlignment="1">
      <alignment horizontal="right" vertical="center"/>
    </xf>
    <xf numFmtId="49" fontId="18" fillId="40" borderId="17" xfId="0" applyNumberFormat="1" applyFont="1" applyFill="1" applyBorder="1" applyAlignment="1">
      <alignment horizontal="left" vertical="center"/>
    </xf>
    <xf numFmtId="49" fontId="27" fillId="34" borderId="0" xfId="0" applyNumberFormat="1" applyFont="1" applyFill="1" applyAlignment="1">
      <alignment horizontal="left" vertical="center"/>
    </xf>
    <xf numFmtId="49" fontId="19" fillId="0" borderId="17" xfId="0" applyNumberFormat="1" applyFont="1" applyBorder="1" applyAlignment="1">
      <alignment horizontal="right" vertical="center"/>
    </xf>
    <xf numFmtId="49" fontId="24" fillId="0" borderId="15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left" vertical="center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showGridLines="0" workbookViewId="0">
      <selection activeCell="H7" sqref="H7"/>
    </sheetView>
  </sheetViews>
  <sheetFormatPr defaultRowHeight="15" x14ac:dyDescent="0.25"/>
  <cols>
    <col min="1" max="1" width="8.5703125" customWidth="1"/>
    <col min="2" max="2" width="3.28515625" customWidth="1"/>
    <col min="3" max="3" width="15" customWidth="1"/>
    <col min="4" max="4" width="10.85546875" customWidth="1"/>
    <col min="5" max="5" width="6.42578125" customWidth="1"/>
    <col min="6" max="6" width="3.42578125" customWidth="1"/>
    <col min="7" max="7" width="24.42578125" customWidth="1"/>
    <col min="8" max="8" width="32.42578125" customWidth="1"/>
    <col min="9" max="9" width="6.28515625" customWidth="1"/>
    <col min="10" max="10" width="10.85546875" customWidth="1"/>
    <col min="11" max="11" width="16.140625" customWidth="1"/>
    <col min="12" max="12" width="0" hidden="1" customWidth="1"/>
  </cols>
  <sheetData>
    <row r="1" spans="1:11" ht="11.25" customHeight="1" x14ac:dyDescent="0.25">
      <c r="C1" s="42"/>
      <c r="D1" s="42"/>
      <c r="E1" s="1"/>
      <c r="F1" s="43"/>
      <c r="G1" s="43"/>
      <c r="H1" s="43"/>
      <c r="I1" s="43"/>
      <c r="J1" s="43"/>
    </row>
    <row r="2" spans="1:11" ht="51" customHeight="1" x14ac:dyDescent="0.25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23.25" customHeight="1" x14ac:dyDescent="0.25">
      <c r="A3" s="2"/>
      <c r="B3" s="45" t="s">
        <v>16</v>
      </c>
      <c r="C3" s="45"/>
      <c r="D3" s="45"/>
      <c r="E3" s="45"/>
      <c r="F3" s="45"/>
      <c r="G3" s="45"/>
      <c r="H3" s="45"/>
      <c r="I3" s="45"/>
      <c r="J3" s="45"/>
      <c r="K3" s="46"/>
    </row>
    <row r="4" spans="1:11" ht="23.25" customHeight="1" x14ac:dyDescent="0.25">
      <c r="A4" s="47"/>
      <c r="B4" s="50" t="s">
        <v>1</v>
      </c>
      <c r="C4" s="50"/>
      <c r="D4" s="50"/>
      <c r="E4" s="50"/>
      <c r="F4" s="50"/>
      <c r="G4" s="50"/>
      <c r="H4" s="50"/>
      <c r="I4" s="50"/>
      <c r="J4" s="50"/>
      <c r="K4" s="51"/>
    </row>
    <row r="5" spans="1:11" ht="23.25" customHeight="1" x14ac:dyDescent="0.25">
      <c r="A5" s="48"/>
      <c r="B5" s="52" t="s">
        <v>2</v>
      </c>
      <c r="C5" s="52"/>
      <c r="D5" s="52"/>
      <c r="E5" s="52"/>
      <c r="F5" s="52"/>
      <c r="G5" s="52"/>
      <c r="H5" s="52"/>
      <c r="I5" s="52"/>
      <c r="J5" s="52"/>
      <c r="K5" s="53"/>
    </row>
    <row r="6" spans="1:11" ht="24" customHeight="1" x14ac:dyDescent="0.25">
      <c r="A6" s="49"/>
      <c r="B6" s="54" t="s">
        <v>3</v>
      </c>
      <c r="C6" s="54"/>
      <c r="D6" s="54"/>
      <c r="E6" s="54"/>
      <c r="F6" s="54"/>
      <c r="G6" s="54"/>
      <c r="H6" s="54"/>
      <c r="I6" s="54"/>
      <c r="J6" s="54"/>
      <c r="K6" s="59"/>
    </row>
    <row r="7" spans="1:11" ht="27.75" customHeight="1" thickBot="1" x14ac:dyDescent="0.3">
      <c r="G7" s="3" t="s">
        <v>4</v>
      </c>
      <c r="H7" s="4">
        <f>rozp!M304</f>
        <v>0</v>
      </c>
    </row>
    <row r="8" spans="1:11" ht="23.25" customHeight="1" x14ac:dyDescent="0.25">
      <c r="G8" s="5" t="s">
        <v>5</v>
      </c>
      <c r="H8" s="6">
        <f>H7</f>
        <v>0</v>
      </c>
    </row>
    <row r="9" spans="1:11" ht="23.25" customHeight="1" x14ac:dyDescent="0.25">
      <c r="G9" s="7" t="s">
        <v>6</v>
      </c>
      <c r="H9" s="8">
        <f>H10-H8</f>
        <v>0</v>
      </c>
    </row>
    <row r="10" spans="1:11" ht="23.25" customHeight="1" thickBot="1" x14ac:dyDescent="0.3">
      <c r="G10" s="9" t="s">
        <v>7</v>
      </c>
      <c r="H10" s="10">
        <f>H8*1.21</f>
        <v>0</v>
      </c>
    </row>
    <row r="11" spans="1:11" ht="23.25" customHeight="1" x14ac:dyDescent="0.25">
      <c r="E11" s="60" t="s">
        <v>8</v>
      </c>
      <c r="F11" s="60"/>
      <c r="G11" s="60"/>
      <c r="H11" s="11"/>
    </row>
    <row r="12" spans="1:11" ht="17.25" customHeight="1" x14ac:dyDescent="0.25">
      <c r="E12" s="60" t="s">
        <v>9</v>
      </c>
      <c r="F12" s="60"/>
      <c r="G12" s="60"/>
      <c r="H12" s="11"/>
    </row>
    <row r="13" spans="1:11" ht="17.25" customHeight="1" x14ac:dyDescent="0.25">
      <c r="E13" s="60" t="s">
        <v>10</v>
      </c>
      <c r="F13" s="60"/>
      <c r="G13" s="60"/>
      <c r="H13" s="12"/>
    </row>
    <row r="14" spans="1:11" ht="17.25" customHeight="1" x14ac:dyDescent="0.25">
      <c r="E14" s="60" t="s">
        <v>11</v>
      </c>
      <c r="F14" s="60"/>
      <c r="G14" s="60"/>
      <c r="H14" s="13"/>
    </row>
    <row r="15" spans="1:11" ht="23.25" customHeight="1" x14ac:dyDescent="0.25"/>
    <row r="16" spans="1:11" ht="17.25" customHeight="1" x14ac:dyDescent="0.25">
      <c r="A16" s="61" t="s">
        <v>12</v>
      </c>
      <c r="B16" s="62"/>
      <c r="C16" s="62"/>
      <c r="D16" s="63"/>
      <c r="E16" s="63"/>
      <c r="F16" s="63"/>
      <c r="G16" s="63"/>
      <c r="H16" s="62" t="s">
        <v>13</v>
      </c>
      <c r="I16" s="62"/>
      <c r="J16" s="63"/>
      <c r="K16" s="64"/>
    </row>
    <row r="17" spans="1:11" ht="17.25" customHeight="1" x14ac:dyDescent="0.25">
      <c r="A17" s="55" t="s">
        <v>14</v>
      </c>
      <c r="B17" s="56"/>
      <c r="C17" s="56"/>
      <c r="D17" s="57"/>
      <c r="E17" s="57"/>
      <c r="F17" s="57"/>
      <c r="G17" s="57"/>
      <c r="H17" s="56" t="s">
        <v>15</v>
      </c>
      <c r="I17" s="56"/>
      <c r="J17" s="57"/>
      <c r="K17" s="58"/>
    </row>
  </sheetData>
  <mergeCells count="23">
    <mergeCell ref="A17:C17"/>
    <mergeCell ref="D17:G17"/>
    <mergeCell ref="H17:I17"/>
    <mergeCell ref="J17:K17"/>
    <mergeCell ref="E6:K6"/>
    <mergeCell ref="E11:G11"/>
    <mergeCell ref="E12:G12"/>
    <mergeCell ref="E13:G13"/>
    <mergeCell ref="E14:G14"/>
    <mergeCell ref="A16:C16"/>
    <mergeCell ref="D16:G16"/>
    <mergeCell ref="H16:I16"/>
    <mergeCell ref="J16:K16"/>
    <mergeCell ref="C1:D1"/>
    <mergeCell ref="F1:J1"/>
    <mergeCell ref="A2:K2"/>
    <mergeCell ref="B3:K3"/>
    <mergeCell ref="A4:A6"/>
    <mergeCell ref="B4:D4"/>
    <mergeCell ref="E4:K4"/>
    <mergeCell ref="B5:D5"/>
    <mergeCell ref="E5:K5"/>
    <mergeCell ref="B6:D6"/>
  </mergeCells>
  <pageMargins left="0.78740157480314965" right="0.78740157480314965" top="0.98425196850393704" bottom="0.98425196850393704" header="0.51181102362204722" footer="0.51181102362204722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4"/>
  <sheetViews>
    <sheetView showGridLines="0" tabSelected="1" topLeftCell="A292" zoomScale="130" zoomScaleNormal="130" workbookViewId="0">
      <selection activeCell="N211" sqref="N211:O211"/>
    </sheetView>
  </sheetViews>
  <sheetFormatPr defaultRowHeight="15" x14ac:dyDescent="0.25"/>
  <cols>
    <col min="1" max="1" width="1.7109375" customWidth="1"/>
    <col min="2" max="2" width="5.28515625" customWidth="1"/>
    <col min="3" max="3" width="5" customWidth="1"/>
    <col min="4" max="4" width="13.85546875" customWidth="1"/>
    <col min="5" max="5" width="12.140625" style="16" customWidth="1"/>
    <col min="6" max="6" width="5.28515625" customWidth="1"/>
    <col min="7" max="7" width="1.140625" customWidth="1"/>
    <col min="8" max="8" width="16" customWidth="1"/>
    <col min="9" max="9" width="10.85546875" customWidth="1"/>
    <col min="10" max="10" width="15.85546875" customWidth="1"/>
    <col min="11" max="11" width="5.85546875" customWidth="1"/>
    <col min="12" max="12" width="15" style="15" customWidth="1"/>
    <col min="13" max="13" width="13.5703125" style="15" customWidth="1"/>
    <col min="14" max="14" width="2.7109375" customWidth="1"/>
    <col min="15" max="15" width="11.85546875" customWidth="1"/>
    <col min="16" max="16" width="1.85546875" customWidth="1"/>
    <col min="17" max="17" width="0" hidden="1" customWidth="1"/>
  </cols>
  <sheetData>
    <row r="1" spans="1:16" ht="12.75" customHeight="1" x14ac:dyDescent="0.25">
      <c r="D1" s="42"/>
      <c r="E1" s="42"/>
      <c r="F1" s="80"/>
      <c r="G1" s="80"/>
      <c r="H1" s="43"/>
      <c r="I1" s="43"/>
      <c r="J1" s="43"/>
      <c r="K1" s="43"/>
      <c r="L1" s="43"/>
      <c r="O1" s="101"/>
      <c r="P1" s="101"/>
    </row>
    <row r="2" spans="1:16" ht="38.25" customHeight="1" x14ac:dyDescent="0.25">
      <c r="A2" s="102" t="s">
        <v>17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14.25" customHeight="1" x14ac:dyDescent="0.25">
      <c r="F3" s="103" t="s">
        <v>16</v>
      </c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9" customHeight="1" x14ac:dyDescent="0.25">
      <c r="B4" s="100" t="s">
        <v>18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</row>
    <row r="5" spans="1:16" ht="9" customHeight="1" x14ac:dyDescent="0.25">
      <c r="A5" s="17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8"/>
    </row>
    <row r="6" spans="1:16" ht="9" customHeight="1" x14ac:dyDescent="0.25">
      <c r="B6" s="71" t="s">
        <v>19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1:16" ht="9" customHeight="1" x14ac:dyDescent="0.25">
      <c r="A7" s="17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8"/>
    </row>
    <row r="8" spans="1:16" ht="11.25" customHeight="1" x14ac:dyDescent="0.25">
      <c r="A8" s="79"/>
      <c r="B8" s="14" t="s">
        <v>20</v>
      </c>
      <c r="C8" s="42" t="s">
        <v>21</v>
      </c>
      <c r="D8" s="42"/>
      <c r="E8" s="42" t="s">
        <v>22</v>
      </c>
      <c r="F8" s="42"/>
      <c r="G8" s="42"/>
      <c r="H8" s="42"/>
      <c r="I8" s="42"/>
      <c r="J8" s="42"/>
      <c r="K8" s="14" t="s">
        <v>23</v>
      </c>
      <c r="L8" s="19" t="s">
        <v>24</v>
      </c>
      <c r="M8" s="19" t="s">
        <v>25</v>
      </c>
      <c r="N8" s="80" t="s">
        <v>26</v>
      </c>
      <c r="O8" s="80"/>
      <c r="P8" s="81"/>
    </row>
    <row r="9" spans="1:16" ht="6" customHeight="1" x14ac:dyDescent="0.25">
      <c r="A9" s="79"/>
      <c r="P9" s="81"/>
    </row>
    <row r="10" spans="1:16" ht="14.25" customHeight="1" x14ac:dyDescent="0.25">
      <c r="A10" s="73" t="s">
        <v>27</v>
      </c>
      <c r="B10" s="74"/>
      <c r="C10" s="75" t="s">
        <v>28</v>
      </c>
      <c r="D10" s="75"/>
      <c r="E10" s="75" t="s">
        <v>29</v>
      </c>
      <c r="F10" s="75"/>
      <c r="G10" s="75"/>
      <c r="H10" s="75"/>
      <c r="I10" s="75"/>
      <c r="J10" s="75"/>
      <c r="K10" s="21" t="s">
        <v>30</v>
      </c>
      <c r="L10" s="22">
        <v>20.6</v>
      </c>
      <c r="M10" s="25">
        <v>0</v>
      </c>
      <c r="N10" s="77">
        <f t="shared" ref="N10:N22" si="0">L10*M10</f>
        <v>0</v>
      </c>
      <c r="O10" s="77"/>
      <c r="P10" s="20"/>
    </row>
    <row r="11" spans="1:16" ht="14.25" customHeight="1" x14ac:dyDescent="0.25">
      <c r="A11" s="73" t="s">
        <v>31</v>
      </c>
      <c r="B11" s="74"/>
      <c r="C11" s="75" t="s">
        <v>32</v>
      </c>
      <c r="D11" s="75"/>
      <c r="E11" s="75" t="s">
        <v>33</v>
      </c>
      <c r="F11" s="75"/>
      <c r="G11" s="75"/>
      <c r="H11" s="75"/>
      <c r="I11" s="75"/>
      <c r="J11" s="75"/>
      <c r="K11" s="21" t="s">
        <v>30</v>
      </c>
      <c r="L11" s="22">
        <v>55</v>
      </c>
      <c r="M11" s="25">
        <v>0</v>
      </c>
      <c r="N11" s="77">
        <f t="shared" si="0"/>
        <v>0</v>
      </c>
      <c r="O11" s="77"/>
      <c r="P11" s="20"/>
    </row>
    <row r="12" spans="1:16" ht="14.25" customHeight="1" x14ac:dyDescent="0.25">
      <c r="A12" s="73" t="s">
        <v>34</v>
      </c>
      <c r="B12" s="74"/>
      <c r="C12" s="75" t="s">
        <v>35</v>
      </c>
      <c r="D12" s="75"/>
      <c r="E12" s="75" t="s">
        <v>36</v>
      </c>
      <c r="F12" s="75"/>
      <c r="G12" s="75"/>
      <c r="H12" s="75"/>
      <c r="I12" s="75"/>
      <c r="J12" s="75"/>
      <c r="K12" s="21" t="s">
        <v>30</v>
      </c>
      <c r="L12" s="22">
        <v>76.5</v>
      </c>
      <c r="M12" s="25">
        <v>0</v>
      </c>
      <c r="N12" s="77">
        <f t="shared" si="0"/>
        <v>0</v>
      </c>
      <c r="O12" s="77"/>
      <c r="P12" s="20"/>
    </row>
    <row r="13" spans="1:16" ht="14.25" customHeight="1" x14ac:dyDescent="0.25">
      <c r="A13" s="73" t="s">
        <v>37</v>
      </c>
      <c r="B13" s="74"/>
      <c r="C13" s="75" t="s">
        <v>38</v>
      </c>
      <c r="D13" s="75"/>
      <c r="E13" s="75" t="s">
        <v>39</v>
      </c>
      <c r="F13" s="75"/>
      <c r="G13" s="75"/>
      <c r="H13" s="75"/>
      <c r="I13" s="75"/>
      <c r="J13" s="75"/>
      <c r="K13" s="21" t="s">
        <v>30</v>
      </c>
      <c r="L13" s="22">
        <v>770.9</v>
      </c>
      <c r="M13" s="25">
        <v>0</v>
      </c>
      <c r="N13" s="77">
        <f t="shared" si="0"/>
        <v>0</v>
      </c>
      <c r="O13" s="77"/>
      <c r="P13" s="20"/>
    </row>
    <row r="14" spans="1:16" ht="14.25" customHeight="1" x14ac:dyDescent="0.25">
      <c r="A14" s="73" t="s">
        <v>40</v>
      </c>
      <c r="B14" s="74"/>
      <c r="C14" s="75" t="s">
        <v>41</v>
      </c>
      <c r="D14" s="75"/>
      <c r="E14" s="75" t="s">
        <v>42</v>
      </c>
      <c r="F14" s="75"/>
      <c r="G14" s="75"/>
      <c r="H14" s="75"/>
      <c r="I14" s="75"/>
      <c r="J14" s="75"/>
      <c r="K14" s="21" t="s">
        <v>43</v>
      </c>
      <c r="L14" s="22">
        <v>103</v>
      </c>
      <c r="M14" s="25">
        <v>0</v>
      </c>
      <c r="N14" s="77">
        <f t="shared" si="0"/>
        <v>0</v>
      </c>
      <c r="O14" s="77"/>
      <c r="P14" s="20"/>
    </row>
    <row r="15" spans="1:16" ht="14.25" customHeight="1" x14ac:dyDescent="0.25">
      <c r="A15" s="73" t="s">
        <v>44</v>
      </c>
      <c r="B15" s="74"/>
      <c r="C15" s="75" t="s">
        <v>45</v>
      </c>
      <c r="D15" s="75"/>
      <c r="E15" s="75" t="s">
        <v>46</v>
      </c>
      <c r="F15" s="75"/>
      <c r="G15" s="75"/>
      <c r="H15" s="75"/>
      <c r="I15" s="75"/>
      <c r="J15" s="75"/>
      <c r="K15" s="21" t="s">
        <v>47</v>
      </c>
      <c r="L15" s="22">
        <v>14.88</v>
      </c>
      <c r="M15" s="25">
        <v>0</v>
      </c>
      <c r="N15" s="77">
        <f t="shared" si="0"/>
        <v>0</v>
      </c>
      <c r="O15" s="77"/>
      <c r="P15" s="20"/>
    </row>
    <row r="16" spans="1:16" ht="14.25" customHeight="1" x14ac:dyDescent="0.25">
      <c r="A16" s="73" t="s">
        <v>48</v>
      </c>
      <c r="B16" s="74"/>
      <c r="C16" s="75" t="s">
        <v>49</v>
      </c>
      <c r="D16" s="75"/>
      <c r="E16" s="75" t="s">
        <v>50</v>
      </c>
      <c r="F16" s="75"/>
      <c r="G16" s="75"/>
      <c r="H16" s="75"/>
      <c r="I16" s="75"/>
      <c r="J16" s="75"/>
      <c r="K16" s="21" t="s">
        <v>47</v>
      </c>
      <c r="L16" s="22">
        <v>1.2</v>
      </c>
      <c r="M16" s="25">
        <v>0</v>
      </c>
      <c r="N16" s="77">
        <f t="shared" si="0"/>
        <v>0</v>
      </c>
      <c r="O16" s="77"/>
      <c r="P16" s="20"/>
    </row>
    <row r="17" spans="1:16" ht="27.95" customHeight="1" x14ac:dyDescent="0.25">
      <c r="A17" s="73" t="s">
        <v>51</v>
      </c>
      <c r="B17" s="74"/>
      <c r="C17" s="75" t="s">
        <v>52</v>
      </c>
      <c r="D17" s="75"/>
      <c r="E17" s="76" t="s">
        <v>53</v>
      </c>
      <c r="F17" s="76"/>
      <c r="G17" s="76"/>
      <c r="H17" s="76"/>
      <c r="I17" s="76"/>
      <c r="J17" s="76"/>
      <c r="K17" s="21" t="s">
        <v>47</v>
      </c>
      <c r="L17" s="22">
        <v>12</v>
      </c>
      <c r="M17" s="25">
        <v>0</v>
      </c>
      <c r="N17" s="77">
        <f t="shared" si="0"/>
        <v>0</v>
      </c>
      <c r="O17" s="77"/>
      <c r="P17" s="20"/>
    </row>
    <row r="18" spans="1:16" ht="27.95" customHeight="1" x14ac:dyDescent="0.25">
      <c r="A18" s="73" t="s">
        <v>54</v>
      </c>
      <c r="B18" s="74"/>
      <c r="C18" s="75" t="s">
        <v>55</v>
      </c>
      <c r="D18" s="75"/>
      <c r="E18" s="76" t="s">
        <v>56</v>
      </c>
      <c r="F18" s="76"/>
      <c r="G18" s="76"/>
      <c r="H18" s="76"/>
      <c r="I18" s="76"/>
      <c r="J18" s="76"/>
      <c r="K18" s="21" t="s">
        <v>47</v>
      </c>
      <c r="L18" s="22">
        <v>180</v>
      </c>
      <c r="M18" s="25">
        <v>0</v>
      </c>
      <c r="N18" s="77">
        <f t="shared" si="0"/>
        <v>0</v>
      </c>
      <c r="O18" s="77"/>
      <c r="P18" s="20"/>
    </row>
    <row r="19" spans="1:16" ht="14.25" customHeight="1" x14ac:dyDescent="0.25">
      <c r="A19" s="73" t="s">
        <v>57</v>
      </c>
      <c r="B19" s="74"/>
      <c r="C19" s="75" t="s">
        <v>58</v>
      </c>
      <c r="D19" s="75"/>
      <c r="E19" s="75" t="s">
        <v>59</v>
      </c>
      <c r="F19" s="75"/>
      <c r="G19" s="75"/>
      <c r="H19" s="75"/>
      <c r="I19" s="75"/>
      <c r="J19" s="75"/>
      <c r="K19" s="21" t="s">
        <v>60</v>
      </c>
      <c r="L19" s="22">
        <v>21.6</v>
      </c>
      <c r="M19" s="25">
        <v>0</v>
      </c>
      <c r="N19" s="77">
        <f t="shared" si="0"/>
        <v>0</v>
      </c>
      <c r="O19" s="77"/>
      <c r="P19" s="20"/>
    </row>
    <row r="20" spans="1:16" ht="14.25" customHeight="1" x14ac:dyDescent="0.25">
      <c r="A20" s="73" t="s">
        <v>61</v>
      </c>
      <c r="B20" s="74"/>
      <c r="C20" s="75" t="s">
        <v>62</v>
      </c>
      <c r="D20" s="75"/>
      <c r="E20" s="75" t="s">
        <v>63</v>
      </c>
      <c r="F20" s="75"/>
      <c r="G20" s="75"/>
      <c r="H20" s="75"/>
      <c r="I20" s="75"/>
      <c r="J20" s="75"/>
      <c r="K20" s="21" t="s">
        <v>47</v>
      </c>
      <c r="L20" s="22">
        <v>3.6</v>
      </c>
      <c r="M20" s="25">
        <v>0</v>
      </c>
      <c r="N20" s="77">
        <f t="shared" si="0"/>
        <v>0</v>
      </c>
      <c r="O20" s="77"/>
      <c r="P20" s="20"/>
    </row>
    <row r="21" spans="1:16" ht="27.95" customHeight="1" x14ac:dyDescent="0.25">
      <c r="A21" s="73" t="s">
        <v>64</v>
      </c>
      <c r="B21" s="74"/>
      <c r="C21" s="75" t="s">
        <v>65</v>
      </c>
      <c r="D21" s="75"/>
      <c r="E21" s="76" t="s">
        <v>66</v>
      </c>
      <c r="F21" s="76"/>
      <c r="G21" s="76"/>
      <c r="H21" s="76"/>
      <c r="I21" s="76"/>
      <c r="J21" s="76"/>
      <c r="K21" s="21" t="s">
        <v>47</v>
      </c>
      <c r="L21" s="22">
        <v>3.36</v>
      </c>
      <c r="M21" s="25">
        <v>0</v>
      </c>
      <c r="N21" s="77">
        <f t="shared" si="0"/>
        <v>0</v>
      </c>
      <c r="O21" s="77"/>
      <c r="P21" s="20"/>
    </row>
    <row r="22" spans="1:16" ht="14.25" customHeight="1" x14ac:dyDescent="0.25">
      <c r="A22" s="73" t="s">
        <v>67</v>
      </c>
      <c r="B22" s="74"/>
      <c r="C22" s="75" t="s">
        <v>68</v>
      </c>
      <c r="D22" s="75"/>
      <c r="E22" s="75" t="s">
        <v>69</v>
      </c>
      <c r="F22" s="75"/>
      <c r="G22" s="75"/>
      <c r="H22" s="75"/>
      <c r="I22" s="75"/>
      <c r="J22" s="75"/>
      <c r="K22" s="21" t="s">
        <v>30</v>
      </c>
      <c r="L22" s="22">
        <v>39.6</v>
      </c>
      <c r="M22" s="25">
        <v>0</v>
      </c>
      <c r="N22" s="77">
        <f t="shared" si="0"/>
        <v>0</v>
      </c>
      <c r="O22" s="77"/>
      <c r="P22" s="20"/>
    </row>
    <row r="23" spans="1:16" ht="17.25" customHeight="1" x14ac:dyDescent="0.25">
      <c r="A23" s="23"/>
      <c r="B23" s="42" t="s">
        <v>19</v>
      </c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98">
        <f>N10+N11+N12+N13+N14+N15+N16+N17+N18+N19+N20+N21+N22</f>
        <v>0</v>
      </c>
      <c r="N23" s="98"/>
      <c r="O23" s="98"/>
      <c r="P23" s="24"/>
    </row>
    <row r="24" spans="1:16" ht="6" customHeight="1" x14ac:dyDescent="0.25"/>
    <row r="25" spans="1:16" ht="9" customHeight="1" x14ac:dyDescent="0.25">
      <c r="B25" s="71" t="s">
        <v>70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1:16" ht="9" customHeight="1" x14ac:dyDescent="0.25">
      <c r="A26" s="17"/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18"/>
    </row>
    <row r="27" spans="1:16" ht="11.25" customHeight="1" x14ac:dyDescent="0.25">
      <c r="A27" s="79"/>
      <c r="B27" s="14" t="s">
        <v>20</v>
      </c>
      <c r="C27" s="42" t="s">
        <v>21</v>
      </c>
      <c r="D27" s="42"/>
      <c r="E27" s="42" t="s">
        <v>22</v>
      </c>
      <c r="F27" s="42"/>
      <c r="G27" s="42"/>
      <c r="H27" s="42"/>
      <c r="I27" s="42"/>
      <c r="J27" s="42"/>
      <c r="K27" s="14" t="s">
        <v>23</v>
      </c>
      <c r="L27" s="19" t="s">
        <v>24</v>
      </c>
      <c r="M27" s="19" t="s">
        <v>25</v>
      </c>
      <c r="N27" s="80" t="s">
        <v>26</v>
      </c>
      <c r="O27" s="80"/>
      <c r="P27" s="81"/>
    </row>
    <row r="28" spans="1:16" ht="6" customHeight="1" x14ac:dyDescent="0.25">
      <c r="A28" s="79"/>
      <c r="P28" s="81"/>
    </row>
    <row r="29" spans="1:16" ht="14.25" customHeight="1" x14ac:dyDescent="0.25">
      <c r="A29" s="73" t="s">
        <v>71</v>
      </c>
      <c r="B29" s="74"/>
      <c r="C29" s="75" t="s">
        <v>72</v>
      </c>
      <c r="D29" s="75"/>
      <c r="E29" s="75" t="s">
        <v>73</v>
      </c>
      <c r="F29" s="75"/>
      <c r="G29" s="75"/>
      <c r="H29" s="75"/>
      <c r="I29" s="75"/>
      <c r="J29" s="75"/>
      <c r="K29" s="21" t="s">
        <v>30</v>
      </c>
      <c r="L29" s="22">
        <v>308.36</v>
      </c>
      <c r="M29" s="25">
        <v>0</v>
      </c>
      <c r="N29" s="77">
        <f t="shared" ref="N29:N35" si="1">L29*M29</f>
        <v>0</v>
      </c>
      <c r="O29" s="77"/>
      <c r="P29" s="20"/>
    </row>
    <row r="30" spans="1:16" ht="14.25" customHeight="1" x14ac:dyDescent="0.25">
      <c r="A30" s="73" t="s">
        <v>74</v>
      </c>
      <c r="B30" s="74"/>
      <c r="C30" s="75" t="s">
        <v>75</v>
      </c>
      <c r="D30" s="75"/>
      <c r="E30" s="75" t="s">
        <v>76</v>
      </c>
      <c r="F30" s="75"/>
      <c r="G30" s="75"/>
      <c r="H30" s="75"/>
      <c r="I30" s="75"/>
      <c r="J30" s="75"/>
      <c r="K30" s="21" t="s">
        <v>30</v>
      </c>
      <c r="L30" s="22">
        <v>72</v>
      </c>
      <c r="M30" s="25">
        <v>0</v>
      </c>
      <c r="N30" s="77">
        <f t="shared" si="1"/>
        <v>0</v>
      </c>
      <c r="O30" s="77"/>
      <c r="P30" s="20"/>
    </row>
    <row r="31" spans="1:16" ht="14.25" customHeight="1" x14ac:dyDescent="0.25">
      <c r="A31" s="73" t="s">
        <v>77</v>
      </c>
      <c r="B31" s="74"/>
      <c r="C31" s="75" t="s">
        <v>78</v>
      </c>
      <c r="D31" s="75"/>
      <c r="E31" s="75" t="s">
        <v>79</v>
      </c>
      <c r="F31" s="75"/>
      <c r="G31" s="75"/>
      <c r="H31" s="75"/>
      <c r="I31" s="75"/>
      <c r="J31" s="75"/>
      <c r="K31" s="21" t="s">
        <v>30</v>
      </c>
      <c r="L31" s="22">
        <v>51.5</v>
      </c>
      <c r="M31" s="25">
        <v>0</v>
      </c>
      <c r="N31" s="77">
        <f t="shared" si="1"/>
        <v>0</v>
      </c>
      <c r="O31" s="77"/>
      <c r="P31" s="20"/>
    </row>
    <row r="32" spans="1:16" ht="14.25" customHeight="1" x14ac:dyDescent="0.25">
      <c r="A32" s="73" t="s">
        <v>80</v>
      </c>
      <c r="B32" s="74"/>
      <c r="C32" s="75" t="s">
        <v>81</v>
      </c>
      <c r="D32" s="75"/>
      <c r="E32" s="75" t="s">
        <v>82</v>
      </c>
      <c r="F32" s="75"/>
      <c r="G32" s="75"/>
      <c r="H32" s="75"/>
      <c r="I32" s="75"/>
      <c r="J32" s="75"/>
      <c r="K32" s="21" t="s">
        <v>30</v>
      </c>
      <c r="L32" s="22">
        <v>770.9</v>
      </c>
      <c r="M32" s="25">
        <v>0</v>
      </c>
      <c r="N32" s="77">
        <f t="shared" si="1"/>
        <v>0</v>
      </c>
      <c r="O32" s="77"/>
      <c r="P32" s="20"/>
    </row>
    <row r="33" spans="1:16" ht="27.95" customHeight="1" x14ac:dyDescent="0.25">
      <c r="A33" s="73" t="s">
        <v>83</v>
      </c>
      <c r="B33" s="74"/>
      <c r="C33" s="75" t="s">
        <v>84</v>
      </c>
      <c r="D33" s="75"/>
      <c r="E33" s="76" t="s">
        <v>85</v>
      </c>
      <c r="F33" s="76"/>
      <c r="G33" s="76"/>
      <c r="H33" s="76"/>
      <c r="I33" s="76"/>
      <c r="J33" s="76"/>
      <c r="K33" s="21" t="s">
        <v>30</v>
      </c>
      <c r="L33" s="22">
        <v>770.9</v>
      </c>
      <c r="M33" s="25">
        <v>0</v>
      </c>
      <c r="N33" s="77">
        <f t="shared" si="1"/>
        <v>0</v>
      </c>
      <c r="O33" s="77"/>
      <c r="P33" s="20"/>
    </row>
    <row r="34" spans="1:16" ht="27.95" customHeight="1" x14ac:dyDescent="0.25">
      <c r="A34" s="73" t="s">
        <v>86</v>
      </c>
      <c r="B34" s="74"/>
      <c r="C34" s="75" t="s">
        <v>87</v>
      </c>
      <c r="D34" s="75"/>
      <c r="E34" s="76" t="s">
        <v>88</v>
      </c>
      <c r="F34" s="76"/>
      <c r="G34" s="76"/>
      <c r="H34" s="76"/>
      <c r="I34" s="76"/>
      <c r="J34" s="76"/>
      <c r="K34" s="21" t="s">
        <v>30</v>
      </c>
      <c r="L34" s="22">
        <v>770.9</v>
      </c>
      <c r="M34" s="25">
        <v>0</v>
      </c>
      <c r="N34" s="77">
        <f t="shared" si="1"/>
        <v>0</v>
      </c>
      <c r="O34" s="77"/>
      <c r="P34" s="20"/>
    </row>
    <row r="35" spans="1:16" ht="14.25" customHeight="1" x14ac:dyDescent="0.25">
      <c r="A35" s="73" t="s">
        <v>89</v>
      </c>
      <c r="B35" s="74"/>
      <c r="C35" s="75" t="s">
        <v>90</v>
      </c>
      <c r="D35" s="75"/>
      <c r="E35" s="75" t="s">
        <v>91</v>
      </c>
      <c r="F35" s="75"/>
      <c r="G35" s="75"/>
      <c r="H35" s="75"/>
      <c r="I35" s="75"/>
      <c r="J35" s="75"/>
      <c r="K35" s="21" t="s">
        <v>43</v>
      </c>
      <c r="L35" s="22">
        <v>15.3</v>
      </c>
      <c r="M35" s="25">
        <v>0</v>
      </c>
      <c r="N35" s="77">
        <f t="shared" si="1"/>
        <v>0</v>
      </c>
      <c r="O35" s="77"/>
      <c r="P35" s="20"/>
    </row>
    <row r="36" spans="1:16" ht="17.25" customHeight="1" x14ac:dyDescent="0.25">
      <c r="A36" s="23"/>
      <c r="B36" s="42" t="s">
        <v>70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98">
        <f>N29+N30+N31+N32+N33+N34+N35</f>
        <v>0</v>
      </c>
      <c r="N36" s="98"/>
      <c r="O36" s="98"/>
      <c r="P36" s="24"/>
    </row>
    <row r="37" spans="1:16" ht="6" customHeight="1" x14ac:dyDescent="0.25"/>
    <row r="38" spans="1:16" ht="9" customHeight="1" x14ac:dyDescent="0.25">
      <c r="B38" s="71" t="s">
        <v>92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  <row r="39" spans="1:16" ht="9" customHeight="1" x14ac:dyDescent="0.25">
      <c r="A39" s="17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18"/>
    </row>
    <row r="40" spans="1:16" ht="11.25" customHeight="1" x14ac:dyDescent="0.25">
      <c r="A40" s="79"/>
      <c r="B40" s="14" t="s">
        <v>20</v>
      </c>
      <c r="C40" s="42" t="s">
        <v>21</v>
      </c>
      <c r="D40" s="42"/>
      <c r="E40" s="42" t="s">
        <v>22</v>
      </c>
      <c r="F40" s="42"/>
      <c r="G40" s="42"/>
      <c r="H40" s="42"/>
      <c r="I40" s="42"/>
      <c r="J40" s="42"/>
      <c r="K40" s="14" t="s">
        <v>23</v>
      </c>
      <c r="L40" s="19" t="s">
        <v>24</v>
      </c>
      <c r="M40" s="19" t="s">
        <v>25</v>
      </c>
      <c r="N40" s="80" t="s">
        <v>26</v>
      </c>
      <c r="O40" s="80"/>
      <c r="P40" s="81"/>
    </row>
    <row r="41" spans="1:16" ht="6" customHeight="1" x14ac:dyDescent="0.25">
      <c r="A41" s="79"/>
      <c r="P41" s="81"/>
    </row>
    <row r="42" spans="1:16" ht="14.25" customHeight="1" x14ac:dyDescent="0.25">
      <c r="A42" s="73" t="s">
        <v>93</v>
      </c>
      <c r="B42" s="74"/>
      <c r="C42" s="75" t="s">
        <v>94</v>
      </c>
      <c r="D42" s="75"/>
      <c r="E42" s="75" t="s">
        <v>95</v>
      </c>
      <c r="F42" s="75"/>
      <c r="G42" s="75"/>
      <c r="H42" s="75"/>
      <c r="I42" s="75"/>
      <c r="J42" s="75"/>
      <c r="K42" s="21" t="s">
        <v>96</v>
      </c>
      <c r="L42" s="22">
        <v>1</v>
      </c>
      <c r="M42" s="25">
        <v>0</v>
      </c>
      <c r="N42" s="77">
        <f>L42*M42</f>
        <v>0</v>
      </c>
      <c r="O42" s="77"/>
      <c r="P42" s="20"/>
    </row>
    <row r="43" spans="1:16" ht="14.25" customHeight="1" x14ac:dyDescent="0.25">
      <c r="A43" s="73" t="s">
        <v>97</v>
      </c>
      <c r="B43" s="74"/>
      <c r="C43" s="75" t="s">
        <v>98</v>
      </c>
      <c r="D43" s="75"/>
      <c r="E43" s="75" t="s">
        <v>99</v>
      </c>
      <c r="F43" s="75"/>
      <c r="G43" s="75"/>
      <c r="H43" s="75"/>
      <c r="I43" s="75"/>
      <c r="J43" s="75"/>
      <c r="K43" s="21" t="s">
        <v>96</v>
      </c>
      <c r="L43" s="22">
        <v>1</v>
      </c>
      <c r="M43" s="25">
        <v>0</v>
      </c>
      <c r="N43" s="77">
        <f>L43*M43</f>
        <v>0</v>
      </c>
      <c r="O43" s="77"/>
      <c r="P43" s="20"/>
    </row>
    <row r="44" spans="1:16" ht="27.95" customHeight="1" x14ac:dyDescent="0.25">
      <c r="A44" s="73" t="s">
        <v>100</v>
      </c>
      <c r="B44" s="74"/>
      <c r="C44" s="75" t="s">
        <v>101</v>
      </c>
      <c r="D44" s="75"/>
      <c r="E44" s="76" t="s">
        <v>102</v>
      </c>
      <c r="F44" s="76"/>
      <c r="G44" s="76"/>
      <c r="H44" s="76"/>
      <c r="I44" s="76"/>
      <c r="J44" s="76"/>
      <c r="K44" s="21" t="s">
        <v>96</v>
      </c>
      <c r="L44" s="22">
        <v>5</v>
      </c>
      <c r="M44" s="25">
        <v>0</v>
      </c>
      <c r="N44" s="77">
        <f>L44*M44</f>
        <v>0</v>
      </c>
      <c r="O44" s="77"/>
      <c r="P44" s="20"/>
    </row>
    <row r="45" spans="1:16" ht="17.25" customHeight="1" x14ac:dyDescent="0.25">
      <c r="A45" s="23"/>
      <c r="B45" s="42" t="s">
        <v>92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98">
        <f>N42+N43+N44</f>
        <v>0</v>
      </c>
      <c r="N45" s="98"/>
      <c r="O45" s="98"/>
      <c r="P45" s="24"/>
    </row>
    <row r="46" spans="1:16" ht="6" customHeight="1" x14ac:dyDescent="0.25"/>
    <row r="47" spans="1:16" ht="9" customHeight="1" x14ac:dyDescent="0.25">
      <c r="B47" s="71" t="s">
        <v>103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</row>
    <row r="48" spans="1:16" ht="9" customHeight="1" x14ac:dyDescent="0.25">
      <c r="A48" s="17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18"/>
    </row>
    <row r="49" spans="1:16" ht="11.25" customHeight="1" x14ac:dyDescent="0.25">
      <c r="A49" s="79"/>
      <c r="B49" s="14" t="s">
        <v>20</v>
      </c>
      <c r="C49" s="42" t="s">
        <v>21</v>
      </c>
      <c r="D49" s="42"/>
      <c r="E49" s="42" t="s">
        <v>22</v>
      </c>
      <c r="F49" s="42"/>
      <c r="G49" s="42"/>
      <c r="H49" s="42"/>
      <c r="I49" s="42"/>
      <c r="J49" s="42"/>
      <c r="K49" s="14" t="s">
        <v>23</v>
      </c>
      <c r="L49" s="19" t="s">
        <v>24</v>
      </c>
      <c r="M49" s="19" t="s">
        <v>25</v>
      </c>
      <c r="N49" s="80" t="s">
        <v>26</v>
      </c>
      <c r="O49" s="80"/>
      <c r="P49" s="81"/>
    </row>
    <row r="50" spans="1:16" ht="6" customHeight="1" x14ac:dyDescent="0.25">
      <c r="A50" s="79"/>
      <c r="P50" s="81"/>
    </row>
    <row r="51" spans="1:16" ht="14.25" customHeight="1" x14ac:dyDescent="0.25">
      <c r="A51" s="73" t="s">
        <v>104</v>
      </c>
      <c r="B51" s="74"/>
      <c r="C51" s="75" t="s">
        <v>105</v>
      </c>
      <c r="D51" s="75"/>
      <c r="E51" s="75" t="s">
        <v>106</v>
      </c>
      <c r="F51" s="75"/>
      <c r="G51" s="75"/>
      <c r="H51" s="75"/>
      <c r="I51" s="75"/>
      <c r="J51" s="75"/>
      <c r="K51" s="21" t="s">
        <v>43</v>
      </c>
      <c r="L51" s="22">
        <v>43</v>
      </c>
      <c r="M51" s="25">
        <v>0</v>
      </c>
      <c r="N51" s="77">
        <f t="shared" ref="N51:N56" si="2">L51*M51</f>
        <v>0</v>
      </c>
      <c r="O51" s="77"/>
      <c r="P51" s="20"/>
    </row>
    <row r="52" spans="1:16" ht="14.25" customHeight="1" x14ac:dyDescent="0.25">
      <c r="A52" s="73" t="s">
        <v>107</v>
      </c>
      <c r="B52" s="74"/>
      <c r="C52" s="75" t="s">
        <v>108</v>
      </c>
      <c r="D52" s="75"/>
      <c r="E52" s="75" t="s">
        <v>109</v>
      </c>
      <c r="F52" s="75"/>
      <c r="G52" s="75"/>
      <c r="H52" s="75"/>
      <c r="I52" s="75"/>
      <c r="J52" s="75"/>
      <c r="K52" s="21" t="s">
        <v>30</v>
      </c>
      <c r="L52" s="22">
        <v>8.6</v>
      </c>
      <c r="M52" s="25">
        <v>0</v>
      </c>
      <c r="N52" s="77">
        <f t="shared" si="2"/>
        <v>0</v>
      </c>
      <c r="O52" s="77"/>
      <c r="P52" s="20"/>
    </row>
    <row r="53" spans="1:16" ht="14.25" customHeight="1" x14ac:dyDescent="0.25">
      <c r="A53" s="73" t="s">
        <v>110</v>
      </c>
      <c r="B53" s="74"/>
      <c r="C53" s="75" t="s">
        <v>111</v>
      </c>
      <c r="D53" s="75"/>
      <c r="E53" s="75" t="s">
        <v>112</v>
      </c>
      <c r="F53" s="75"/>
      <c r="G53" s="75"/>
      <c r="H53" s="75"/>
      <c r="I53" s="75"/>
      <c r="J53" s="75"/>
      <c r="K53" s="21" t="s">
        <v>43</v>
      </c>
      <c r="L53" s="22">
        <v>56</v>
      </c>
      <c r="M53" s="25">
        <v>0</v>
      </c>
      <c r="N53" s="77">
        <f t="shared" si="2"/>
        <v>0</v>
      </c>
      <c r="O53" s="77"/>
      <c r="P53" s="20"/>
    </row>
    <row r="54" spans="1:16" ht="14.25" customHeight="1" x14ac:dyDescent="0.25">
      <c r="A54" s="73" t="s">
        <v>113</v>
      </c>
      <c r="B54" s="74"/>
      <c r="C54" s="75" t="s">
        <v>114</v>
      </c>
      <c r="D54" s="75"/>
      <c r="E54" s="75" t="s">
        <v>115</v>
      </c>
      <c r="F54" s="75"/>
      <c r="G54" s="75"/>
      <c r="H54" s="75"/>
      <c r="I54" s="75"/>
      <c r="J54" s="75"/>
      <c r="K54" s="21" t="s">
        <v>43</v>
      </c>
      <c r="L54" s="22">
        <v>15.3</v>
      </c>
      <c r="M54" s="25">
        <v>0</v>
      </c>
      <c r="N54" s="77">
        <f t="shared" si="2"/>
        <v>0</v>
      </c>
      <c r="O54" s="77"/>
      <c r="P54" s="20"/>
    </row>
    <row r="55" spans="1:16" ht="14.25" customHeight="1" x14ac:dyDescent="0.25">
      <c r="A55" s="73" t="s">
        <v>116</v>
      </c>
      <c r="B55" s="74"/>
      <c r="C55" s="75" t="s">
        <v>117</v>
      </c>
      <c r="D55" s="75"/>
      <c r="E55" s="75" t="s">
        <v>118</v>
      </c>
      <c r="F55" s="75"/>
      <c r="G55" s="75"/>
      <c r="H55" s="75"/>
      <c r="I55" s="75"/>
      <c r="J55" s="75"/>
      <c r="K55" s="21" t="s">
        <v>30</v>
      </c>
      <c r="L55" s="22">
        <v>770.9</v>
      </c>
      <c r="M55" s="25">
        <v>0</v>
      </c>
      <c r="N55" s="77">
        <f t="shared" si="2"/>
        <v>0</v>
      </c>
      <c r="O55" s="77"/>
      <c r="P55" s="20"/>
    </row>
    <row r="56" spans="1:16" ht="14.25" customHeight="1" x14ac:dyDescent="0.25">
      <c r="A56" s="73" t="s">
        <v>119</v>
      </c>
      <c r="B56" s="74"/>
      <c r="C56" s="75" t="s">
        <v>120</v>
      </c>
      <c r="D56" s="75"/>
      <c r="E56" s="75" t="s">
        <v>121</v>
      </c>
      <c r="F56" s="75"/>
      <c r="G56" s="75"/>
      <c r="H56" s="75"/>
      <c r="I56" s="75"/>
      <c r="J56" s="75"/>
      <c r="K56" s="21" t="s">
        <v>43</v>
      </c>
      <c r="L56" s="22">
        <v>103</v>
      </c>
      <c r="M56" s="25">
        <v>0</v>
      </c>
      <c r="N56" s="77">
        <f t="shared" si="2"/>
        <v>0</v>
      </c>
      <c r="O56" s="77"/>
      <c r="P56" s="20"/>
    </row>
    <row r="57" spans="1:16" ht="17.25" customHeight="1" x14ac:dyDescent="0.25">
      <c r="A57" s="23"/>
      <c r="B57" s="42" t="s">
        <v>103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98">
        <f>N51+N52+N53+N54+N55+N56</f>
        <v>0</v>
      </c>
      <c r="N57" s="98"/>
      <c r="O57" s="98"/>
      <c r="P57" s="24"/>
    </row>
    <row r="58" spans="1:16" ht="6" customHeight="1" x14ac:dyDescent="0.25"/>
    <row r="59" spans="1:16" ht="9" customHeight="1" x14ac:dyDescent="0.25">
      <c r="B59" s="71" t="s">
        <v>122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</row>
    <row r="60" spans="1:16" ht="9" customHeight="1" x14ac:dyDescent="0.25">
      <c r="A60" s="17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18"/>
    </row>
    <row r="61" spans="1:16" ht="11.25" customHeight="1" x14ac:dyDescent="0.25">
      <c r="A61" s="79"/>
      <c r="B61" s="14" t="s">
        <v>20</v>
      </c>
      <c r="C61" s="42" t="s">
        <v>21</v>
      </c>
      <c r="D61" s="42"/>
      <c r="E61" s="42" t="s">
        <v>22</v>
      </c>
      <c r="F61" s="42"/>
      <c r="G61" s="42"/>
      <c r="H61" s="42"/>
      <c r="I61" s="42"/>
      <c r="J61" s="42"/>
      <c r="K61" s="14" t="s">
        <v>23</v>
      </c>
      <c r="L61" s="19" t="s">
        <v>24</v>
      </c>
      <c r="M61" s="19" t="s">
        <v>25</v>
      </c>
      <c r="N61" s="80" t="s">
        <v>26</v>
      </c>
      <c r="O61" s="80"/>
      <c r="P61" s="81"/>
    </row>
    <row r="62" spans="1:16" ht="6" customHeight="1" x14ac:dyDescent="0.25">
      <c r="A62" s="79"/>
      <c r="P62" s="81"/>
    </row>
    <row r="63" spans="1:16" ht="14.25" customHeight="1" x14ac:dyDescent="0.25">
      <c r="A63" s="73" t="s">
        <v>123</v>
      </c>
      <c r="B63" s="74"/>
      <c r="C63" s="75" t="s">
        <v>124</v>
      </c>
      <c r="D63" s="75"/>
      <c r="E63" s="75" t="s">
        <v>125</v>
      </c>
      <c r="F63" s="75"/>
      <c r="G63" s="75"/>
      <c r="H63" s="75"/>
      <c r="I63" s="75"/>
      <c r="J63" s="75"/>
      <c r="K63" s="21" t="s">
        <v>60</v>
      </c>
      <c r="L63" s="22">
        <v>220.751</v>
      </c>
      <c r="M63" s="25">
        <v>0</v>
      </c>
      <c r="N63" s="77">
        <f>L63*M63</f>
        <v>0</v>
      </c>
      <c r="O63" s="77"/>
      <c r="P63" s="20"/>
    </row>
    <row r="64" spans="1:16" ht="14.25" customHeight="1" x14ac:dyDescent="0.25">
      <c r="A64" s="73" t="s">
        <v>126</v>
      </c>
      <c r="B64" s="74"/>
      <c r="C64" s="75" t="s">
        <v>127</v>
      </c>
      <c r="D64" s="75"/>
      <c r="E64" s="75" t="s">
        <v>128</v>
      </c>
      <c r="F64" s="75"/>
      <c r="G64" s="75"/>
      <c r="H64" s="75"/>
      <c r="I64" s="75"/>
      <c r="J64" s="75"/>
      <c r="K64" s="21" t="s">
        <v>60</v>
      </c>
      <c r="L64" s="22">
        <v>5298.0240000000003</v>
      </c>
      <c r="M64" s="25">
        <v>0</v>
      </c>
      <c r="N64" s="77">
        <f>L64*M64</f>
        <v>0</v>
      </c>
      <c r="O64" s="77"/>
      <c r="P64" s="20"/>
    </row>
    <row r="65" spans="1:16" ht="14.25" customHeight="1" x14ac:dyDescent="0.25">
      <c r="A65" s="73" t="s">
        <v>129</v>
      </c>
      <c r="B65" s="74"/>
      <c r="C65" s="75" t="s">
        <v>130</v>
      </c>
      <c r="D65" s="75"/>
      <c r="E65" s="75" t="s">
        <v>131</v>
      </c>
      <c r="F65" s="75"/>
      <c r="G65" s="75"/>
      <c r="H65" s="75"/>
      <c r="I65" s="75"/>
      <c r="J65" s="75"/>
      <c r="K65" s="21" t="s">
        <v>60</v>
      </c>
      <c r="L65" s="22">
        <v>23.401</v>
      </c>
      <c r="M65" s="25">
        <v>0</v>
      </c>
      <c r="N65" s="77">
        <f>L65*M65</f>
        <v>0</v>
      </c>
      <c r="O65" s="77"/>
      <c r="P65" s="20"/>
    </row>
    <row r="66" spans="1:16" ht="27.95" customHeight="1" x14ac:dyDescent="0.25">
      <c r="A66" s="73" t="s">
        <v>132</v>
      </c>
      <c r="B66" s="74"/>
      <c r="C66" s="75" t="s">
        <v>133</v>
      </c>
      <c r="D66" s="75"/>
      <c r="E66" s="76" t="s">
        <v>134</v>
      </c>
      <c r="F66" s="76"/>
      <c r="G66" s="76"/>
      <c r="H66" s="76"/>
      <c r="I66" s="76"/>
      <c r="J66" s="76"/>
      <c r="K66" s="21" t="s">
        <v>60</v>
      </c>
      <c r="L66" s="22">
        <v>3.8109999999999999</v>
      </c>
      <c r="M66" s="25">
        <v>0</v>
      </c>
      <c r="N66" s="77">
        <f>L66*M66</f>
        <v>0</v>
      </c>
      <c r="O66" s="77"/>
      <c r="P66" s="20"/>
    </row>
    <row r="67" spans="1:16" ht="27.95" customHeight="1" x14ac:dyDescent="0.25">
      <c r="A67" s="73" t="s">
        <v>135</v>
      </c>
      <c r="B67" s="74"/>
      <c r="C67" s="75" t="s">
        <v>136</v>
      </c>
      <c r="D67" s="75"/>
      <c r="E67" s="76" t="s">
        <v>137</v>
      </c>
      <c r="F67" s="76"/>
      <c r="G67" s="76"/>
      <c r="H67" s="76"/>
      <c r="I67" s="76"/>
      <c r="J67" s="76"/>
      <c r="K67" s="21" t="s">
        <v>60</v>
      </c>
      <c r="L67" s="22">
        <v>216.94</v>
      </c>
      <c r="M67" s="25">
        <v>0</v>
      </c>
      <c r="N67" s="77">
        <f>L67*M67</f>
        <v>0</v>
      </c>
      <c r="O67" s="77"/>
      <c r="P67" s="20"/>
    </row>
    <row r="68" spans="1:16" ht="17.25" customHeight="1" x14ac:dyDescent="0.25">
      <c r="A68" s="23"/>
      <c r="B68" s="99" t="s">
        <v>122</v>
      </c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8">
        <f>N67+N66+N65+N64+N63</f>
        <v>0</v>
      </c>
      <c r="N68" s="98"/>
      <c r="O68" s="98"/>
      <c r="P68" s="41"/>
    </row>
    <row r="69" spans="1:16" ht="6" customHeight="1" x14ac:dyDescent="0.25"/>
    <row r="70" spans="1:16" ht="9" customHeight="1" x14ac:dyDescent="0.25">
      <c r="B70" s="71" t="s">
        <v>138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</row>
    <row r="71" spans="1:16" ht="9" customHeight="1" x14ac:dyDescent="0.25">
      <c r="A71" s="17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18"/>
    </row>
    <row r="72" spans="1:16" ht="11.25" customHeight="1" x14ac:dyDescent="0.25">
      <c r="A72" s="79"/>
      <c r="B72" s="14" t="s">
        <v>20</v>
      </c>
      <c r="C72" s="42" t="s">
        <v>21</v>
      </c>
      <c r="D72" s="42"/>
      <c r="E72" s="42" t="s">
        <v>22</v>
      </c>
      <c r="F72" s="42"/>
      <c r="G72" s="42"/>
      <c r="H72" s="42"/>
      <c r="I72" s="42"/>
      <c r="J72" s="42"/>
      <c r="K72" s="14" t="s">
        <v>23</v>
      </c>
      <c r="L72" s="19" t="s">
        <v>24</v>
      </c>
      <c r="M72" s="19" t="s">
        <v>25</v>
      </c>
      <c r="N72" s="80" t="s">
        <v>26</v>
      </c>
      <c r="O72" s="80"/>
      <c r="P72" s="81"/>
    </row>
    <row r="73" spans="1:16" ht="6" customHeight="1" x14ac:dyDescent="0.25">
      <c r="A73" s="79"/>
      <c r="P73" s="81"/>
    </row>
    <row r="74" spans="1:16" ht="27.95" customHeight="1" x14ac:dyDescent="0.25">
      <c r="A74" s="73" t="s">
        <v>139</v>
      </c>
      <c r="B74" s="74"/>
      <c r="C74" s="75" t="s">
        <v>140</v>
      </c>
      <c r="D74" s="75"/>
      <c r="E74" s="76" t="s">
        <v>141</v>
      </c>
      <c r="F74" s="76"/>
      <c r="G74" s="76"/>
      <c r="H74" s="76"/>
      <c r="I74" s="76"/>
      <c r="J74" s="76"/>
      <c r="K74" s="21" t="s">
        <v>60</v>
      </c>
      <c r="L74" s="22">
        <v>300.34500000000003</v>
      </c>
      <c r="M74" s="25">
        <v>0</v>
      </c>
      <c r="N74" s="77">
        <f>L74*M74</f>
        <v>0</v>
      </c>
      <c r="O74" s="77"/>
      <c r="P74" s="20"/>
    </row>
    <row r="75" spans="1:16" ht="17.25" customHeight="1" x14ac:dyDescent="0.25">
      <c r="A75" s="23"/>
      <c r="B75" s="42" t="s">
        <v>138</v>
      </c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98">
        <f>N74</f>
        <v>0</v>
      </c>
      <c r="N75" s="98"/>
      <c r="O75" s="98"/>
      <c r="P75" s="24"/>
    </row>
    <row r="76" spans="1:16" ht="6" customHeight="1" x14ac:dyDescent="0.25"/>
    <row r="77" spans="1:16" ht="17.25" customHeight="1" x14ac:dyDescent="0.25">
      <c r="B77" s="26"/>
      <c r="C77" s="26"/>
      <c r="D77" s="26"/>
      <c r="E77" s="27"/>
      <c r="F77" s="26"/>
      <c r="G77" s="26"/>
      <c r="H77" s="26"/>
      <c r="I77" s="28" t="s">
        <v>142</v>
      </c>
      <c r="J77" s="95" t="s">
        <v>18</v>
      </c>
      <c r="K77" s="95"/>
      <c r="L77" s="95"/>
      <c r="M77" s="96">
        <f>M75+M68+M57+M45+M36+M23</f>
        <v>0</v>
      </c>
      <c r="N77" s="96"/>
      <c r="O77" s="96"/>
    </row>
    <row r="78" spans="1:16" ht="6" customHeight="1" x14ac:dyDescent="0.25"/>
    <row r="79" spans="1:16" ht="9" customHeight="1" x14ac:dyDescent="0.25">
      <c r="B79" s="97" t="s">
        <v>143</v>
      </c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</row>
    <row r="80" spans="1:16" ht="9" customHeight="1" x14ac:dyDescent="0.25">
      <c r="A80" s="17"/>
      <c r="B80" s="97"/>
      <c r="C80" s="97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18"/>
    </row>
    <row r="81" spans="1:16" ht="9" customHeight="1" x14ac:dyDescent="0.25">
      <c r="B81" s="71" t="s">
        <v>19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</row>
    <row r="82" spans="1:16" ht="9" customHeight="1" x14ac:dyDescent="0.25">
      <c r="A82" s="17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18"/>
    </row>
    <row r="83" spans="1:16" ht="11.25" customHeight="1" x14ac:dyDescent="0.25">
      <c r="A83" s="79"/>
      <c r="B83" s="14" t="s">
        <v>20</v>
      </c>
      <c r="C83" s="42" t="s">
        <v>21</v>
      </c>
      <c r="D83" s="42"/>
      <c r="E83" s="42" t="s">
        <v>22</v>
      </c>
      <c r="F83" s="42"/>
      <c r="G83" s="42"/>
      <c r="H83" s="42"/>
      <c r="I83" s="42"/>
      <c r="J83" s="42"/>
      <c r="K83" s="14" t="s">
        <v>23</v>
      </c>
      <c r="L83" s="19" t="s">
        <v>24</v>
      </c>
      <c r="M83" s="19" t="s">
        <v>25</v>
      </c>
      <c r="N83" s="80" t="s">
        <v>26</v>
      </c>
      <c r="O83" s="80"/>
      <c r="P83" s="81"/>
    </row>
    <row r="84" spans="1:16" ht="6" customHeight="1" x14ac:dyDescent="0.25">
      <c r="A84" s="79"/>
      <c r="P84" s="81"/>
    </row>
    <row r="85" spans="1:16" ht="14.25" customHeight="1" x14ac:dyDescent="0.25">
      <c r="A85" s="73" t="s">
        <v>27</v>
      </c>
      <c r="B85" s="74"/>
      <c r="C85" s="75" t="s">
        <v>144</v>
      </c>
      <c r="D85" s="75"/>
      <c r="E85" s="75" t="s">
        <v>145</v>
      </c>
      <c r="F85" s="75"/>
      <c r="G85" s="75"/>
      <c r="H85" s="75"/>
      <c r="I85" s="75"/>
      <c r="J85" s="75"/>
      <c r="K85" s="21" t="s">
        <v>30</v>
      </c>
      <c r="L85" s="22">
        <v>20</v>
      </c>
      <c r="M85" s="25">
        <v>0</v>
      </c>
      <c r="N85" s="77">
        <f t="shared" ref="N85:N93" si="3">L85*M85</f>
        <v>0</v>
      </c>
      <c r="O85" s="77"/>
      <c r="P85" s="20"/>
    </row>
    <row r="86" spans="1:16" ht="14.25" customHeight="1" x14ac:dyDescent="0.25">
      <c r="A86" s="73" t="s">
        <v>31</v>
      </c>
      <c r="B86" s="74"/>
      <c r="C86" s="75" t="s">
        <v>32</v>
      </c>
      <c r="D86" s="75"/>
      <c r="E86" s="75" t="s">
        <v>33</v>
      </c>
      <c r="F86" s="75"/>
      <c r="G86" s="75"/>
      <c r="H86" s="75"/>
      <c r="I86" s="75"/>
      <c r="J86" s="75"/>
      <c r="K86" s="21" t="s">
        <v>30</v>
      </c>
      <c r="L86" s="22">
        <v>50</v>
      </c>
      <c r="M86" s="25">
        <v>0</v>
      </c>
      <c r="N86" s="77">
        <f t="shared" si="3"/>
        <v>0</v>
      </c>
      <c r="O86" s="77"/>
      <c r="P86" s="20"/>
    </row>
    <row r="87" spans="1:16" ht="14.25" customHeight="1" x14ac:dyDescent="0.25">
      <c r="A87" s="73" t="s">
        <v>34</v>
      </c>
      <c r="B87" s="74"/>
      <c r="C87" s="75" t="s">
        <v>35</v>
      </c>
      <c r="D87" s="75"/>
      <c r="E87" s="75" t="s">
        <v>36</v>
      </c>
      <c r="F87" s="75"/>
      <c r="G87" s="75"/>
      <c r="H87" s="75"/>
      <c r="I87" s="75"/>
      <c r="J87" s="75"/>
      <c r="K87" s="21" t="s">
        <v>30</v>
      </c>
      <c r="L87" s="22">
        <v>82.5</v>
      </c>
      <c r="M87" s="25">
        <v>0</v>
      </c>
      <c r="N87" s="77">
        <f t="shared" si="3"/>
        <v>0</v>
      </c>
      <c r="O87" s="77"/>
      <c r="P87" s="20"/>
    </row>
    <row r="88" spans="1:16" ht="14.25" customHeight="1" x14ac:dyDescent="0.25">
      <c r="A88" s="73" t="s">
        <v>37</v>
      </c>
      <c r="B88" s="74"/>
      <c r="C88" s="75" t="s">
        <v>146</v>
      </c>
      <c r="D88" s="75"/>
      <c r="E88" s="75" t="s">
        <v>147</v>
      </c>
      <c r="F88" s="75"/>
      <c r="G88" s="75"/>
      <c r="H88" s="75"/>
      <c r="I88" s="75"/>
      <c r="J88" s="75"/>
      <c r="K88" s="21" t="s">
        <v>148</v>
      </c>
      <c r="L88" s="22">
        <v>5</v>
      </c>
      <c r="M88" s="25">
        <v>0</v>
      </c>
      <c r="N88" s="77">
        <f t="shared" si="3"/>
        <v>0</v>
      </c>
      <c r="O88" s="77"/>
      <c r="P88" s="20"/>
    </row>
    <row r="89" spans="1:16" ht="14.25" customHeight="1" x14ac:dyDescent="0.25">
      <c r="A89" s="73" t="s">
        <v>40</v>
      </c>
      <c r="B89" s="74"/>
      <c r="C89" s="75" t="s">
        <v>41</v>
      </c>
      <c r="D89" s="75"/>
      <c r="E89" s="75" t="s">
        <v>42</v>
      </c>
      <c r="F89" s="75"/>
      <c r="G89" s="75"/>
      <c r="H89" s="75"/>
      <c r="I89" s="75"/>
      <c r="J89" s="75"/>
      <c r="K89" s="21" t="s">
        <v>43</v>
      </c>
      <c r="L89" s="22">
        <v>10</v>
      </c>
      <c r="M89" s="25">
        <v>0</v>
      </c>
      <c r="N89" s="77">
        <f t="shared" si="3"/>
        <v>0</v>
      </c>
      <c r="O89" s="77"/>
      <c r="P89" s="20"/>
    </row>
    <row r="90" spans="1:16" ht="27.95" customHeight="1" x14ac:dyDescent="0.25">
      <c r="A90" s="73" t="s">
        <v>44</v>
      </c>
      <c r="B90" s="74"/>
      <c r="C90" s="75" t="s">
        <v>149</v>
      </c>
      <c r="D90" s="75"/>
      <c r="E90" s="76" t="s">
        <v>150</v>
      </c>
      <c r="F90" s="76"/>
      <c r="G90" s="76"/>
      <c r="H90" s="76"/>
      <c r="I90" s="76"/>
      <c r="J90" s="76"/>
      <c r="K90" s="21" t="s">
        <v>47</v>
      </c>
      <c r="L90" s="22">
        <v>8.25</v>
      </c>
      <c r="M90" s="25">
        <v>0</v>
      </c>
      <c r="N90" s="77">
        <f t="shared" si="3"/>
        <v>0</v>
      </c>
      <c r="O90" s="77"/>
      <c r="P90" s="20"/>
    </row>
    <row r="91" spans="1:16" ht="27.95" customHeight="1" x14ac:dyDescent="0.25">
      <c r="A91" s="73" t="s">
        <v>48</v>
      </c>
      <c r="B91" s="74"/>
      <c r="C91" s="75" t="s">
        <v>52</v>
      </c>
      <c r="D91" s="75"/>
      <c r="E91" s="76" t="s">
        <v>53</v>
      </c>
      <c r="F91" s="76"/>
      <c r="G91" s="76"/>
      <c r="H91" s="76"/>
      <c r="I91" s="76"/>
      <c r="J91" s="76"/>
      <c r="K91" s="21" t="s">
        <v>47</v>
      </c>
      <c r="L91" s="22">
        <v>8.25</v>
      </c>
      <c r="M91" s="25">
        <v>0</v>
      </c>
      <c r="N91" s="77">
        <f t="shared" si="3"/>
        <v>0</v>
      </c>
      <c r="O91" s="77"/>
      <c r="P91" s="20"/>
    </row>
    <row r="92" spans="1:16" ht="27.95" customHeight="1" x14ac:dyDescent="0.25">
      <c r="A92" s="73" t="s">
        <v>51</v>
      </c>
      <c r="B92" s="74"/>
      <c r="C92" s="75" t="s">
        <v>55</v>
      </c>
      <c r="D92" s="75"/>
      <c r="E92" s="76" t="s">
        <v>56</v>
      </c>
      <c r="F92" s="76"/>
      <c r="G92" s="76"/>
      <c r="H92" s="76"/>
      <c r="I92" s="76"/>
      <c r="J92" s="76"/>
      <c r="K92" s="21" t="s">
        <v>47</v>
      </c>
      <c r="L92" s="22">
        <v>123.75</v>
      </c>
      <c r="M92" s="25">
        <v>0</v>
      </c>
      <c r="N92" s="77">
        <f t="shared" si="3"/>
        <v>0</v>
      </c>
      <c r="O92" s="77"/>
      <c r="P92" s="20"/>
    </row>
    <row r="93" spans="1:16" ht="14.25" customHeight="1" x14ac:dyDescent="0.25">
      <c r="A93" s="73" t="s">
        <v>54</v>
      </c>
      <c r="B93" s="74"/>
      <c r="C93" s="75" t="s">
        <v>58</v>
      </c>
      <c r="D93" s="75"/>
      <c r="E93" s="75" t="s">
        <v>59</v>
      </c>
      <c r="F93" s="75"/>
      <c r="G93" s="75"/>
      <c r="H93" s="75"/>
      <c r="I93" s="75"/>
      <c r="J93" s="75"/>
      <c r="K93" s="21" t="s">
        <v>60</v>
      </c>
      <c r="L93" s="22">
        <v>14.85</v>
      </c>
      <c r="M93" s="25">
        <v>0</v>
      </c>
      <c r="N93" s="77">
        <f t="shared" si="3"/>
        <v>0</v>
      </c>
      <c r="O93" s="77"/>
      <c r="P93" s="20"/>
    </row>
    <row r="94" spans="1:16" ht="17.25" customHeight="1" x14ac:dyDescent="0.25">
      <c r="A94" s="23"/>
      <c r="B94" s="42" t="s">
        <v>19</v>
      </c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94">
        <f>N85+N86+N87+N88+N89+N90+N91+N92+N93</f>
        <v>0</v>
      </c>
      <c r="N94" s="94"/>
      <c r="O94" s="94"/>
      <c r="P94" s="24"/>
    </row>
    <row r="95" spans="1:16" ht="6" customHeight="1" x14ac:dyDescent="0.25"/>
    <row r="96" spans="1:16" ht="9" customHeight="1" x14ac:dyDescent="0.25">
      <c r="B96" s="71" t="s">
        <v>70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</row>
    <row r="97" spans="1:16" ht="9" customHeight="1" x14ac:dyDescent="0.25">
      <c r="A97" s="17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18"/>
    </row>
    <row r="98" spans="1:16" ht="11.25" customHeight="1" x14ac:dyDescent="0.25">
      <c r="A98" s="79"/>
      <c r="B98" s="14" t="s">
        <v>20</v>
      </c>
      <c r="C98" s="42" t="s">
        <v>21</v>
      </c>
      <c r="D98" s="42"/>
      <c r="E98" s="42" t="s">
        <v>22</v>
      </c>
      <c r="F98" s="42"/>
      <c r="G98" s="42"/>
      <c r="H98" s="42"/>
      <c r="I98" s="42"/>
      <c r="J98" s="42"/>
      <c r="K98" s="14" t="s">
        <v>23</v>
      </c>
      <c r="L98" s="19" t="s">
        <v>24</v>
      </c>
      <c r="M98" s="19" t="s">
        <v>25</v>
      </c>
      <c r="N98" s="80" t="s">
        <v>26</v>
      </c>
      <c r="O98" s="80"/>
      <c r="P98" s="81"/>
    </row>
    <row r="99" spans="1:16" ht="6" customHeight="1" x14ac:dyDescent="0.25">
      <c r="A99" s="79"/>
      <c r="P99" s="81"/>
    </row>
    <row r="100" spans="1:16" ht="14.25" customHeight="1" x14ac:dyDescent="0.25">
      <c r="A100" s="73" t="s">
        <v>57</v>
      </c>
      <c r="B100" s="74"/>
      <c r="C100" s="75" t="s">
        <v>72</v>
      </c>
      <c r="D100" s="75"/>
      <c r="E100" s="75" t="s">
        <v>73</v>
      </c>
      <c r="F100" s="75"/>
      <c r="G100" s="75"/>
      <c r="H100" s="75"/>
      <c r="I100" s="75"/>
      <c r="J100" s="75"/>
      <c r="K100" s="21" t="s">
        <v>30</v>
      </c>
      <c r="L100" s="22">
        <v>20</v>
      </c>
      <c r="M100" s="25">
        <v>0</v>
      </c>
      <c r="N100" s="77">
        <f>L100*M100</f>
        <v>0</v>
      </c>
      <c r="O100" s="77"/>
      <c r="P100" s="20"/>
    </row>
    <row r="101" spans="1:16" ht="11.25" customHeight="1" x14ac:dyDescent="0.25">
      <c r="A101" s="79"/>
      <c r="B101" s="14" t="s">
        <v>20</v>
      </c>
      <c r="C101" s="42" t="s">
        <v>21</v>
      </c>
      <c r="D101" s="42"/>
      <c r="E101" s="42" t="s">
        <v>22</v>
      </c>
      <c r="F101" s="42"/>
      <c r="G101" s="42"/>
      <c r="H101" s="42"/>
      <c r="I101" s="42"/>
      <c r="J101" s="42"/>
      <c r="K101" s="14" t="s">
        <v>23</v>
      </c>
      <c r="L101" s="19" t="s">
        <v>24</v>
      </c>
      <c r="M101" s="19" t="s">
        <v>25</v>
      </c>
      <c r="N101" s="80" t="s">
        <v>26</v>
      </c>
      <c r="O101" s="80"/>
      <c r="P101" s="81"/>
    </row>
    <row r="102" spans="1:16" ht="6" customHeight="1" x14ac:dyDescent="0.25">
      <c r="A102" s="79"/>
      <c r="P102" s="81"/>
    </row>
    <row r="103" spans="1:16" ht="14.25" customHeight="1" x14ac:dyDescent="0.25">
      <c r="A103" s="73" t="s">
        <v>61</v>
      </c>
      <c r="B103" s="74"/>
      <c r="C103" s="75" t="s">
        <v>151</v>
      </c>
      <c r="D103" s="75"/>
      <c r="E103" s="75" t="s">
        <v>152</v>
      </c>
      <c r="F103" s="75"/>
      <c r="G103" s="75"/>
      <c r="H103" s="75"/>
      <c r="I103" s="75"/>
      <c r="J103" s="75"/>
      <c r="K103" s="21" t="s">
        <v>47</v>
      </c>
      <c r="L103" s="22">
        <v>12</v>
      </c>
      <c r="M103" s="25">
        <v>0</v>
      </c>
      <c r="N103" s="77">
        <f t="shared" ref="N103:N109" si="4">L103*M103</f>
        <v>0</v>
      </c>
      <c r="O103" s="77"/>
      <c r="P103" s="20"/>
    </row>
    <row r="104" spans="1:16" ht="14.25" customHeight="1" x14ac:dyDescent="0.25">
      <c r="A104" s="73" t="s">
        <v>64</v>
      </c>
      <c r="B104" s="74"/>
      <c r="C104" s="75" t="s">
        <v>153</v>
      </c>
      <c r="D104" s="75"/>
      <c r="E104" s="75" t="s">
        <v>154</v>
      </c>
      <c r="F104" s="75"/>
      <c r="G104" s="75"/>
      <c r="H104" s="75"/>
      <c r="I104" s="75"/>
      <c r="J104" s="75"/>
      <c r="K104" s="21" t="s">
        <v>60</v>
      </c>
      <c r="L104" s="22">
        <v>21.6</v>
      </c>
      <c r="M104" s="25">
        <v>0</v>
      </c>
      <c r="N104" s="77">
        <f t="shared" si="4"/>
        <v>0</v>
      </c>
      <c r="O104" s="77"/>
      <c r="P104" s="20"/>
    </row>
    <row r="105" spans="1:16" ht="14.25" customHeight="1" x14ac:dyDescent="0.25">
      <c r="A105" s="73" t="s">
        <v>67</v>
      </c>
      <c r="B105" s="74"/>
      <c r="C105" s="75" t="s">
        <v>81</v>
      </c>
      <c r="D105" s="75"/>
      <c r="E105" s="75" t="s">
        <v>82</v>
      </c>
      <c r="F105" s="75"/>
      <c r="G105" s="75"/>
      <c r="H105" s="75"/>
      <c r="I105" s="75"/>
      <c r="J105" s="75"/>
      <c r="K105" s="21" t="s">
        <v>30</v>
      </c>
      <c r="L105" s="22">
        <v>1650</v>
      </c>
      <c r="M105" s="25">
        <v>0</v>
      </c>
      <c r="N105" s="77">
        <f t="shared" si="4"/>
        <v>0</v>
      </c>
      <c r="O105" s="77"/>
      <c r="P105" s="20"/>
    </row>
    <row r="106" spans="1:16" ht="14.25" customHeight="1" x14ac:dyDescent="0.25">
      <c r="A106" s="73" t="s">
        <v>71</v>
      </c>
      <c r="B106" s="74"/>
      <c r="C106" s="75" t="s">
        <v>155</v>
      </c>
      <c r="D106" s="75"/>
      <c r="E106" s="75" t="s">
        <v>156</v>
      </c>
      <c r="F106" s="75"/>
      <c r="G106" s="75"/>
      <c r="H106" s="75"/>
      <c r="I106" s="75"/>
      <c r="J106" s="75"/>
      <c r="K106" s="21" t="s">
        <v>60</v>
      </c>
      <c r="L106" s="22">
        <v>120</v>
      </c>
      <c r="M106" s="25">
        <v>0</v>
      </c>
      <c r="N106" s="77">
        <f t="shared" si="4"/>
        <v>0</v>
      </c>
      <c r="O106" s="77"/>
      <c r="P106" s="20"/>
    </row>
    <row r="107" spans="1:16" ht="27.95" customHeight="1" x14ac:dyDescent="0.25">
      <c r="A107" s="73" t="s">
        <v>74</v>
      </c>
      <c r="B107" s="74"/>
      <c r="C107" s="75" t="s">
        <v>84</v>
      </c>
      <c r="D107" s="75"/>
      <c r="E107" s="76" t="s">
        <v>85</v>
      </c>
      <c r="F107" s="76"/>
      <c r="G107" s="76"/>
      <c r="H107" s="76"/>
      <c r="I107" s="76"/>
      <c r="J107" s="76"/>
      <c r="K107" s="21" t="s">
        <v>30</v>
      </c>
      <c r="L107" s="22">
        <v>825</v>
      </c>
      <c r="M107" s="25">
        <v>0</v>
      </c>
      <c r="N107" s="77">
        <f t="shared" si="4"/>
        <v>0</v>
      </c>
      <c r="O107" s="77"/>
      <c r="P107" s="20"/>
    </row>
    <row r="108" spans="1:16" ht="14.25" customHeight="1" x14ac:dyDescent="0.25">
      <c r="A108" s="73" t="s">
        <v>77</v>
      </c>
      <c r="B108" s="74"/>
      <c r="C108" s="75" t="s">
        <v>157</v>
      </c>
      <c r="D108" s="75"/>
      <c r="E108" s="75" t="s">
        <v>158</v>
      </c>
      <c r="F108" s="75"/>
      <c r="G108" s="75"/>
      <c r="H108" s="75"/>
      <c r="I108" s="75"/>
      <c r="J108" s="75"/>
      <c r="K108" s="21" t="s">
        <v>30</v>
      </c>
      <c r="L108" s="22">
        <v>20</v>
      </c>
      <c r="M108" s="25">
        <v>0</v>
      </c>
      <c r="N108" s="77">
        <f t="shared" si="4"/>
        <v>0</v>
      </c>
      <c r="O108" s="77"/>
      <c r="P108" s="20"/>
    </row>
    <row r="109" spans="1:16" ht="14.25" customHeight="1" x14ac:dyDescent="0.25">
      <c r="A109" s="73" t="s">
        <v>80</v>
      </c>
      <c r="B109" s="74"/>
      <c r="C109" s="75" t="s">
        <v>90</v>
      </c>
      <c r="D109" s="75"/>
      <c r="E109" s="75" t="s">
        <v>91</v>
      </c>
      <c r="F109" s="75"/>
      <c r="G109" s="75"/>
      <c r="H109" s="75"/>
      <c r="I109" s="75"/>
      <c r="J109" s="75"/>
      <c r="K109" s="21" t="s">
        <v>43</v>
      </c>
      <c r="L109" s="22">
        <v>15</v>
      </c>
      <c r="M109" s="25">
        <v>0</v>
      </c>
      <c r="N109" s="77">
        <f t="shared" si="4"/>
        <v>0</v>
      </c>
      <c r="O109" s="77"/>
      <c r="P109" s="20"/>
    </row>
    <row r="110" spans="1:16" ht="17.25" customHeight="1" x14ac:dyDescent="0.25">
      <c r="A110" s="23"/>
      <c r="B110" s="42" t="s">
        <v>70</v>
      </c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94">
        <f>N103+N104+N105+N106+N107+N108+N109+N100</f>
        <v>0</v>
      </c>
      <c r="N110" s="94"/>
      <c r="O110" s="94"/>
      <c r="P110" s="24"/>
    </row>
    <row r="111" spans="1:16" ht="6" customHeight="1" x14ac:dyDescent="0.25"/>
    <row r="112" spans="1:16" ht="9" customHeight="1" x14ac:dyDescent="0.25">
      <c r="B112" s="71" t="s">
        <v>92</v>
      </c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</row>
    <row r="113" spans="1:16" ht="9" customHeight="1" x14ac:dyDescent="0.25">
      <c r="A113" s="17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18"/>
    </row>
    <row r="114" spans="1:16" ht="11.25" customHeight="1" x14ac:dyDescent="0.25">
      <c r="A114" s="79"/>
      <c r="B114" s="14" t="s">
        <v>20</v>
      </c>
      <c r="C114" s="42" t="s">
        <v>21</v>
      </c>
      <c r="D114" s="42"/>
      <c r="E114" s="42" t="s">
        <v>22</v>
      </c>
      <c r="F114" s="42"/>
      <c r="G114" s="42"/>
      <c r="H114" s="42"/>
      <c r="I114" s="42"/>
      <c r="J114" s="42"/>
      <c r="K114" s="14" t="s">
        <v>23</v>
      </c>
      <c r="L114" s="19" t="s">
        <v>24</v>
      </c>
      <c r="M114" s="19" t="s">
        <v>25</v>
      </c>
      <c r="N114" s="80" t="s">
        <v>26</v>
      </c>
      <c r="O114" s="80"/>
      <c r="P114" s="81"/>
    </row>
    <row r="115" spans="1:16" ht="6" customHeight="1" x14ac:dyDescent="0.25">
      <c r="A115" s="79"/>
      <c r="P115" s="81"/>
    </row>
    <row r="116" spans="1:16" ht="14.25" customHeight="1" x14ac:dyDescent="0.25">
      <c r="A116" s="73" t="s">
        <v>83</v>
      </c>
      <c r="B116" s="74"/>
      <c r="C116" s="75" t="s">
        <v>159</v>
      </c>
      <c r="D116" s="75"/>
      <c r="E116" s="75" t="s">
        <v>160</v>
      </c>
      <c r="F116" s="75"/>
      <c r="G116" s="75"/>
      <c r="H116" s="75"/>
      <c r="I116" s="75"/>
      <c r="J116" s="75"/>
      <c r="K116" s="21" t="s">
        <v>96</v>
      </c>
      <c r="L116" s="22">
        <v>3</v>
      </c>
      <c r="M116" s="25">
        <v>0</v>
      </c>
      <c r="N116" s="77">
        <f>L116*M116</f>
        <v>0</v>
      </c>
      <c r="O116" s="77"/>
      <c r="P116" s="20"/>
    </row>
    <row r="117" spans="1:16" ht="14.25" customHeight="1" x14ac:dyDescent="0.25">
      <c r="A117" s="73" t="s">
        <v>86</v>
      </c>
      <c r="B117" s="74"/>
      <c r="C117" s="75" t="s">
        <v>98</v>
      </c>
      <c r="D117" s="75"/>
      <c r="E117" s="75" t="s">
        <v>99</v>
      </c>
      <c r="F117" s="75"/>
      <c r="G117" s="75"/>
      <c r="H117" s="75"/>
      <c r="I117" s="75"/>
      <c r="J117" s="75"/>
      <c r="K117" s="21" t="s">
        <v>96</v>
      </c>
      <c r="L117" s="22">
        <v>3</v>
      </c>
      <c r="M117" s="25">
        <v>0</v>
      </c>
      <c r="N117" s="77">
        <f>L117*M117</f>
        <v>0</v>
      </c>
      <c r="O117" s="77"/>
      <c r="P117" s="20"/>
    </row>
    <row r="118" spans="1:16" ht="27.95" customHeight="1" x14ac:dyDescent="0.25">
      <c r="A118" s="73" t="s">
        <v>89</v>
      </c>
      <c r="B118" s="74"/>
      <c r="C118" s="75" t="s">
        <v>101</v>
      </c>
      <c r="D118" s="75"/>
      <c r="E118" s="76" t="s">
        <v>102</v>
      </c>
      <c r="F118" s="76"/>
      <c r="G118" s="76"/>
      <c r="H118" s="76"/>
      <c r="I118" s="76"/>
      <c r="J118" s="76"/>
      <c r="K118" s="21" t="s">
        <v>96</v>
      </c>
      <c r="L118" s="22">
        <v>8</v>
      </c>
      <c r="M118" s="25">
        <v>0</v>
      </c>
      <c r="N118" s="77">
        <f>L118*M118</f>
        <v>0</v>
      </c>
      <c r="O118" s="77"/>
      <c r="P118" s="20"/>
    </row>
    <row r="119" spans="1:16" ht="17.25" customHeight="1" x14ac:dyDescent="0.25">
      <c r="A119" s="23"/>
      <c r="B119" s="42" t="s">
        <v>92</v>
      </c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94">
        <f>N116+N117+N118</f>
        <v>0</v>
      </c>
      <c r="N119" s="94"/>
      <c r="O119" s="94"/>
      <c r="P119" s="24"/>
    </row>
    <row r="120" spans="1:16" ht="6" customHeight="1" x14ac:dyDescent="0.25"/>
    <row r="121" spans="1:16" ht="9" customHeight="1" x14ac:dyDescent="0.25">
      <c r="B121" s="71" t="s">
        <v>103</v>
      </c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</row>
    <row r="122" spans="1:16" ht="9" customHeight="1" x14ac:dyDescent="0.25">
      <c r="A122" s="17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18"/>
    </row>
    <row r="123" spans="1:16" ht="11.25" customHeight="1" x14ac:dyDescent="0.25">
      <c r="A123" s="79"/>
      <c r="B123" s="14" t="s">
        <v>20</v>
      </c>
      <c r="C123" s="42" t="s">
        <v>21</v>
      </c>
      <c r="D123" s="42"/>
      <c r="E123" s="42" t="s">
        <v>22</v>
      </c>
      <c r="F123" s="42"/>
      <c r="G123" s="42"/>
      <c r="H123" s="42"/>
      <c r="I123" s="42"/>
      <c r="J123" s="42"/>
      <c r="K123" s="14" t="s">
        <v>23</v>
      </c>
      <c r="L123" s="19" t="s">
        <v>24</v>
      </c>
      <c r="M123" s="19" t="s">
        <v>25</v>
      </c>
      <c r="N123" s="80" t="s">
        <v>26</v>
      </c>
      <c r="O123" s="80"/>
      <c r="P123" s="81"/>
    </row>
    <row r="124" spans="1:16" ht="6" customHeight="1" x14ac:dyDescent="0.25">
      <c r="A124" s="79"/>
      <c r="P124" s="81"/>
    </row>
    <row r="125" spans="1:16" ht="27.95" customHeight="1" x14ac:dyDescent="0.25">
      <c r="A125" s="73" t="s">
        <v>93</v>
      </c>
      <c r="B125" s="74"/>
      <c r="C125" s="75" t="s">
        <v>161</v>
      </c>
      <c r="D125" s="75"/>
      <c r="E125" s="76" t="s">
        <v>162</v>
      </c>
      <c r="F125" s="76"/>
      <c r="G125" s="76"/>
      <c r="H125" s="76"/>
      <c r="I125" s="76"/>
      <c r="J125" s="76"/>
      <c r="K125" s="21" t="s">
        <v>43</v>
      </c>
      <c r="L125" s="22">
        <v>10</v>
      </c>
      <c r="M125" s="25">
        <v>0</v>
      </c>
      <c r="N125" s="77">
        <f t="shared" ref="N125:N130" si="5">L125*M125</f>
        <v>0</v>
      </c>
      <c r="O125" s="77"/>
      <c r="P125" s="20"/>
    </row>
    <row r="126" spans="1:16" ht="14.25" customHeight="1" x14ac:dyDescent="0.25">
      <c r="A126" s="73" t="s">
        <v>97</v>
      </c>
      <c r="B126" s="74"/>
      <c r="C126" s="75" t="s">
        <v>114</v>
      </c>
      <c r="D126" s="75"/>
      <c r="E126" s="75" t="s">
        <v>115</v>
      </c>
      <c r="F126" s="75"/>
      <c r="G126" s="75"/>
      <c r="H126" s="75"/>
      <c r="I126" s="75"/>
      <c r="J126" s="75"/>
      <c r="K126" s="21" t="s">
        <v>43</v>
      </c>
      <c r="L126" s="22">
        <v>15</v>
      </c>
      <c r="M126" s="25">
        <v>0</v>
      </c>
      <c r="N126" s="77">
        <f t="shared" si="5"/>
        <v>0</v>
      </c>
      <c r="O126" s="77"/>
      <c r="P126" s="20"/>
    </row>
    <row r="127" spans="1:16" ht="14.25" customHeight="1" x14ac:dyDescent="0.25">
      <c r="A127" s="73" t="s">
        <v>100</v>
      </c>
      <c r="B127" s="74"/>
      <c r="C127" s="75" t="s">
        <v>117</v>
      </c>
      <c r="D127" s="75"/>
      <c r="E127" s="75" t="s">
        <v>118</v>
      </c>
      <c r="F127" s="75"/>
      <c r="G127" s="75"/>
      <c r="H127" s="75"/>
      <c r="I127" s="75"/>
      <c r="J127" s="75"/>
      <c r="K127" s="21" t="s">
        <v>30</v>
      </c>
      <c r="L127" s="22">
        <v>825</v>
      </c>
      <c r="M127" s="25">
        <v>0</v>
      </c>
      <c r="N127" s="77">
        <f t="shared" si="5"/>
        <v>0</v>
      </c>
      <c r="O127" s="77"/>
      <c r="P127" s="20"/>
    </row>
    <row r="128" spans="1:16" ht="14.25" customHeight="1" x14ac:dyDescent="0.25">
      <c r="A128" s="73" t="s">
        <v>104</v>
      </c>
      <c r="B128" s="74"/>
      <c r="C128" s="75" t="s">
        <v>163</v>
      </c>
      <c r="D128" s="75"/>
      <c r="E128" s="75" t="s">
        <v>164</v>
      </c>
      <c r="F128" s="75"/>
      <c r="G128" s="75"/>
      <c r="H128" s="75"/>
      <c r="I128" s="75"/>
      <c r="J128" s="75"/>
      <c r="K128" s="21" t="s">
        <v>30</v>
      </c>
      <c r="L128" s="22">
        <v>82.5</v>
      </c>
      <c r="M128" s="25">
        <v>0</v>
      </c>
      <c r="N128" s="77">
        <f t="shared" si="5"/>
        <v>0</v>
      </c>
      <c r="O128" s="77"/>
      <c r="P128" s="20"/>
    </row>
    <row r="129" spans="1:16" ht="14.25" customHeight="1" x14ac:dyDescent="0.25">
      <c r="A129" s="73" t="s">
        <v>107</v>
      </c>
      <c r="B129" s="74"/>
      <c r="C129" s="75" t="s">
        <v>120</v>
      </c>
      <c r="D129" s="75"/>
      <c r="E129" s="75" t="s">
        <v>121</v>
      </c>
      <c r="F129" s="75"/>
      <c r="G129" s="75"/>
      <c r="H129" s="75"/>
      <c r="I129" s="75"/>
      <c r="J129" s="75"/>
      <c r="K129" s="21" t="s">
        <v>43</v>
      </c>
      <c r="L129" s="22">
        <v>10</v>
      </c>
      <c r="M129" s="25">
        <v>0</v>
      </c>
      <c r="N129" s="77">
        <f t="shared" si="5"/>
        <v>0</v>
      </c>
      <c r="O129" s="77"/>
      <c r="P129" s="20"/>
    </row>
    <row r="130" spans="1:16" ht="14.25" customHeight="1" x14ac:dyDescent="0.25">
      <c r="A130" s="73" t="s">
        <v>110</v>
      </c>
      <c r="B130" s="74"/>
      <c r="C130" s="75" t="s">
        <v>165</v>
      </c>
      <c r="D130" s="75"/>
      <c r="E130" s="75" t="s">
        <v>166</v>
      </c>
      <c r="F130" s="75"/>
      <c r="G130" s="75"/>
      <c r="H130" s="75"/>
      <c r="I130" s="75"/>
      <c r="J130" s="75"/>
      <c r="K130" s="21" t="s">
        <v>30</v>
      </c>
      <c r="L130" s="22">
        <v>20</v>
      </c>
      <c r="M130" s="25">
        <v>0</v>
      </c>
      <c r="N130" s="77">
        <f t="shared" si="5"/>
        <v>0</v>
      </c>
      <c r="O130" s="77"/>
      <c r="P130" s="20"/>
    </row>
    <row r="131" spans="1:16" ht="17.25" customHeight="1" x14ac:dyDescent="0.25">
      <c r="A131" s="23"/>
      <c r="B131" s="42" t="s">
        <v>103</v>
      </c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94">
        <f>N125+N126+N127+N128+N129+N130</f>
        <v>0</v>
      </c>
      <c r="N131" s="94"/>
      <c r="O131" s="94"/>
      <c r="P131" s="24"/>
    </row>
    <row r="132" spans="1:16" ht="6" customHeight="1" x14ac:dyDescent="0.25"/>
    <row r="133" spans="1:16" ht="9" customHeight="1" x14ac:dyDescent="0.25">
      <c r="B133" s="71" t="s">
        <v>122</v>
      </c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</row>
    <row r="134" spans="1:16" ht="9" customHeight="1" x14ac:dyDescent="0.25">
      <c r="A134" s="17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18"/>
    </row>
    <row r="135" spans="1:16" ht="11.25" customHeight="1" x14ac:dyDescent="0.25">
      <c r="A135" s="79"/>
      <c r="B135" s="14" t="s">
        <v>20</v>
      </c>
      <c r="C135" s="42" t="s">
        <v>21</v>
      </c>
      <c r="D135" s="42"/>
      <c r="E135" s="42" t="s">
        <v>22</v>
      </c>
      <c r="F135" s="42"/>
      <c r="G135" s="42"/>
      <c r="H135" s="42"/>
      <c r="I135" s="42"/>
      <c r="J135" s="42"/>
      <c r="K135" s="14" t="s">
        <v>23</v>
      </c>
      <c r="L135" s="19" t="s">
        <v>24</v>
      </c>
      <c r="M135" s="19" t="s">
        <v>25</v>
      </c>
      <c r="N135" s="80" t="s">
        <v>26</v>
      </c>
      <c r="O135" s="80"/>
      <c r="P135" s="81"/>
    </row>
    <row r="136" spans="1:16" ht="6" customHeight="1" x14ac:dyDescent="0.25">
      <c r="A136" s="79"/>
      <c r="P136" s="81"/>
    </row>
    <row r="137" spans="1:16" ht="14.25" customHeight="1" x14ac:dyDescent="0.25">
      <c r="A137" s="73" t="s">
        <v>113</v>
      </c>
      <c r="B137" s="74"/>
      <c r="C137" s="75" t="s">
        <v>124</v>
      </c>
      <c r="D137" s="75"/>
      <c r="E137" s="75" t="s">
        <v>125</v>
      </c>
      <c r="F137" s="75"/>
      <c r="G137" s="75"/>
      <c r="H137" s="75"/>
      <c r="I137" s="75"/>
      <c r="J137" s="75"/>
      <c r="K137" s="21" t="s">
        <v>60</v>
      </c>
      <c r="L137" s="22">
        <v>50.023000000000003</v>
      </c>
      <c r="M137" s="25">
        <v>0</v>
      </c>
      <c r="N137" s="77">
        <f>L137*M137</f>
        <v>0</v>
      </c>
      <c r="O137" s="77"/>
      <c r="P137" s="20"/>
    </row>
    <row r="138" spans="1:16" ht="14.25" customHeight="1" x14ac:dyDescent="0.25">
      <c r="A138" s="73" t="s">
        <v>116</v>
      </c>
      <c r="B138" s="74"/>
      <c r="C138" s="75" t="s">
        <v>127</v>
      </c>
      <c r="D138" s="75"/>
      <c r="E138" s="75" t="s">
        <v>128</v>
      </c>
      <c r="F138" s="75"/>
      <c r="G138" s="75"/>
      <c r="H138" s="75"/>
      <c r="I138" s="75"/>
      <c r="J138" s="75"/>
      <c r="K138" s="21" t="s">
        <v>60</v>
      </c>
      <c r="L138" s="22">
        <v>1200.54</v>
      </c>
      <c r="M138" s="25">
        <v>0</v>
      </c>
      <c r="N138" s="77">
        <f>L138*M138</f>
        <v>0</v>
      </c>
      <c r="O138" s="77"/>
      <c r="P138" s="20"/>
    </row>
    <row r="139" spans="1:16" ht="14.25" customHeight="1" x14ac:dyDescent="0.25">
      <c r="A139" s="73" t="s">
        <v>119</v>
      </c>
      <c r="B139" s="74"/>
      <c r="C139" s="75" t="s">
        <v>130</v>
      </c>
      <c r="D139" s="75"/>
      <c r="E139" s="75" t="s">
        <v>131</v>
      </c>
      <c r="F139" s="75"/>
      <c r="G139" s="75"/>
      <c r="H139" s="75"/>
      <c r="I139" s="75"/>
      <c r="J139" s="75"/>
      <c r="K139" s="21" t="s">
        <v>60</v>
      </c>
      <c r="L139" s="22">
        <v>19.085000000000001</v>
      </c>
      <c r="M139" s="25">
        <v>0</v>
      </c>
      <c r="N139" s="77">
        <f>L139*M139</f>
        <v>0</v>
      </c>
      <c r="O139" s="77"/>
      <c r="P139" s="20"/>
    </row>
    <row r="140" spans="1:16" ht="27.95" customHeight="1" x14ac:dyDescent="0.25">
      <c r="A140" s="73" t="s">
        <v>123</v>
      </c>
      <c r="B140" s="74"/>
      <c r="C140" s="75" t="s">
        <v>136</v>
      </c>
      <c r="D140" s="75"/>
      <c r="E140" s="76" t="s">
        <v>137</v>
      </c>
      <c r="F140" s="76"/>
      <c r="G140" s="76"/>
      <c r="H140" s="76"/>
      <c r="I140" s="76"/>
      <c r="J140" s="76"/>
      <c r="K140" s="21" t="s">
        <v>60</v>
      </c>
      <c r="L140" s="22">
        <v>50.023000000000003</v>
      </c>
      <c r="M140" s="25">
        <v>0</v>
      </c>
      <c r="N140" s="77">
        <f>L140*M140</f>
        <v>0</v>
      </c>
      <c r="O140" s="77"/>
      <c r="P140" s="20"/>
    </row>
    <row r="141" spans="1:16" ht="17.25" customHeight="1" x14ac:dyDescent="0.25">
      <c r="A141" s="23"/>
      <c r="B141" s="42" t="s">
        <v>122</v>
      </c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94">
        <f>N137+N138+N139+N140</f>
        <v>0</v>
      </c>
      <c r="N141" s="94"/>
      <c r="O141" s="94"/>
      <c r="P141" s="24"/>
    </row>
    <row r="142" spans="1:16" ht="6" customHeight="1" x14ac:dyDescent="0.25"/>
    <row r="143" spans="1:16" ht="9" customHeight="1" x14ac:dyDescent="0.25">
      <c r="B143" s="71" t="s">
        <v>138</v>
      </c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</row>
    <row r="144" spans="1:16" ht="9" customHeight="1" x14ac:dyDescent="0.25">
      <c r="A144" s="17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18"/>
    </row>
    <row r="145" spans="1:19" ht="11.25" customHeight="1" x14ac:dyDescent="0.25">
      <c r="A145" s="79"/>
      <c r="B145" s="14" t="s">
        <v>20</v>
      </c>
      <c r="C145" s="42" t="s">
        <v>21</v>
      </c>
      <c r="D145" s="42"/>
      <c r="E145" s="42" t="s">
        <v>22</v>
      </c>
      <c r="F145" s="42"/>
      <c r="G145" s="42"/>
      <c r="H145" s="42"/>
      <c r="I145" s="42"/>
      <c r="J145" s="42"/>
      <c r="K145" s="14" t="s">
        <v>23</v>
      </c>
      <c r="L145" s="19" t="s">
        <v>24</v>
      </c>
      <c r="M145" s="19" t="s">
        <v>25</v>
      </c>
      <c r="N145" s="80" t="s">
        <v>26</v>
      </c>
      <c r="O145" s="80"/>
      <c r="P145" s="81"/>
    </row>
    <row r="146" spans="1:19" ht="6" customHeight="1" x14ac:dyDescent="0.25">
      <c r="A146" s="79"/>
      <c r="P146" s="81"/>
    </row>
    <row r="147" spans="1:19" ht="27.95" customHeight="1" x14ac:dyDescent="0.25">
      <c r="A147" s="73" t="s">
        <v>126</v>
      </c>
      <c r="B147" s="74"/>
      <c r="C147" s="75" t="s">
        <v>140</v>
      </c>
      <c r="D147" s="75"/>
      <c r="E147" s="76" t="s">
        <v>141</v>
      </c>
      <c r="F147" s="76"/>
      <c r="G147" s="76"/>
      <c r="H147" s="76"/>
      <c r="I147" s="76"/>
      <c r="J147" s="76"/>
      <c r="K147" s="21" t="s">
        <v>60</v>
      </c>
      <c r="L147" s="22">
        <v>258.94200000000001</v>
      </c>
      <c r="M147" s="25">
        <v>0</v>
      </c>
      <c r="N147" s="77">
        <f>L147*M147</f>
        <v>0</v>
      </c>
      <c r="O147" s="77"/>
      <c r="P147" s="20"/>
      <c r="R147" s="77">
        <f>P147*Q147</f>
        <v>0</v>
      </c>
      <c r="S147" s="77"/>
    </row>
    <row r="148" spans="1:19" ht="17.25" customHeight="1" x14ac:dyDescent="0.25">
      <c r="A148" s="23"/>
      <c r="B148" s="42" t="s">
        <v>138</v>
      </c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94">
        <f>N147</f>
        <v>0</v>
      </c>
      <c r="N148" s="94"/>
      <c r="O148" s="94"/>
      <c r="P148" s="24"/>
    </row>
    <row r="149" spans="1:19" ht="6" customHeight="1" x14ac:dyDescent="0.25"/>
    <row r="150" spans="1:19" ht="17.25" customHeight="1" x14ac:dyDescent="0.25">
      <c r="B150" s="29"/>
      <c r="C150" s="29"/>
      <c r="D150" s="29"/>
      <c r="E150" s="30"/>
      <c r="F150" s="29"/>
      <c r="G150" s="29"/>
      <c r="H150" s="29"/>
      <c r="I150" s="31" t="s">
        <v>142</v>
      </c>
      <c r="J150" s="91" t="s">
        <v>143</v>
      </c>
      <c r="K150" s="91"/>
      <c r="L150" s="91"/>
      <c r="M150" s="92">
        <f>M94+M110+M119+M131+M141+M148</f>
        <v>0</v>
      </c>
      <c r="N150" s="92"/>
      <c r="O150" s="92"/>
    </row>
    <row r="151" spans="1:19" ht="14.25" customHeight="1" x14ac:dyDescent="0.25"/>
    <row r="152" spans="1:19" ht="9" customHeight="1" x14ac:dyDescent="0.25">
      <c r="B152" s="93" t="s">
        <v>183</v>
      </c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</row>
    <row r="153" spans="1:19" ht="9" customHeight="1" x14ac:dyDescent="0.25">
      <c r="A153" s="17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18"/>
    </row>
    <row r="154" spans="1:19" ht="9" customHeight="1" x14ac:dyDescent="0.25">
      <c r="B154" s="71" t="s">
        <v>19</v>
      </c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</row>
    <row r="155" spans="1:19" ht="9" customHeight="1" x14ac:dyDescent="0.25">
      <c r="A155" s="17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18"/>
    </row>
    <row r="156" spans="1:19" ht="11.25" customHeight="1" x14ac:dyDescent="0.25">
      <c r="A156" s="79"/>
      <c r="B156" s="14" t="s">
        <v>20</v>
      </c>
      <c r="C156" s="42" t="s">
        <v>21</v>
      </c>
      <c r="D156" s="42"/>
      <c r="E156" s="42" t="s">
        <v>22</v>
      </c>
      <c r="F156" s="42"/>
      <c r="G156" s="42"/>
      <c r="H156" s="42"/>
      <c r="I156" s="42"/>
      <c r="J156" s="42"/>
      <c r="K156" s="14" t="s">
        <v>23</v>
      </c>
      <c r="L156" s="19" t="s">
        <v>24</v>
      </c>
      <c r="M156" s="19" t="s">
        <v>25</v>
      </c>
      <c r="N156" s="80" t="s">
        <v>26</v>
      </c>
      <c r="O156" s="80"/>
      <c r="P156" s="81"/>
    </row>
    <row r="157" spans="1:19" ht="6" customHeight="1" x14ac:dyDescent="0.25">
      <c r="A157" s="79"/>
      <c r="P157" s="81"/>
    </row>
    <row r="158" spans="1:19" ht="14.25" customHeight="1" x14ac:dyDescent="0.25">
      <c r="A158" s="73" t="s">
        <v>27</v>
      </c>
      <c r="B158" s="74"/>
      <c r="C158" s="75" t="s">
        <v>32</v>
      </c>
      <c r="D158" s="75"/>
      <c r="E158" s="75" t="s">
        <v>33</v>
      </c>
      <c r="F158" s="75"/>
      <c r="G158" s="75"/>
      <c r="H158" s="75"/>
      <c r="I158" s="75"/>
      <c r="J158" s="75"/>
      <c r="K158" s="21" t="s">
        <v>30</v>
      </c>
      <c r="L158" s="22">
        <v>25</v>
      </c>
      <c r="M158" s="25">
        <v>0</v>
      </c>
      <c r="N158" s="77">
        <f t="shared" ref="N158:N163" si="6">L158*M158</f>
        <v>0</v>
      </c>
      <c r="O158" s="77"/>
      <c r="P158" s="20"/>
    </row>
    <row r="159" spans="1:19" ht="14.25" customHeight="1" x14ac:dyDescent="0.25">
      <c r="A159" s="73" t="s">
        <v>31</v>
      </c>
      <c r="B159" s="74"/>
      <c r="C159" s="75" t="s">
        <v>35</v>
      </c>
      <c r="D159" s="75"/>
      <c r="E159" s="75" t="s">
        <v>36</v>
      </c>
      <c r="F159" s="75"/>
      <c r="G159" s="75"/>
      <c r="H159" s="75"/>
      <c r="I159" s="75"/>
      <c r="J159" s="75"/>
      <c r="K159" s="21" t="s">
        <v>30</v>
      </c>
      <c r="L159" s="22">
        <v>12</v>
      </c>
      <c r="M159" s="25">
        <v>0</v>
      </c>
      <c r="N159" s="77">
        <f t="shared" si="6"/>
        <v>0</v>
      </c>
      <c r="O159" s="77"/>
      <c r="P159" s="20"/>
    </row>
    <row r="160" spans="1:19" ht="27.95" customHeight="1" x14ac:dyDescent="0.25">
      <c r="A160" s="73" t="s">
        <v>34</v>
      </c>
      <c r="B160" s="74"/>
      <c r="C160" s="75" t="s">
        <v>149</v>
      </c>
      <c r="D160" s="75"/>
      <c r="E160" s="76" t="s">
        <v>150</v>
      </c>
      <c r="F160" s="76"/>
      <c r="G160" s="76"/>
      <c r="H160" s="76"/>
      <c r="I160" s="76"/>
      <c r="J160" s="76"/>
      <c r="K160" s="21" t="s">
        <v>47</v>
      </c>
      <c r="L160" s="22">
        <v>30.45</v>
      </c>
      <c r="M160" s="25">
        <v>0</v>
      </c>
      <c r="N160" s="77">
        <f t="shared" si="6"/>
        <v>0</v>
      </c>
      <c r="O160" s="77"/>
      <c r="P160" s="20"/>
    </row>
    <row r="161" spans="1:16" ht="27.95" customHeight="1" x14ac:dyDescent="0.25">
      <c r="A161" s="73" t="s">
        <v>37</v>
      </c>
      <c r="B161" s="74"/>
      <c r="C161" s="75" t="s">
        <v>52</v>
      </c>
      <c r="D161" s="75"/>
      <c r="E161" s="76" t="s">
        <v>53</v>
      </c>
      <c r="F161" s="76"/>
      <c r="G161" s="76"/>
      <c r="H161" s="76"/>
      <c r="I161" s="76"/>
      <c r="J161" s="76"/>
      <c r="K161" s="21" t="s">
        <v>47</v>
      </c>
      <c r="L161" s="22">
        <v>30.45</v>
      </c>
      <c r="M161" s="25">
        <v>0</v>
      </c>
      <c r="N161" s="77">
        <f t="shared" si="6"/>
        <v>0</v>
      </c>
      <c r="O161" s="77"/>
      <c r="P161" s="20"/>
    </row>
    <row r="162" spans="1:16" ht="27.95" customHeight="1" x14ac:dyDescent="0.25">
      <c r="A162" s="73" t="s">
        <v>40</v>
      </c>
      <c r="B162" s="74"/>
      <c r="C162" s="75" t="s">
        <v>55</v>
      </c>
      <c r="D162" s="75"/>
      <c r="E162" s="76" t="s">
        <v>56</v>
      </c>
      <c r="F162" s="76"/>
      <c r="G162" s="76"/>
      <c r="H162" s="76"/>
      <c r="I162" s="76"/>
      <c r="J162" s="76"/>
      <c r="K162" s="21" t="s">
        <v>47</v>
      </c>
      <c r="L162" s="22">
        <v>456.75</v>
      </c>
      <c r="M162" s="25">
        <v>0</v>
      </c>
      <c r="N162" s="77">
        <f t="shared" si="6"/>
        <v>0</v>
      </c>
      <c r="O162" s="77"/>
      <c r="P162" s="20"/>
    </row>
    <row r="163" spans="1:16" ht="14.25" customHeight="1" x14ac:dyDescent="0.25">
      <c r="A163" s="73" t="s">
        <v>44</v>
      </c>
      <c r="B163" s="74"/>
      <c r="C163" s="75" t="s">
        <v>58</v>
      </c>
      <c r="D163" s="75"/>
      <c r="E163" s="75" t="s">
        <v>59</v>
      </c>
      <c r="F163" s="75"/>
      <c r="G163" s="75"/>
      <c r="H163" s="75"/>
      <c r="I163" s="75"/>
      <c r="J163" s="75"/>
      <c r="K163" s="21" t="s">
        <v>60</v>
      </c>
      <c r="L163" s="22">
        <v>54.81</v>
      </c>
      <c r="M163" s="25">
        <v>0</v>
      </c>
      <c r="N163" s="77">
        <f t="shared" si="6"/>
        <v>0</v>
      </c>
      <c r="O163" s="77"/>
      <c r="P163" s="20"/>
    </row>
    <row r="164" spans="1:16" ht="17.25" customHeight="1" x14ac:dyDescent="0.25">
      <c r="A164" s="23"/>
      <c r="B164" s="42" t="s">
        <v>19</v>
      </c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90">
        <f>N158+N159+N160+N161+N162+N163</f>
        <v>0</v>
      </c>
      <c r="N164" s="90"/>
      <c r="O164" s="90"/>
      <c r="P164" s="24"/>
    </row>
    <row r="165" spans="1:16" ht="6" customHeight="1" x14ac:dyDescent="0.25"/>
    <row r="166" spans="1:16" ht="9" customHeight="1" x14ac:dyDescent="0.25">
      <c r="B166" s="71" t="s">
        <v>70</v>
      </c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</row>
    <row r="167" spans="1:16" ht="9" customHeight="1" x14ac:dyDescent="0.25">
      <c r="A167" s="17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18"/>
    </row>
    <row r="168" spans="1:16" ht="11.25" customHeight="1" x14ac:dyDescent="0.25">
      <c r="A168" s="79"/>
      <c r="B168" s="14" t="s">
        <v>20</v>
      </c>
      <c r="C168" s="42" t="s">
        <v>21</v>
      </c>
      <c r="D168" s="42"/>
      <c r="E168" s="42" t="s">
        <v>22</v>
      </c>
      <c r="F168" s="42"/>
      <c r="G168" s="42"/>
      <c r="H168" s="42"/>
      <c r="I168" s="42"/>
      <c r="J168" s="42"/>
      <c r="K168" s="14" t="s">
        <v>23</v>
      </c>
      <c r="L168" s="19" t="s">
        <v>24</v>
      </c>
      <c r="M168" s="19" t="s">
        <v>25</v>
      </c>
      <c r="N168" s="80" t="s">
        <v>26</v>
      </c>
      <c r="O168" s="80"/>
      <c r="P168" s="81"/>
    </row>
    <row r="169" spans="1:16" ht="6" customHeight="1" x14ac:dyDescent="0.25">
      <c r="A169" s="79"/>
      <c r="P169" s="81"/>
    </row>
    <row r="170" spans="1:16" ht="14.25" customHeight="1" x14ac:dyDescent="0.25">
      <c r="A170" s="73" t="s">
        <v>48</v>
      </c>
      <c r="B170" s="74"/>
      <c r="C170" s="75" t="s">
        <v>72</v>
      </c>
      <c r="D170" s="75"/>
      <c r="E170" s="75" t="s">
        <v>73</v>
      </c>
      <c r="F170" s="75"/>
      <c r="G170" s="75"/>
      <c r="H170" s="75"/>
      <c r="I170" s="75"/>
      <c r="J170" s="75"/>
      <c r="K170" s="21" t="s">
        <v>30</v>
      </c>
      <c r="L170" s="22">
        <v>203</v>
      </c>
      <c r="M170" s="25">
        <v>0</v>
      </c>
      <c r="N170" s="77">
        <f t="shared" ref="N170:N175" si="7">L170*M170</f>
        <v>0</v>
      </c>
      <c r="O170" s="77"/>
      <c r="P170" s="20"/>
    </row>
    <row r="171" spans="1:16" ht="14.25" customHeight="1" x14ac:dyDescent="0.25">
      <c r="A171" s="73" t="s">
        <v>51</v>
      </c>
      <c r="B171" s="74"/>
      <c r="C171" s="75" t="s">
        <v>151</v>
      </c>
      <c r="D171" s="75"/>
      <c r="E171" s="75" t="s">
        <v>152</v>
      </c>
      <c r="F171" s="75"/>
      <c r="G171" s="75"/>
      <c r="H171" s="75"/>
      <c r="I171" s="75"/>
      <c r="J171" s="75"/>
      <c r="K171" s="21" t="s">
        <v>47</v>
      </c>
      <c r="L171" s="22">
        <v>5.8</v>
      </c>
      <c r="M171" s="25">
        <v>0</v>
      </c>
      <c r="N171" s="77">
        <f t="shared" si="7"/>
        <v>0</v>
      </c>
      <c r="O171" s="77"/>
      <c r="P171" s="20"/>
    </row>
    <row r="172" spans="1:16" ht="14.25" customHeight="1" x14ac:dyDescent="0.25">
      <c r="A172" s="73" t="s">
        <v>54</v>
      </c>
      <c r="B172" s="74"/>
      <c r="C172" s="75" t="s">
        <v>153</v>
      </c>
      <c r="D172" s="75"/>
      <c r="E172" s="75" t="s">
        <v>154</v>
      </c>
      <c r="F172" s="75"/>
      <c r="G172" s="75"/>
      <c r="H172" s="75"/>
      <c r="I172" s="75"/>
      <c r="J172" s="75"/>
      <c r="K172" s="21" t="s">
        <v>60</v>
      </c>
      <c r="L172" s="22">
        <v>10.44</v>
      </c>
      <c r="M172" s="25">
        <v>0</v>
      </c>
      <c r="N172" s="77">
        <f t="shared" si="7"/>
        <v>0</v>
      </c>
      <c r="O172" s="77"/>
      <c r="P172" s="20"/>
    </row>
    <row r="173" spans="1:16" ht="14.25" customHeight="1" x14ac:dyDescent="0.25">
      <c r="A173" s="73" t="s">
        <v>57</v>
      </c>
      <c r="B173" s="74"/>
      <c r="C173" s="75" t="s">
        <v>81</v>
      </c>
      <c r="D173" s="75"/>
      <c r="E173" s="75" t="s">
        <v>82</v>
      </c>
      <c r="F173" s="75"/>
      <c r="G173" s="75"/>
      <c r="H173" s="75"/>
      <c r="I173" s="75"/>
      <c r="J173" s="75"/>
      <c r="K173" s="21" t="s">
        <v>30</v>
      </c>
      <c r="L173" s="22">
        <v>92.8</v>
      </c>
      <c r="M173" s="25">
        <v>0</v>
      </c>
      <c r="N173" s="77">
        <f t="shared" si="7"/>
        <v>0</v>
      </c>
      <c r="O173" s="77"/>
      <c r="P173" s="20"/>
    </row>
    <row r="174" spans="1:16" ht="27.95" customHeight="1" x14ac:dyDescent="0.25">
      <c r="A174" s="73" t="s">
        <v>61</v>
      </c>
      <c r="B174" s="74"/>
      <c r="C174" s="75" t="s">
        <v>84</v>
      </c>
      <c r="D174" s="75"/>
      <c r="E174" s="76" t="s">
        <v>85</v>
      </c>
      <c r="F174" s="76"/>
      <c r="G174" s="76"/>
      <c r="H174" s="76"/>
      <c r="I174" s="76"/>
      <c r="J174" s="76"/>
      <c r="K174" s="21" t="s">
        <v>30</v>
      </c>
      <c r="L174" s="22">
        <v>87</v>
      </c>
      <c r="M174" s="25">
        <v>0</v>
      </c>
      <c r="N174" s="77">
        <f t="shared" si="7"/>
        <v>0</v>
      </c>
      <c r="O174" s="77"/>
      <c r="P174" s="20"/>
    </row>
    <row r="175" spans="1:16" ht="27.95" customHeight="1" x14ac:dyDescent="0.25">
      <c r="A175" s="73" t="s">
        <v>64</v>
      </c>
      <c r="B175" s="74"/>
      <c r="C175" s="75" t="s">
        <v>87</v>
      </c>
      <c r="D175" s="75"/>
      <c r="E175" s="76" t="s">
        <v>88</v>
      </c>
      <c r="F175" s="76"/>
      <c r="G175" s="76"/>
      <c r="H175" s="76"/>
      <c r="I175" s="76"/>
      <c r="J175" s="76"/>
      <c r="K175" s="21" t="s">
        <v>30</v>
      </c>
      <c r="L175" s="22">
        <v>92.8</v>
      </c>
      <c r="M175" s="25">
        <v>0</v>
      </c>
      <c r="N175" s="77">
        <f t="shared" si="7"/>
        <v>0</v>
      </c>
      <c r="O175" s="77"/>
      <c r="P175" s="20"/>
    </row>
    <row r="176" spans="1:16" ht="17.25" customHeight="1" x14ac:dyDescent="0.25">
      <c r="A176" s="23"/>
      <c r="B176" s="42" t="s">
        <v>70</v>
      </c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90">
        <f>N170+N171+N172+N173+N174+N175</f>
        <v>0</v>
      </c>
      <c r="N176" s="90"/>
      <c r="O176" s="90"/>
      <c r="P176" s="24"/>
    </row>
    <row r="177" spans="1:16" ht="6" customHeight="1" x14ac:dyDescent="0.25"/>
    <row r="178" spans="1:16" ht="9" customHeight="1" x14ac:dyDescent="0.25">
      <c r="B178" s="71" t="s">
        <v>92</v>
      </c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</row>
    <row r="179" spans="1:16" ht="9" customHeight="1" x14ac:dyDescent="0.25">
      <c r="A179" s="17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18"/>
    </row>
    <row r="180" spans="1:16" ht="11.25" customHeight="1" x14ac:dyDescent="0.25">
      <c r="A180" s="79"/>
      <c r="B180" s="14" t="s">
        <v>20</v>
      </c>
      <c r="C180" s="42" t="s">
        <v>21</v>
      </c>
      <c r="D180" s="42"/>
      <c r="E180" s="42" t="s">
        <v>22</v>
      </c>
      <c r="F180" s="42"/>
      <c r="G180" s="42"/>
      <c r="H180" s="42"/>
      <c r="I180" s="42"/>
      <c r="J180" s="42"/>
      <c r="K180" s="14" t="s">
        <v>23</v>
      </c>
      <c r="L180" s="19" t="s">
        <v>24</v>
      </c>
      <c r="M180" s="19" t="s">
        <v>25</v>
      </c>
      <c r="N180" s="80" t="s">
        <v>26</v>
      </c>
      <c r="O180" s="80"/>
      <c r="P180" s="81"/>
    </row>
    <row r="181" spans="1:16" ht="6" customHeight="1" x14ac:dyDescent="0.25">
      <c r="A181" s="79"/>
      <c r="P181" s="81"/>
    </row>
    <row r="182" spans="1:16" ht="14.25" customHeight="1" x14ac:dyDescent="0.25">
      <c r="A182" s="73" t="s">
        <v>93</v>
      </c>
      <c r="B182" s="74"/>
      <c r="C182" s="75" t="s">
        <v>159</v>
      </c>
      <c r="D182" s="75"/>
      <c r="E182" s="75" t="s">
        <v>160</v>
      </c>
      <c r="F182" s="75"/>
      <c r="G182" s="75"/>
      <c r="H182" s="75"/>
      <c r="I182" s="75"/>
      <c r="J182" s="75"/>
      <c r="K182" s="21" t="s">
        <v>96</v>
      </c>
      <c r="L182" s="22">
        <v>1</v>
      </c>
      <c r="M182" s="25">
        <v>0</v>
      </c>
      <c r="N182" s="77">
        <f>L182*M182</f>
        <v>0</v>
      </c>
      <c r="O182" s="77"/>
      <c r="P182" s="20"/>
    </row>
    <row r="183" spans="1:16" ht="14.25" customHeight="1" x14ac:dyDescent="0.25">
      <c r="A183" s="73" t="s">
        <v>97</v>
      </c>
      <c r="B183" s="74"/>
      <c r="C183" s="75" t="s">
        <v>98</v>
      </c>
      <c r="D183" s="75"/>
      <c r="E183" s="75" t="s">
        <v>99</v>
      </c>
      <c r="F183" s="75"/>
      <c r="G183" s="75"/>
      <c r="H183" s="75"/>
      <c r="I183" s="75"/>
      <c r="J183" s="75"/>
      <c r="K183" s="21" t="s">
        <v>96</v>
      </c>
      <c r="L183" s="22">
        <v>1</v>
      </c>
      <c r="M183" s="25">
        <v>0</v>
      </c>
      <c r="N183" s="77">
        <f>L183*M183</f>
        <v>0</v>
      </c>
      <c r="O183" s="77"/>
      <c r="P183" s="20"/>
    </row>
    <row r="184" spans="1:16" ht="17.25" customHeight="1" x14ac:dyDescent="0.25">
      <c r="A184" s="23"/>
      <c r="B184" s="42" t="s">
        <v>92</v>
      </c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90">
        <f>N182+N183</f>
        <v>0</v>
      </c>
      <c r="N184" s="90"/>
      <c r="O184" s="90"/>
      <c r="P184" s="24"/>
    </row>
    <row r="185" spans="1:16" ht="6" customHeight="1" x14ac:dyDescent="0.25"/>
    <row r="186" spans="1:16" ht="9" customHeight="1" x14ac:dyDescent="0.25">
      <c r="B186" s="71" t="s">
        <v>122</v>
      </c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</row>
    <row r="187" spans="1:16" ht="9" customHeight="1" x14ac:dyDescent="0.25">
      <c r="A187" s="17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18"/>
    </row>
    <row r="188" spans="1:16" ht="11.25" customHeight="1" x14ac:dyDescent="0.25">
      <c r="A188" s="79"/>
      <c r="B188" s="14" t="s">
        <v>20</v>
      </c>
      <c r="C188" s="42" t="s">
        <v>21</v>
      </c>
      <c r="D188" s="42"/>
      <c r="E188" s="42" t="s">
        <v>22</v>
      </c>
      <c r="F188" s="42"/>
      <c r="G188" s="42"/>
      <c r="H188" s="42"/>
      <c r="I188" s="42"/>
      <c r="J188" s="42"/>
      <c r="K188" s="14" t="s">
        <v>23</v>
      </c>
      <c r="L188" s="19" t="s">
        <v>24</v>
      </c>
      <c r="M188" s="19" t="s">
        <v>25</v>
      </c>
      <c r="N188" s="80" t="s">
        <v>26</v>
      </c>
      <c r="O188" s="80"/>
      <c r="P188" s="81"/>
    </row>
    <row r="189" spans="1:16" ht="6" customHeight="1" x14ac:dyDescent="0.25">
      <c r="A189" s="79"/>
      <c r="P189" s="81"/>
    </row>
    <row r="190" spans="1:16" ht="14.25" customHeight="1" x14ac:dyDescent="0.25">
      <c r="A190" s="73" t="s">
        <v>123</v>
      </c>
      <c r="B190" s="74"/>
      <c r="C190" s="75" t="s">
        <v>124</v>
      </c>
      <c r="D190" s="75"/>
      <c r="E190" s="75" t="s">
        <v>125</v>
      </c>
      <c r="F190" s="75"/>
      <c r="G190" s="75"/>
      <c r="H190" s="75"/>
      <c r="I190" s="75"/>
      <c r="J190" s="75"/>
      <c r="K190" s="21" t="s">
        <v>60</v>
      </c>
      <c r="L190" s="22">
        <v>6.6760000000000002</v>
      </c>
      <c r="M190" s="25">
        <v>0</v>
      </c>
      <c r="N190" s="77">
        <f>L190*M190</f>
        <v>0</v>
      </c>
      <c r="O190" s="77"/>
      <c r="P190" s="20"/>
    </row>
    <row r="191" spans="1:16" ht="14.25" customHeight="1" x14ac:dyDescent="0.25">
      <c r="A191" s="73" t="s">
        <v>126</v>
      </c>
      <c r="B191" s="74"/>
      <c r="C191" s="75" t="s">
        <v>127</v>
      </c>
      <c r="D191" s="75"/>
      <c r="E191" s="75" t="s">
        <v>128</v>
      </c>
      <c r="F191" s="75"/>
      <c r="G191" s="75"/>
      <c r="H191" s="75"/>
      <c r="I191" s="75"/>
      <c r="J191" s="75"/>
      <c r="K191" s="21" t="s">
        <v>60</v>
      </c>
      <c r="L191" s="22">
        <v>160.22399999999999</v>
      </c>
      <c r="M191" s="25">
        <v>0</v>
      </c>
      <c r="N191" s="77">
        <f>L191*M191</f>
        <v>0</v>
      </c>
      <c r="O191" s="77"/>
      <c r="P191" s="20"/>
    </row>
    <row r="192" spans="1:16" ht="14.25" customHeight="1" x14ac:dyDescent="0.25">
      <c r="A192" s="73" t="s">
        <v>129</v>
      </c>
      <c r="B192" s="74"/>
      <c r="C192" s="75" t="s">
        <v>130</v>
      </c>
      <c r="D192" s="75"/>
      <c r="E192" s="75" t="s">
        <v>131</v>
      </c>
      <c r="F192" s="75"/>
      <c r="G192" s="75"/>
      <c r="H192" s="75"/>
      <c r="I192" s="75"/>
      <c r="J192" s="75"/>
      <c r="K192" s="21" t="s">
        <v>60</v>
      </c>
      <c r="L192" s="22">
        <v>6.6760000000000002</v>
      </c>
      <c r="M192" s="25">
        <v>0</v>
      </c>
      <c r="N192" s="77">
        <f>L192*M192</f>
        <v>0</v>
      </c>
      <c r="O192" s="77"/>
      <c r="P192" s="20"/>
    </row>
    <row r="193" spans="1:16" ht="27.95" customHeight="1" x14ac:dyDescent="0.25">
      <c r="A193" s="73" t="s">
        <v>135</v>
      </c>
      <c r="B193" s="74"/>
      <c r="C193" s="75" t="s">
        <v>136</v>
      </c>
      <c r="D193" s="75"/>
      <c r="E193" s="76" t="s">
        <v>137</v>
      </c>
      <c r="F193" s="76"/>
      <c r="G193" s="76"/>
      <c r="H193" s="76"/>
      <c r="I193" s="76"/>
      <c r="J193" s="76"/>
      <c r="K193" s="21" t="s">
        <v>60</v>
      </c>
      <c r="L193" s="22">
        <v>6.6760000000000002</v>
      </c>
      <c r="M193" s="25">
        <v>0</v>
      </c>
      <c r="N193" s="77">
        <f>L193*M193</f>
        <v>0</v>
      </c>
      <c r="O193" s="77"/>
      <c r="P193" s="20"/>
    </row>
    <row r="194" spans="1:16" ht="17.25" customHeight="1" x14ac:dyDescent="0.25">
      <c r="A194" s="23"/>
      <c r="B194" s="42" t="s">
        <v>122</v>
      </c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90">
        <f>N190+N191+N192+N193</f>
        <v>0</v>
      </c>
      <c r="N194" s="90"/>
      <c r="O194" s="90"/>
      <c r="P194" s="24"/>
    </row>
    <row r="195" spans="1:16" ht="6" customHeight="1" x14ac:dyDescent="0.25"/>
    <row r="196" spans="1:16" ht="9" customHeight="1" x14ac:dyDescent="0.25">
      <c r="B196" s="71" t="s">
        <v>138</v>
      </c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</row>
    <row r="197" spans="1:16" ht="9" customHeight="1" x14ac:dyDescent="0.25">
      <c r="A197" s="17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18"/>
    </row>
    <row r="198" spans="1:16" ht="11.25" customHeight="1" x14ac:dyDescent="0.25">
      <c r="A198" s="79"/>
      <c r="B198" s="14" t="s">
        <v>20</v>
      </c>
      <c r="C198" s="42" t="s">
        <v>21</v>
      </c>
      <c r="D198" s="42"/>
      <c r="E198" s="42" t="s">
        <v>22</v>
      </c>
      <c r="F198" s="42"/>
      <c r="G198" s="42"/>
      <c r="H198" s="42"/>
      <c r="I198" s="42"/>
      <c r="J198" s="42"/>
      <c r="K198" s="14" t="s">
        <v>23</v>
      </c>
      <c r="L198" s="19" t="s">
        <v>24</v>
      </c>
      <c r="M198" s="19" t="s">
        <v>25</v>
      </c>
      <c r="N198" s="80" t="s">
        <v>26</v>
      </c>
      <c r="O198" s="80"/>
      <c r="P198" s="81"/>
    </row>
    <row r="199" spans="1:16" ht="6" customHeight="1" x14ac:dyDescent="0.25">
      <c r="A199" s="79"/>
      <c r="P199" s="81"/>
    </row>
    <row r="200" spans="1:16" ht="27.95" customHeight="1" x14ac:dyDescent="0.25">
      <c r="A200" s="73" t="s">
        <v>139</v>
      </c>
      <c r="B200" s="74"/>
      <c r="C200" s="75" t="s">
        <v>140</v>
      </c>
      <c r="D200" s="75"/>
      <c r="E200" s="76" t="s">
        <v>141</v>
      </c>
      <c r="F200" s="76"/>
      <c r="G200" s="76"/>
      <c r="H200" s="76"/>
      <c r="I200" s="76"/>
      <c r="J200" s="76"/>
      <c r="K200" s="21" t="s">
        <v>60</v>
      </c>
      <c r="L200" s="22">
        <v>74.259</v>
      </c>
      <c r="M200" s="25"/>
      <c r="N200" s="77">
        <f>L200*M200</f>
        <v>0</v>
      </c>
      <c r="O200" s="77"/>
      <c r="P200" s="20"/>
    </row>
    <row r="201" spans="1:16" ht="17.25" customHeight="1" x14ac:dyDescent="0.25">
      <c r="A201" s="23"/>
      <c r="B201" s="42" t="s">
        <v>138</v>
      </c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90">
        <f>N200</f>
        <v>0</v>
      </c>
      <c r="N201" s="90"/>
      <c r="O201" s="90"/>
      <c r="P201" s="24"/>
    </row>
    <row r="202" spans="1:16" ht="6" customHeight="1" x14ac:dyDescent="0.25"/>
    <row r="203" spans="1:16" ht="17.25" customHeight="1" x14ac:dyDescent="0.25">
      <c r="A203" s="32"/>
      <c r="B203" s="32"/>
      <c r="C203" s="32"/>
      <c r="D203" s="32"/>
      <c r="E203" s="33"/>
      <c r="F203" s="32"/>
      <c r="G203" s="32"/>
      <c r="H203" s="32"/>
      <c r="I203" s="34" t="s">
        <v>142</v>
      </c>
      <c r="J203" s="87" t="s">
        <v>167</v>
      </c>
      <c r="K203" s="87"/>
      <c r="L203" s="87"/>
      <c r="M203" s="88">
        <f>M201+M194+M184+M176+M164</f>
        <v>0</v>
      </c>
      <c r="N203" s="88"/>
      <c r="O203" s="88"/>
    </row>
    <row r="204" spans="1:16" ht="9" customHeight="1" x14ac:dyDescent="0.25"/>
    <row r="205" spans="1:16" ht="9" customHeight="1" x14ac:dyDescent="0.25">
      <c r="B205" s="89" t="s">
        <v>182</v>
      </c>
      <c r="C205" s="89"/>
      <c r="D205" s="89"/>
      <c r="E205" s="89"/>
      <c r="F205" s="89"/>
      <c r="G205" s="89"/>
      <c r="H205" s="89"/>
      <c r="I205" s="89"/>
      <c r="J205" s="89"/>
      <c r="K205" s="89"/>
      <c r="L205" s="89"/>
      <c r="M205" s="89"/>
      <c r="N205" s="89"/>
      <c r="O205" s="89"/>
    </row>
    <row r="206" spans="1:16" ht="9" customHeight="1" x14ac:dyDescent="0.25">
      <c r="A206" s="17"/>
      <c r="B206" s="89"/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18"/>
    </row>
    <row r="207" spans="1:16" ht="9" customHeight="1" x14ac:dyDescent="0.25">
      <c r="B207" s="71" t="s">
        <v>19</v>
      </c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</row>
    <row r="208" spans="1:16" ht="9" customHeight="1" x14ac:dyDescent="0.25">
      <c r="A208" s="17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18"/>
    </row>
    <row r="209" spans="1:16" ht="11.25" customHeight="1" x14ac:dyDescent="0.25">
      <c r="A209" s="79"/>
      <c r="B209" s="14" t="s">
        <v>20</v>
      </c>
      <c r="C209" s="42" t="s">
        <v>21</v>
      </c>
      <c r="D209" s="42"/>
      <c r="E209" s="42" t="s">
        <v>22</v>
      </c>
      <c r="F209" s="42"/>
      <c r="G209" s="42"/>
      <c r="H209" s="42"/>
      <c r="I209" s="42"/>
      <c r="J209" s="42"/>
      <c r="K209" s="14" t="s">
        <v>23</v>
      </c>
      <c r="L209" s="19" t="s">
        <v>24</v>
      </c>
      <c r="M209" s="19" t="s">
        <v>25</v>
      </c>
      <c r="N209" s="80" t="s">
        <v>26</v>
      </c>
      <c r="O209" s="80"/>
      <c r="P209" s="81"/>
    </row>
    <row r="210" spans="1:16" ht="6" customHeight="1" x14ac:dyDescent="0.25">
      <c r="A210" s="79"/>
      <c r="P210" s="81"/>
    </row>
    <row r="211" spans="1:16" ht="14.25" customHeight="1" x14ac:dyDescent="0.25">
      <c r="A211" s="73" t="s">
        <v>27</v>
      </c>
      <c r="B211" s="74"/>
      <c r="C211" s="75" t="s">
        <v>32</v>
      </c>
      <c r="D211" s="75"/>
      <c r="E211" s="75" t="s">
        <v>33</v>
      </c>
      <c r="F211" s="75"/>
      <c r="G211" s="75"/>
      <c r="H211" s="75"/>
      <c r="I211" s="75"/>
      <c r="J211" s="75"/>
      <c r="K211" s="21" t="s">
        <v>30</v>
      </c>
      <c r="L211" s="22">
        <v>15</v>
      </c>
      <c r="M211" s="25">
        <v>0</v>
      </c>
      <c r="N211" s="77">
        <f t="shared" ref="N211:N217" si="8">L211*M211</f>
        <v>0</v>
      </c>
      <c r="O211" s="77"/>
      <c r="P211" s="20"/>
    </row>
    <row r="212" spans="1:16" ht="14.25" customHeight="1" x14ac:dyDescent="0.25">
      <c r="A212" s="73" t="s">
        <v>31</v>
      </c>
      <c r="B212" s="74"/>
      <c r="C212" s="75" t="s">
        <v>35</v>
      </c>
      <c r="D212" s="75"/>
      <c r="E212" s="75" t="s">
        <v>36</v>
      </c>
      <c r="F212" s="75"/>
      <c r="G212" s="75"/>
      <c r="H212" s="75"/>
      <c r="I212" s="75"/>
      <c r="J212" s="75"/>
      <c r="K212" s="21" t="s">
        <v>30</v>
      </c>
      <c r="L212" s="22">
        <v>60</v>
      </c>
      <c r="M212" s="25">
        <v>0</v>
      </c>
      <c r="N212" s="77">
        <f t="shared" si="8"/>
        <v>0</v>
      </c>
      <c r="O212" s="77"/>
      <c r="P212" s="20"/>
    </row>
    <row r="213" spans="1:16" ht="14.25" customHeight="1" x14ac:dyDescent="0.25">
      <c r="A213" s="73" t="s">
        <v>34</v>
      </c>
      <c r="B213" s="74"/>
      <c r="C213" s="75" t="s">
        <v>169</v>
      </c>
      <c r="D213" s="75"/>
      <c r="E213" s="75" t="s">
        <v>170</v>
      </c>
      <c r="F213" s="75"/>
      <c r="G213" s="75"/>
      <c r="H213" s="75"/>
      <c r="I213" s="75"/>
      <c r="J213" s="75"/>
      <c r="K213" s="21" t="s">
        <v>30</v>
      </c>
      <c r="L213" s="22">
        <v>208</v>
      </c>
      <c r="M213" s="25">
        <v>0</v>
      </c>
      <c r="N213" s="77">
        <f t="shared" si="8"/>
        <v>0</v>
      </c>
      <c r="O213" s="77"/>
      <c r="P213" s="20"/>
    </row>
    <row r="214" spans="1:16" ht="27.95" customHeight="1" x14ac:dyDescent="0.25">
      <c r="A214" s="73" t="s">
        <v>37</v>
      </c>
      <c r="B214" s="74"/>
      <c r="C214" s="75" t="s">
        <v>149</v>
      </c>
      <c r="D214" s="75"/>
      <c r="E214" s="76" t="s">
        <v>150</v>
      </c>
      <c r="F214" s="76"/>
      <c r="G214" s="76"/>
      <c r="H214" s="76"/>
      <c r="I214" s="76"/>
      <c r="J214" s="76"/>
      <c r="K214" s="21" t="s">
        <v>47</v>
      </c>
      <c r="L214" s="22">
        <v>99.9</v>
      </c>
      <c r="M214" s="25">
        <v>0</v>
      </c>
      <c r="N214" s="77">
        <f t="shared" si="8"/>
        <v>0</v>
      </c>
      <c r="O214" s="77"/>
      <c r="P214" s="20"/>
    </row>
    <row r="215" spans="1:16" ht="27.95" customHeight="1" x14ac:dyDescent="0.25">
      <c r="A215" s="73" t="s">
        <v>40</v>
      </c>
      <c r="B215" s="74"/>
      <c r="C215" s="75" t="s">
        <v>52</v>
      </c>
      <c r="D215" s="75"/>
      <c r="E215" s="76" t="s">
        <v>53</v>
      </c>
      <c r="F215" s="76"/>
      <c r="G215" s="76"/>
      <c r="H215" s="76"/>
      <c r="I215" s="76"/>
      <c r="J215" s="76"/>
      <c r="K215" s="21" t="s">
        <v>47</v>
      </c>
      <c r="L215" s="22">
        <v>99.9</v>
      </c>
      <c r="M215" s="25">
        <v>0</v>
      </c>
      <c r="N215" s="77">
        <f t="shared" si="8"/>
        <v>0</v>
      </c>
      <c r="O215" s="77"/>
      <c r="P215" s="20"/>
    </row>
    <row r="216" spans="1:16" ht="27.95" customHeight="1" x14ac:dyDescent="0.25">
      <c r="A216" s="73" t="s">
        <v>44</v>
      </c>
      <c r="B216" s="74"/>
      <c r="C216" s="75" t="s">
        <v>55</v>
      </c>
      <c r="D216" s="75"/>
      <c r="E216" s="76" t="s">
        <v>56</v>
      </c>
      <c r="F216" s="76"/>
      <c r="G216" s="76"/>
      <c r="H216" s="76"/>
      <c r="I216" s="76"/>
      <c r="J216" s="76"/>
      <c r="K216" s="21" t="s">
        <v>47</v>
      </c>
      <c r="L216" s="22">
        <v>1498.5</v>
      </c>
      <c r="M216" s="25">
        <v>0</v>
      </c>
      <c r="N216" s="77">
        <f t="shared" si="8"/>
        <v>0</v>
      </c>
      <c r="O216" s="77"/>
      <c r="P216" s="20"/>
    </row>
    <row r="217" spans="1:16" ht="14.25" customHeight="1" x14ac:dyDescent="0.25">
      <c r="A217" s="73" t="s">
        <v>48</v>
      </c>
      <c r="B217" s="74"/>
      <c r="C217" s="75" t="s">
        <v>58</v>
      </c>
      <c r="D217" s="75"/>
      <c r="E217" s="75" t="s">
        <v>59</v>
      </c>
      <c r="F217" s="75"/>
      <c r="G217" s="75"/>
      <c r="H217" s="75"/>
      <c r="I217" s="75"/>
      <c r="J217" s="75"/>
      <c r="K217" s="21" t="s">
        <v>60</v>
      </c>
      <c r="L217" s="22">
        <v>179.82</v>
      </c>
      <c r="M217" s="25">
        <v>0</v>
      </c>
      <c r="N217" s="77">
        <f t="shared" si="8"/>
        <v>0</v>
      </c>
      <c r="O217" s="77"/>
      <c r="P217" s="20"/>
    </row>
    <row r="218" spans="1:16" ht="17.25" customHeight="1" x14ac:dyDescent="0.25">
      <c r="A218" s="23"/>
      <c r="B218" s="42" t="s">
        <v>19</v>
      </c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86">
        <f>N211+N212+N213+N214+N215+N216+N217</f>
        <v>0</v>
      </c>
      <c r="N218" s="86"/>
      <c r="O218" s="86"/>
      <c r="P218" s="24"/>
    </row>
    <row r="219" spans="1:16" ht="6" customHeight="1" x14ac:dyDescent="0.25"/>
    <row r="220" spans="1:16" ht="9" customHeight="1" x14ac:dyDescent="0.25">
      <c r="B220" s="71" t="s">
        <v>70</v>
      </c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</row>
    <row r="221" spans="1:16" ht="9" customHeight="1" x14ac:dyDescent="0.25">
      <c r="A221" s="17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18"/>
    </row>
    <row r="222" spans="1:16" ht="11.25" customHeight="1" x14ac:dyDescent="0.25">
      <c r="A222" s="79"/>
      <c r="B222" s="14" t="s">
        <v>20</v>
      </c>
      <c r="C222" s="42" t="s">
        <v>21</v>
      </c>
      <c r="D222" s="42"/>
      <c r="E222" s="42" t="s">
        <v>22</v>
      </c>
      <c r="F222" s="42"/>
      <c r="G222" s="42"/>
      <c r="H222" s="42"/>
      <c r="I222" s="42"/>
      <c r="J222" s="42"/>
      <c r="K222" s="14" t="s">
        <v>23</v>
      </c>
      <c r="L222" s="19" t="s">
        <v>24</v>
      </c>
      <c r="M222" s="19" t="s">
        <v>25</v>
      </c>
      <c r="N222" s="80" t="s">
        <v>26</v>
      </c>
      <c r="O222" s="80"/>
      <c r="P222" s="81"/>
    </row>
    <row r="223" spans="1:16" ht="6" customHeight="1" x14ac:dyDescent="0.25">
      <c r="A223" s="79"/>
      <c r="P223" s="81"/>
    </row>
    <row r="224" spans="1:16" ht="14.25" customHeight="1" x14ac:dyDescent="0.25">
      <c r="A224" s="73" t="s">
        <v>51</v>
      </c>
      <c r="B224" s="74"/>
      <c r="C224" s="75" t="s">
        <v>72</v>
      </c>
      <c r="D224" s="75"/>
      <c r="E224" s="75" t="s">
        <v>73</v>
      </c>
      <c r="F224" s="75"/>
      <c r="G224" s="75"/>
      <c r="H224" s="75"/>
      <c r="I224" s="75"/>
      <c r="J224" s="75"/>
      <c r="K224" s="21" t="s">
        <v>30</v>
      </c>
      <c r="L224" s="22">
        <v>766</v>
      </c>
      <c r="M224" s="25">
        <v>0</v>
      </c>
      <c r="N224" s="77">
        <f t="shared" ref="N224:N230" si="9">L224*M224</f>
        <v>0</v>
      </c>
      <c r="O224" s="77"/>
      <c r="P224" s="20"/>
    </row>
    <row r="225" spans="1:16" ht="14.25" customHeight="1" x14ac:dyDescent="0.25">
      <c r="A225" s="73" t="s">
        <v>54</v>
      </c>
      <c r="B225" s="74"/>
      <c r="C225" s="75" t="s">
        <v>151</v>
      </c>
      <c r="D225" s="75"/>
      <c r="E225" s="75" t="s">
        <v>152</v>
      </c>
      <c r="F225" s="75"/>
      <c r="G225" s="75"/>
      <c r="H225" s="75"/>
      <c r="I225" s="75"/>
      <c r="J225" s="75"/>
      <c r="K225" s="21" t="s">
        <v>47</v>
      </c>
      <c r="L225" s="22">
        <v>22.5</v>
      </c>
      <c r="M225" s="25">
        <v>0</v>
      </c>
      <c r="N225" s="77">
        <f t="shared" si="9"/>
        <v>0</v>
      </c>
      <c r="O225" s="77"/>
      <c r="P225" s="20"/>
    </row>
    <row r="226" spans="1:16" ht="14.25" customHeight="1" x14ac:dyDescent="0.25">
      <c r="A226" s="73" t="s">
        <v>57</v>
      </c>
      <c r="B226" s="74"/>
      <c r="C226" s="75" t="s">
        <v>153</v>
      </c>
      <c r="D226" s="75"/>
      <c r="E226" s="75" t="s">
        <v>154</v>
      </c>
      <c r="F226" s="75"/>
      <c r="G226" s="75"/>
      <c r="H226" s="75"/>
      <c r="I226" s="75"/>
      <c r="J226" s="75"/>
      <c r="K226" s="21" t="s">
        <v>60</v>
      </c>
      <c r="L226" s="22">
        <v>40.5</v>
      </c>
      <c r="M226" s="25">
        <v>0</v>
      </c>
      <c r="N226" s="77">
        <f t="shared" si="9"/>
        <v>0</v>
      </c>
      <c r="O226" s="77"/>
      <c r="P226" s="20"/>
    </row>
    <row r="227" spans="1:16" ht="14.25" customHeight="1" x14ac:dyDescent="0.25">
      <c r="A227" s="73" t="s">
        <v>61</v>
      </c>
      <c r="B227" s="74"/>
      <c r="C227" s="75" t="s">
        <v>81</v>
      </c>
      <c r="D227" s="75"/>
      <c r="E227" s="75" t="s">
        <v>82</v>
      </c>
      <c r="F227" s="75"/>
      <c r="G227" s="75"/>
      <c r="H227" s="75"/>
      <c r="I227" s="75"/>
      <c r="J227" s="75"/>
      <c r="K227" s="21" t="s">
        <v>30</v>
      </c>
      <c r="L227" s="22">
        <v>568.79999999999995</v>
      </c>
      <c r="M227" s="25">
        <v>0</v>
      </c>
      <c r="N227" s="77">
        <f t="shared" si="9"/>
        <v>0</v>
      </c>
      <c r="O227" s="77"/>
      <c r="P227" s="20"/>
    </row>
    <row r="228" spans="1:16" ht="27.95" customHeight="1" x14ac:dyDescent="0.25">
      <c r="A228" s="73" t="s">
        <v>64</v>
      </c>
      <c r="B228" s="74"/>
      <c r="C228" s="75" t="s">
        <v>84</v>
      </c>
      <c r="D228" s="75"/>
      <c r="E228" s="76" t="s">
        <v>85</v>
      </c>
      <c r="F228" s="76"/>
      <c r="G228" s="76"/>
      <c r="H228" s="76"/>
      <c r="I228" s="76"/>
      <c r="J228" s="76"/>
      <c r="K228" s="21" t="s">
        <v>30</v>
      </c>
      <c r="L228" s="22">
        <v>554</v>
      </c>
      <c r="M228" s="25">
        <v>0</v>
      </c>
      <c r="N228" s="77">
        <f t="shared" si="9"/>
        <v>0</v>
      </c>
      <c r="O228" s="77"/>
      <c r="P228" s="20"/>
    </row>
    <row r="229" spans="1:16" ht="27.95" customHeight="1" x14ac:dyDescent="0.25">
      <c r="A229" s="73" t="s">
        <v>67</v>
      </c>
      <c r="B229" s="74"/>
      <c r="C229" s="75" t="s">
        <v>87</v>
      </c>
      <c r="D229" s="75"/>
      <c r="E229" s="76" t="s">
        <v>88</v>
      </c>
      <c r="F229" s="76"/>
      <c r="G229" s="76"/>
      <c r="H229" s="76"/>
      <c r="I229" s="76"/>
      <c r="J229" s="76"/>
      <c r="K229" s="21" t="s">
        <v>30</v>
      </c>
      <c r="L229" s="22">
        <v>360.8</v>
      </c>
      <c r="M229" s="25">
        <v>0</v>
      </c>
      <c r="N229" s="77">
        <f t="shared" si="9"/>
        <v>0</v>
      </c>
      <c r="O229" s="77"/>
      <c r="P229" s="20"/>
    </row>
    <row r="230" spans="1:16" ht="14.25" customHeight="1" x14ac:dyDescent="0.25">
      <c r="A230" s="73" t="s">
        <v>71</v>
      </c>
      <c r="B230" s="74"/>
      <c r="C230" s="75" t="s">
        <v>90</v>
      </c>
      <c r="D230" s="75"/>
      <c r="E230" s="75" t="s">
        <v>91</v>
      </c>
      <c r="F230" s="75"/>
      <c r="G230" s="75"/>
      <c r="H230" s="75"/>
      <c r="I230" s="75"/>
      <c r="J230" s="75"/>
      <c r="K230" s="21" t="s">
        <v>43</v>
      </c>
      <c r="L230" s="22">
        <v>12</v>
      </c>
      <c r="M230" s="25">
        <v>0</v>
      </c>
      <c r="N230" s="77">
        <f t="shared" si="9"/>
        <v>0</v>
      </c>
      <c r="O230" s="77"/>
      <c r="P230" s="20"/>
    </row>
    <row r="231" spans="1:16" ht="17.25" customHeight="1" x14ac:dyDescent="0.25">
      <c r="A231" s="23"/>
      <c r="B231" s="42" t="s">
        <v>70</v>
      </c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86">
        <f>N224+N225+N226+N227+N228+N229+N230</f>
        <v>0</v>
      </c>
      <c r="N231" s="86"/>
      <c r="O231" s="86"/>
      <c r="P231" s="24"/>
    </row>
    <row r="232" spans="1:16" ht="6" customHeight="1" x14ac:dyDescent="0.25"/>
    <row r="233" spans="1:16" ht="9" customHeight="1" x14ac:dyDescent="0.25">
      <c r="B233" s="71" t="s">
        <v>103</v>
      </c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</row>
    <row r="234" spans="1:16" ht="9" customHeight="1" x14ac:dyDescent="0.25">
      <c r="A234" s="17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18"/>
    </row>
    <row r="235" spans="1:16" ht="11.25" customHeight="1" x14ac:dyDescent="0.25">
      <c r="A235" s="79"/>
      <c r="B235" s="14" t="s">
        <v>20</v>
      </c>
      <c r="C235" s="42" t="s">
        <v>21</v>
      </c>
      <c r="D235" s="42"/>
      <c r="E235" s="42" t="s">
        <v>22</v>
      </c>
      <c r="F235" s="42"/>
      <c r="G235" s="42"/>
      <c r="H235" s="42"/>
      <c r="I235" s="42"/>
      <c r="J235" s="42"/>
      <c r="K235" s="14" t="s">
        <v>23</v>
      </c>
      <c r="L235" s="19" t="s">
        <v>24</v>
      </c>
      <c r="M235" s="19" t="s">
        <v>25</v>
      </c>
      <c r="N235" s="80" t="s">
        <v>26</v>
      </c>
      <c r="O235" s="80"/>
      <c r="P235" s="81"/>
    </row>
    <row r="236" spans="1:16" ht="6" customHeight="1" x14ac:dyDescent="0.25">
      <c r="A236" s="79"/>
      <c r="P236" s="81"/>
    </row>
    <row r="237" spans="1:16" ht="14.25" customHeight="1" x14ac:dyDescent="0.25">
      <c r="A237" s="73" t="s">
        <v>74</v>
      </c>
      <c r="B237" s="74"/>
      <c r="C237" s="75" t="s">
        <v>114</v>
      </c>
      <c r="D237" s="75"/>
      <c r="E237" s="75" t="s">
        <v>115</v>
      </c>
      <c r="F237" s="75"/>
      <c r="G237" s="75"/>
      <c r="H237" s="75"/>
      <c r="I237" s="75"/>
      <c r="J237" s="75"/>
      <c r="K237" s="21" t="s">
        <v>43</v>
      </c>
      <c r="L237" s="22">
        <v>12</v>
      </c>
      <c r="M237" s="25">
        <v>0</v>
      </c>
      <c r="N237" s="77">
        <f>L237*M237</f>
        <v>0</v>
      </c>
      <c r="O237" s="77"/>
      <c r="P237" s="20"/>
    </row>
    <row r="238" spans="1:16" ht="14.25" customHeight="1" x14ac:dyDescent="0.25">
      <c r="A238" s="73" t="s">
        <v>77</v>
      </c>
      <c r="B238" s="74"/>
      <c r="C238" s="75" t="s">
        <v>117</v>
      </c>
      <c r="D238" s="75"/>
      <c r="E238" s="75" t="s">
        <v>118</v>
      </c>
      <c r="F238" s="75"/>
      <c r="G238" s="75"/>
      <c r="H238" s="75"/>
      <c r="I238" s="75"/>
      <c r="J238" s="75"/>
      <c r="K238" s="21" t="s">
        <v>30</v>
      </c>
      <c r="L238" s="22">
        <v>208</v>
      </c>
      <c r="M238" s="25">
        <v>0</v>
      </c>
      <c r="N238" s="77">
        <f>L238*M238</f>
        <v>0</v>
      </c>
      <c r="O238" s="77"/>
      <c r="P238" s="20"/>
    </row>
    <row r="239" spans="1:16" ht="14.25" customHeight="1" x14ac:dyDescent="0.25">
      <c r="A239" s="73" t="s">
        <v>80</v>
      </c>
      <c r="B239" s="74"/>
      <c r="C239" s="75" t="s">
        <v>171</v>
      </c>
      <c r="D239" s="75"/>
      <c r="E239" s="75" t="s">
        <v>172</v>
      </c>
      <c r="F239" s="75"/>
      <c r="G239" s="75"/>
      <c r="H239" s="75"/>
      <c r="I239" s="75"/>
      <c r="J239" s="75"/>
      <c r="K239" s="21" t="s">
        <v>173</v>
      </c>
      <c r="L239" s="22">
        <v>3</v>
      </c>
      <c r="M239" s="25">
        <v>0</v>
      </c>
      <c r="N239" s="77">
        <f>L239*M239</f>
        <v>0</v>
      </c>
      <c r="O239" s="77"/>
      <c r="P239" s="20"/>
    </row>
    <row r="240" spans="1:16" ht="17.25" customHeight="1" x14ac:dyDescent="0.25">
      <c r="A240" s="23"/>
      <c r="B240" s="42" t="s">
        <v>103</v>
      </c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86">
        <f>N237+N238+N239</f>
        <v>0</v>
      </c>
      <c r="N240" s="86"/>
      <c r="O240" s="86"/>
      <c r="P240" s="24"/>
    </row>
    <row r="241" spans="1:16" ht="6" customHeight="1" x14ac:dyDescent="0.25"/>
    <row r="242" spans="1:16" ht="9" customHeight="1" x14ac:dyDescent="0.25">
      <c r="B242" s="71" t="s">
        <v>122</v>
      </c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</row>
    <row r="243" spans="1:16" ht="9" customHeight="1" x14ac:dyDescent="0.25">
      <c r="A243" s="17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18"/>
    </row>
    <row r="244" spans="1:16" ht="11.25" customHeight="1" x14ac:dyDescent="0.25">
      <c r="A244" s="79"/>
      <c r="B244" s="14" t="s">
        <v>20</v>
      </c>
      <c r="C244" s="42" t="s">
        <v>21</v>
      </c>
      <c r="D244" s="42"/>
      <c r="E244" s="42" t="s">
        <v>22</v>
      </c>
      <c r="F244" s="42"/>
      <c r="G244" s="42"/>
      <c r="H244" s="42"/>
      <c r="I244" s="42"/>
      <c r="J244" s="42"/>
      <c r="K244" s="14" t="s">
        <v>23</v>
      </c>
      <c r="L244" s="19" t="s">
        <v>24</v>
      </c>
      <c r="M244" s="19" t="s">
        <v>25</v>
      </c>
      <c r="N244" s="80" t="s">
        <v>26</v>
      </c>
      <c r="O244" s="80"/>
      <c r="P244" s="81"/>
    </row>
    <row r="245" spans="1:16" ht="6" customHeight="1" x14ac:dyDescent="0.25">
      <c r="A245" s="79"/>
      <c r="P245" s="81"/>
    </row>
    <row r="246" spans="1:16" ht="14.25" customHeight="1" x14ac:dyDescent="0.25">
      <c r="A246" s="73" t="s">
        <v>83</v>
      </c>
      <c r="B246" s="74"/>
      <c r="C246" s="75" t="s">
        <v>124</v>
      </c>
      <c r="D246" s="75"/>
      <c r="E246" s="75" t="s">
        <v>125</v>
      </c>
      <c r="F246" s="75"/>
      <c r="G246" s="75"/>
      <c r="H246" s="75"/>
      <c r="I246" s="75"/>
      <c r="J246" s="75"/>
      <c r="K246" s="21" t="s">
        <v>60</v>
      </c>
      <c r="L246" s="22">
        <v>35.804000000000002</v>
      </c>
      <c r="M246" s="25">
        <v>0</v>
      </c>
      <c r="N246" s="77">
        <f>L246*M246</f>
        <v>0</v>
      </c>
      <c r="O246" s="77"/>
      <c r="P246" s="20"/>
    </row>
    <row r="247" spans="1:16" ht="14.25" customHeight="1" x14ac:dyDescent="0.25">
      <c r="A247" s="73" t="s">
        <v>86</v>
      </c>
      <c r="B247" s="74"/>
      <c r="C247" s="75" t="s">
        <v>127</v>
      </c>
      <c r="D247" s="75"/>
      <c r="E247" s="75" t="s">
        <v>128</v>
      </c>
      <c r="F247" s="75"/>
      <c r="G247" s="75"/>
      <c r="H247" s="75"/>
      <c r="I247" s="75"/>
      <c r="J247" s="75"/>
      <c r="K247" s="21" t="s">
        <v>60</v>
      </c>
      <c r="L247" s="22">
        <v>859.29600000000005</v>
      </c>
      <c r="M247" s="25">
        <v>0</v>
      </c>
      <c r="N247" s="77">
        <f>L247*M247</f>
        <v>0</v>
      </c>
      <c r="O247" s="77"/>
      <c r="P247" s="20"/>
    </row>
    <row r="248" spans="1:16" ht="14.25" customHeight="1" x14ac:dyDescent="0.25">
      <c r="A248" s="73" t="s">
        <v>89</v>
      </c>
      <c r="B248" s="74"/>
      <c r="C248" s="75" t="s">
        <v>130</v>
      </c>
      <c r="D248" s="75"/>
      <c r="E248" s="75" t="s">
        <v>131</v>
      </c>
      <c r="F248" s="75"/>
      <c r="G248" s="75"/>
      <c r="H248" s="75"/>
      <c r="I248" s="75"/>
      <c r="J248" s="75"/>
      <c r="K248" s="21" t="s">
        <v>60</v>
      </c>
      <c r="L248" s="22">
        <v>35.804000000000002</v>
      </c>
      <c r="M248" s="25">
        <v>0</v>
      </c>
      <c r="N248" s="77">
        <f>L248*M248</f>
        <v>0</v>
      </c>
      <c r="O248" s="77"/>
      <c r="P248" s="20"/>
    </row>
    <row r="249" spans="1:16" ht="27.95" customHeight="1" x14ac:dyDescent="0.25">
      <c r="A249" s="73" t="s">
        <v>93</v>
      </c>
      <c r="B249" s="74"/>
      <c r="C249" s="75" t="s">
        <v>136</v>
      </c>
      <c r="D249" s="75"/>
      <c r="E249" s="76" t="s">
        <v>137</v>
      </c>
      <c r="F249" s="76"/>
      <c r="G249" s="76"/>
      <c r="H249" s="76"/>
      <c r="I249" s="76"/>
      <c r="J249" s="76"/>
      <c r="K249" s="21" t="s">
        <v>60</v>
      </c>
      <c r="L249" s="22">
        <v>35.804000000000002</v>
      </c>
      <c r="M249" s="25">
        <v>0</v>
      </c>
      <c r="N249" s="77">
        <f>L249*M249</f>
        <v>0</v>
      </c>
      <c r="O249" s="77"/>
      <c r="P249" s="20"/>
    </row>
    <row r="250" spans="1:16" ht="17.25" customHeight="1" x14ac:dyDescent="0.25">
      <c r="A250" s="23"/>
      <c r="B250" s="42" t="s">
        <v>122</v>
      </c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86">
        <f>N246+N247+N248+N249</f>
        <v>0</v>
      </c>
      <c r="N250" s="86"/>
      <c r="O250" s="86"/>
      <c r="P250" s="24"/>
    </row>
    <row r="251" spans="1:16" ht="6" customHeight="1" x14ac:dyDescent="0.25"/>
    <row r="252" spans="1:16" ht="9" customHeight="1" x14ac:dyDescent="0.25">
      <c r="B252" s="71" t="s">
        <v>138</v>
      </c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</row>
    <row r="253" spans="1:16" ht="9" customHeight="1" x14ac:dyDescent="0.25">
      <c r="A253" s="17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18"/>
    </row>
    <row r="254" spans="1:16" ht="11.25" customHeight="1" x14ac:dyDescent="0.25">
      <c r="A254" s="79"/>
      <c r="B254" s="14" t="s">
        <v>20</v>
      </c>
      <c r="C254" s="42" t="s">
        <v>21</v>
      </c>
      <c r="D254" s="42"/>
      <c r="E254" s="42" t="s">
        <v>22</v>
      </c>
      <c r="F254" s="42"/>
      <c r="G254" s="42"/>
      <c r="H254" s="42"/>
      <c r="I254" s="42"/>
      <c r="J254" s="42"/>
      <c r="K254" s="14" t="s">
        <v>23</v>
      </c>
      <c r="L254" s="19" t="s">
        <v>24</v>
      </c>
      <c r="M254" s="19" t="s">
        <v>25</v>
      </c>
      <c r="N254" s="80" t="s">
        <v>26</v>
      </c>
      <c r="O254" s="80"/>
      <c r="P254" s="81"/>
    </row>
    <row r="255" spans="1:16" ht="6" customHeight="1" x14ac:dyDescent="0.25">
      <c r="A255" s="79"/>
      <c r="P255" s="81"/>
    </row>
    <row r="256" spans="1:16" ht="27.95" customHeight="1" x14ac:dyDescent="0.25">
      <c r="A256" s="73" t="s">
        <v>97</v>
      </c>
      <c r="B256" s="74"/>
      <c r="C256" s="75" t="s">
        <v>140</v>
      </c>
      <c r="D256" s="75"/>
      <c r="E256" s="76" t="s">
        <v>141</v>
      </c>
      <c r="F256" s="76"/>
      <c r="G256" s="76"/>
      <c r="H256" s="76"/>
      <c r="I256" s="76"/>
      <c r="J256" s="76"/>
      <c r="K256" s="21" t="s">
        <v>60</v>
      </c>
      <c r="L256" s="22">
        <v>307.154</v>
      </c>
      <c r="M256" s="25">
        <v>0</v>
      </c>
      <c r="N256" s="77">
        <f>L256*M256</f>
        <v>0</v>
      </c>
      <c r="O256" s="77"/>
      <c r="P256" s="20"/>
    </row>
    <row r="257" spans="1:16" ht="6" customHeight="1" x14ac:dyDescent="0.25"/>
    <row r="258" spans="1:16" ht="17.25" customHeight="1" x14ac:dyDescent="0.25">
      <c r="A258" s="23"/>
      <c r="B258" s="42" t="s">
        <v>138</v>
      </c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86">
        <f>N256</f>
        <v>0</v>
      </c>
      <c r="N258" s="86"/>
      <c r="O258" s="86"/>
      <c r="P258" s="24"/>
    </row>
    <row r="259" spans="1:16" ht="6" customHeight="1" x14ac:dyDescent="0.25"/>
    <row r="260" spans="1:16" ht="17.25" customHeight="1" x14ac:dyDescent="0.25">
      <c r="B260" s="35"/>
      <c r="C260" s="35"/>
      <c r="D260" s="35"/>
      <c r="E260" s="36"/>
      <c r="F260" s="35"/>
      <c r="G260" s="35"/>
      <c r="H260" s="35"/>
      <c r="I260" s="37" t="s">
        <v>142</v>
      </c>
      <c r="J260" s="83" t="s">
        <v>168</v>
      </c>
      <c r="K260" s="83"/>
      <c r="L260" s="83"/>
      <c r="M260" s="84">
        <f>M258+M250+M240+M231+M218</f>
        <v>0</v>
      </c>
      <c r="N260" s="84"/>
      <c r="O260" s="84"/>
    </row>
    <row r="261" spans="1:16" ht="6" customHeight="1" x14ac:dyDescent="0.25"/>
    <row r="262" spans="1:16" ht="9" customHeight="1" x14ac:dyDescent="0.25">
      <c r="B262" s="85" t="s">
        <v>184</v>
      </c>
      <c r="C262" s="85"/>
      <c r="D262" s="85"/>
      <c r="E262" s="85"/>
      <c r="F262" s="85"/>
      <c r="G262" s="85"/>
      <c r="H262" s="85"/>
      <c r="I262" s="85"/>
      <c r="J262" s="85"/>
      <c r="K262" s="85"/>
      <c r="L262" s="85"/>
      <c r="M262" s="85"/>
      <c r="N262" s="85"/>
      <c r="O262" s="85"/>
    </row>
    <row r="263" spans="1:16" ht="9" customHeight="1" x14ac:dyDescent="0.25">
      <c r="A263" s="17"/>
      <c r="B263" s="85"/>
      <c r="C263" s="85"/>
      <c r="D263" s="85"/>
      <c r="E263" s="85"/>
      <c r="F263" s="85"/>
      <c r="G263" s="85"/>
      <c r="H263" s="85"/>
      <c r="I263" s="85"/>
      <c r="J263" s="85"/>
      <c r="K263" s="85"/>
      <c r="L263" s="85"/>
      <c r="M263" s="85"/>
      <c r="N263" s="85"/>
      <c r="O263" s="85"/>
      <c r="P263" s="18"/>
    </row>
    <row r="264" spans="1:16" ht="6" customHeight="1" x14ac:dyDescent="0.25"/>
    <row r="265" spans="1:16" ht="9" customHeight="1" x14ac:dyDescent="0.25">
      <c r="B265" s="82" t="s">
        <v>181</v>
      </c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</row>
    <row r="266" spans="1:16" ht="9" customHeight="1" x14ac:dyDescent="0.25">
      <c r="A266" s="17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18"/>
    </row>
    <row r="267" spans="1:16" ht="9" customHeight="1" x14ac:dyDescent="0.25">
      <c r="B267" s="71" t="s">
        <v>19</v>
      </c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</row>
    <row r="268" spans="1:16" ht="9" customHeight="1" x14ac:dyDescent="0.25">
      <c r="A268" s="17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18"/>
    </row>
    <row r="269" spans="1:16" ht="11.25" customHeight="1" x14ac:dyDescent="0.25">
      <c r="A269" s="79"/>
      <c r="B269" s="14" t="s">
        <v>20</v>
      </c>
      <c r="C269" s="42" t="s">
        <v>21</v>
      </c>
      <c r="D269" s="42"/>
      <c r="E269" s="42" t="s">
        <v>22</v>
      </c>
      <c r="F269" s="42"/>
      <c r="G269" s="42"/>
      <c r="H269" s="42"/>
      <c r="I269" s="42"/>
      <c r="J269" s="42"/>
      <c r="K269" s="14" t="s">
        <v>23</v>
      </c>
      <c r="L269" s="19" t="s">
        <v>24</v>
      </c>
      <c r="M269" s="19" t="s">
        <v>25</v>
      </c>
      <c r="N269" s="80" t="s">
        <v>26</v>
      </c>
      <c r="O269" s="80"/>
      <c r="P269" s="81"/>
    </row>
    <row r="270" spans="1:16" ht="6" customHeight="1" x14ac:dyDescent="0.25">
      <c r="A270" s="79"/>
      <c r="P270" s="81"/>
    </row>
    <row r="271" spans="1:16" ht="27.95" customHeight="1" x14ac:dyDescent="0.25">
      <c r="A271" s="73" t="s">
        <v>27</v>
      </c>
      <c r="B271" s="74"/>
      <c r="C271" s="75" t="s">
        <v>149</v>
      </c>
      <c r="D271" s="75"/>
      <c r="E271" s="76" t="s">
        <v>150</v>
      </c>
      <c r="F271" s="76"/>
      <c r="G271" s="76"/>
      <c r="H271" s="76"/>
      <c r="I271" s="76"/>
      <c r="J271" s="76"/>
      <c r="K271" s="21" t="s">
        <v>47</v>
      </c>
      <c r="L271" s="22">
        <v>118</v>
      </c>
      <c r="M271" s="25">
        <v>0</v>
      </c>
      <c r="N271" s="77">
        <f>L271*M271</f>
        <v>0</v>
      </c>
      <c r="O271" s="77"/>
      <c r="P271" s="20"/>
    </row>
    <row r="272" spans="1:16" ht="27.95" customHeight="1" x14ac:dyDescent="0.25">
      <c r="A272" s="73" t="s">
        <v>31</v>
      </c>
      <c r="B272" s="74"/>
      <c r="C272" s="75" t="s">
        <v>52</v>
      </c>
      <c r="D272" s="75"/>
      <c r="E272" s="76" t="s">
        <v>53</v>
      </c>
      <c r="F272" s="76"/>
      <c r="G272" s="76"/>
      <c r="H272" s="76"/>
      <c r="I272" s="76"/>
      <c r="J272" s="76"/>
      <c r="K272" s="21" t="s">
        <v>47</v>
      </c>
      <c r="L272" s="22">
        <v>118</v>
      </c>
      <c r="M272" s="25">
        <v>0</v>
      </c>
      <c r="N272" s="77">
        <f>L272*M272</f>
        <v>0</v>
      </c>
      <c r="O272" s="77"/>
      <c r="P272" s="20"/>
    </row>
    <row r="273" spans="1:16" ht="27.95" customHeight="1" x14ac:dyDescent="0.25">
      <c r="A273" s="73" t="s">
        <v>34</v>
      </c>
      <c r="B273" s="74"/>
      <c r="C273" s="75" t="s">
        <v>55</v>
      </c>
      <c r="D273" s="75"/>
      <c r="E273" s="76" t="s">
        <v>56</v>
      </c>
      <c r="F273" s="76"/>
      <c r="G273" s="76"/>
      <c r="H273" s="76"/>
      <c r="I273" s="76"/>
      <c r="J273" s="76"/>
      <c r="K273" s="21" t="s">
        <v>47</v>
      </c>
      <c r="L273" s="22">
        <v>1770</v>
      </c>
      <c r="M273" s="25">
        <v>0</v>
      </c>
      <c r="N273" s="77">
        <f>L273*M273</f>
        <v>0</v>
      </c>
      <c r="O273" s="77"/>
      <c r="P273" s="20"/>
    </row>
    <row r="274" spans="1:16" ht="14.25" customHeight="1" x14ac:dyDescent="0.25">
      <c r="A274" s="73" t="s">
        <v>37</v>
      </c>
      <c r="B274" s="74"/>
      <c r="C274" s="75" t="s">
        <v>58</v>
      </c>
      <c r="D274" s="75"/>
      <c r="E274" s="75" t="s">
        <v>59</v>
      </c>
      <c r="F274" s="75"/>
      <c r="G274" s="75"/>
      <c r="H274" s="75"/>
      <c r="I274" s="75"/>
      <c r="J274" s="75"/>
      <c r="K274" s="21" t="s">
        <v>60</v>
      </c>
      <c r="L274" s="22">
        <v>212.4</v>
      </c>
      <c r="M274" s="25">
        <v>0</v>
      </c>
      <c r="N274" s="77">
        <f>L274*M274</f>
        <v>0</v>
      </c>
      <c r="O274" s="77"/>
      <c r="P274" s="20"/>
    </row>
    <row r="275" spans="1:16" ht="17.25" customHeight="1" x14ac:dyDescent="0.25">
      <c r="A275" s="23"/>
      <c r="B275" s="42" t="s">
        <v>19</v>
      </c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78">
        <f>N271+N272+N273+N274</f>
        <v>0</v>
      </c>
      <c r="N275" s="78"/>
      <c r="O275" s="78"/>
      <c r="P275" s="24"/>
    </row>
    <row r="276" spans="1:16" ht="6" customHeight="1" x14ac:dyDescent="0.25"/>
    <row r="277" spans="1:16" ht="9" customHeight="1" x14ac:dyDescent="0.25">
      <c r="B277" s="71" t="s">
        <v>70</v>
      </c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</row>
    <row r="278" spans="1:16" ht="9" customHeight="1" x14ac:dyDescent="0.25">
      <c r="A278" s="17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18"/>
    </row>
    <row r="279" spans="1:16" ht="11.25" customHeight="1" x14ac:dyDescent="0.25">
      <c r="A279" s="79"/>
      <c r="B279" s="14" t="s">
        <v>20</v>
      </c>
      <c r="C279" s="42" t="s">
        <v>21</v>
      </c>
      <c r="D279" s="42"/>
      <c r="E279" s="42" t="s">
        <v>22</v>
      </c>
      <c r="F279" s="42"/>
      <c r="G279" s="42"/>
      <c r="H279" s="42"/>
      <c r="I279" s="42"/>
      <c r="J279" s="42"/>
      <c r="K279" s="14" t="s">
        <v>23</v>
      </c>
      <c r="L279" s="19" t="s">
        <v>24</v>
      </c>
      <c r="M279" s="19" t="s">
        <v>25</v>
      </c>
      <c r="N279" s="80" t="s">
        <v>26</v>
      </c>
      <c r="O279" s="80"/>
      <c r="P279" s="81"/>
    </row>
    <row r="280" spans="1:16" ht="6" customHeight="1" x14ac:dyDescent="0.25">
      <c r="A280" s="79"/>
      <c r="P280" s="81"/>
    </row>
    <row r="281" spans="1:16" ht="3" customHeight="1" x14ac:dyDescent="0.25"/>
    <row r="282" spans="1:16" ht="11.25" customHeight="1" x14ac:dyDescent="0.25">
      <c r="A282" s="79"/>
      <c r="B282" s="14" t="s">
        <v>20</v>
      </c>
      <c r="C282" s="42" t="s">
        <v>21</v>
      </c>
      <c r="D282" s="42"/>
      <c r="E282" s="42" t="s">
        <v>22</v>
      </c>
      <c r="F282" s="42"/>
      <c r="G282" s="42"/>
      <c r="H282" s="42"/>
      <c r="I282" s="42"/>
      <c r="J282" s="42"/>
      <c r="K282" s="14" t="s">
        <v>23</v>
      </c>
      <c r="L282" s="19" t="s">
        <v>24</v>
      </c>
      <c r="M282" s="19" t="s">
        <v>25</v>
      </c>
      <c r="N282" s="80" t="s">
        <v>26</v>
      </c>
      <c r="O282" s="80"/>
      <c r="P282" s="81"/>
    </row>
    <row r="283" spans="1:16" ht="6" customHeight="1" x14ac:dyDescent="0.25">
      <c r="A283" s="79"/>
      <c r="P283" s="81"/>
    </row>
    <row r="284" spans="1:16" ht="14.25" customHeight="1" x14ac:dyDescent="0.25">
      <c r="A284" s="73" t="s">
        <v>48</v>
      </c>
      <c r="B284" s="74"/>
      <c r="C284" s="75" t="s">
        <v>175</v>
      </c>
      <c r="D284" s="75"/>
      <c r="E284" s="75" t="s">
        <v>176</v>
      </c>
      <c r="F284" s="75"/>
      <c r="G284" s="75"/>
      <c r="H284" s="75"/>
      <c r="I284" s="75"/>
      <c r="J284" s="75"/>
      <c r="K284" s="21" t="s">
        <v>30</v>
      </c>
      <c r="L284" s="22">
        <v>590</v>
      </c>
      <c r="M284" s="25">
        <v>0</v>
      </c>
      <c r="N284" s="77">
        <f>L284*M284</f>
        <v>0</v>
      </c>
      <c r="O284" s="77"/>
      <c r="P284" s="20"/>
    </row>
    <row r="285" spans="1:16" ht="14.25" customHeight="1" x14ac:dyDescent="0.25">
      <c r="A285" s="73" t="s">
        <v>51</v>
      </c>
      <c r="B285" s="74"/>
      <c r="C285" s="75" t="s">
        <v>75</v>
      </c>
      <c r="D285" s="75"/>
      <c r="E285" s="75" t="s">
        <v>76</v>
      </c>
      <c r="F285" s="75"/>
      <c r="G285" s="75"/>
      <c r="H285" s="75"/>
      <c r="I285" s="75"/>
      <c r="J285" s="75"/>
      <c r="K285" s="21" t="s">
        <v>30</v>
      </c>
      <c r="L285" s="22">
        <v>150</v>
      </c>
      <c r="M285" s="25">
        <v>0</v>
      </c>
      <c r="N285" s="77">
        <f>L285*M285</f>
        <v>0</v>
      </c>
      <c r="O285" s="77"/>
      <c r="P285" s="20"/>
    </row>
    <row r="286" spans="1:16" ht="14.25" customHeight="1" x14ac:dyDescent="0.25">
      <c r="A286" s="73" t="s">
        <v>54</v>
      </c>
      <c r="B286" s="74"/>
      <c r="C286" s="75" t="s">
        <v>151</v>
      </c>
      <c r="D286" s="75"/>
      <c r="E286" s="75" t="s">
        <v>152</v>
      </c>
      <c r="F286" s="75"/>
      <c r="G286" s="75"/>
      <c r="H286" s="75"/>
      <c r="I286" s="75"/>
      <c r="J286" s="75"/>
      <c r="K286" s="21" t="s">
        <v>47</v>
      </c>
      <c r="L286" s="22">
        <v>32</v>
      </c>
      <c r="M286" s="25">
        <v>0</v>
      </c>
      <c r="N286" s="77">
        <f>L286*M286</f>
        <v>0</v>
      </c>
      <c r="O286" s="77"/>
      <c r="P286" s="20"/>
    </row>
    <row r="287" spans="1:16" ht="14.25" customHeight="1" x14ac:dyDescent="0.25">
      <c r="A287" s="73" t="s">
        <v>57</v>
      </c>
      <c r="B287" s="74"/>
      <c r="C287" s="75" t="s">
        <v>153</v>
      </c>
      <c r="D287" s="75"/>
      <c r="E287" s="75" t="s">
        <v>154</v>
      </c>
      <c r="F287" s="75"/>
      <c r="G287" s="75"/>
      <c r="H287" s="75"/>
      <c r="I287" s="75"/>
      <c r="J287" s="75"/>
      <c r="K287" s="21" t="s">
        <v>60</v>
      </c>
      <c r="L287" s="22">
        <v>57.6</v>
      </c>
      <c r="M287" s="25">
        <v>0</v>
      </c>
      <c r="N287" s="77">
        <f>L287*M287</f>
        <v>0</v>
      </c>
      <c r="O287" s="77"/>
      <c r="P287" s="20"/>
    </row>
    <row r="288" spans="1:16" ht="27.95" customHeight="1" x14ac:dyDescent="0.25">
      <c r="A288" s="73" t="s">
        <v>64</v>
      </c>
      <c r="B288" s="74"/>
      <c r="C288" s="75" t="s">
        <v>177</v>
      </c>
      <c r="D288" s="75"/>
      <c r="E288" s="76" t="s">
        <v>178</v>
      </c>
      <c r="F288" s="76"/>
      <c r="G288" s="76"/>
      <c r="H288" s="76"/>
      <c r="I288" s="76"/>
      <c r="J288" s="76"/>
      <c r="K288" s="21" t="s">
        <v>30</v>
      </c>
      <c r="L288" s="22">
        <v>510</v>
      </c>
      <c r="M288" s="25">
        <v>0</v>
      </c>
      <c r="N288" s="77">
        <f>L288*M288</f>
        <v>0</v>
      </c>
      <c r="O288" s="77"/>
      <c r="P288" s="20"/>
    </row>
    <row r="289" spans="1:16" ht="17.25" customHeight="1" x14ac:dyDescent="0.25">
      <c r="A289" s="23"/>
      <c r="B289" s="42" t="s">
        <v>70</v>
      </c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78">
        <f>N284+N285+N286+N287+N288</f>
        <v>0</v>
      </c>
      <c r="N289" s="78"/>
      <c r="O289" s="78"/>
      <c r="P289" s="24"/>
    </row>
    <row r="290" spans="1:16" ht="6" customHeight="1" x14ac:dyDescent="0.25"/>
    <row r="291" spans="1:16" ht="9" customHeight="1" x14ac:dyDescent="0.25">
      <c r="B291" s="71" t="s">
        <v>138</v>
      </c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</row>
    <row r="292" spans="1:16" ht="9" customHeight="1" x14ac:dyDescent="0.25">
      <c r="A292" s="17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18"/>
    </row>
    <row r="293" spans="1:16" ht="11.25" customHeight="1" x14ac:dyDescent="0.25">
      <c r="A293" s="79"/>
      <c r="B293" s="14" t="s">
        <v>20</v>
      </c>
      <c r="C293" s="42" t="s">
        <v>21</v>
      </c>
      <c r="D293" s="42"/>
      <c r="E293" s="42" t="s">
        <v>22</v>
      </c>
      <c r="F293" s="42"/>
      <c r="G293" s="42"/>
      <c r="H293" s="42"/>
      <c r="I293" s="42"/>
      <c r="J293" s="42"/>
      <c r="K293" s="14" t="s">
        <v>23</v>
      </c>
      <c r="L293" s="19" t="s">
        <v>24</v>
      </c>
      <c r="M293" s="19" t="s">
        <v>25</v>
      </c>
      <c r="N293" s="80" t="s">
        <v>26</v>
      </c>
      <c r="O293" s="80"/>
      <c r="P293" s="81"/>
    </row>
    <row r="294" spans="1:16" ht="6" customHeight="1" x14ac:dyDescent="0.25">
      <c r="A294" s="79"/>
      <c r="P294" s="81"/>
    </row>
    <row r="295" spans="1:16" ht="27.95" customHeight="1" x14ac:dyDescent="0.25">
      <c r="A295" s="73" t="s">
        <v>97</v>
      </c>
      <c r="B295" s="74"/>
      <c r="C295" s="75" t="s">
        <v>140</v>
      </c>
      <c r="D295" s="75"/>
      <c r="E295" s="76" t="s">
        <v>141</v>
      </c>
      <c r="F295" s="76"/>
      <c r="G295" s="76"/>
      <c r="H295" s="76"/>
      <c r="I295" s="76"/>
      <c r="J295" s="76"/>
      <c r="K295" s="21" t="s">
        <v>60</v>
      </c>
      <c r="L295" s="22">
        <v>339.75</v>
      </c>
      <c r="M295" s="25">
        <v>0</v>
      </c>
      <c r="N295" s="77">
        <f>L295*M295</f>
        <v>0</v>
      </c>
      <c r="O295" s="77"/>
      <c r="P295" s="20"/>
    </row>
    <row r="296" spans="1:16" ht="17.25" customHeight="1" x14ac:dyDescent="0.25">
      <c r="A296" s="23"/>
      <c r="B296" s="42" t="s">
        <v>138</v>
      </c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78">
        <f>N295</f>
        <v>0</v>
      </c>
      <c r="N296" s="78"/>
      <c r="O296" s="78"/>
      <c r="P296" s="24"/>
    </row>
    <row r="297" spans="1:16" ht="6" customHeight="1" x14ac:dyDescent="0.25"/>
    <row r="298" spans="1:16" ht="17.25" customHeight="1" x14ac:dyDescent="0.25">
      <c r="B298" s="38"/>
      <c r="C298" s="38"/>
      <c r="D298" s="38"/>
      <c r="E298" s="39"/>
      <c r="F298" s="38"/>
      <c r="G298" s="38"/>
      <c r="H298" s="38"/>
      <c r="I298" s="40" t="s">
        <v>142</v>
      </c>
      <c r="J298" s="69" t="s">
        <v>174</v>
      </c>
      <c r="K298" s="69"/>
      <c r="L298" s="69"/>
      <c r="M298" s="70">
        <f>M296+M289+M275</f>
        <v>0</v>
      </c>
      <c r="N298" s="70"/>
      <c r="O298" s="70"/>
    </row>
    <row r="299" spans="1:16" ht="6" customHeight="1" x14ac:dyDescent="0.25"/>
    <row r="300" spans="1:16" ht="17.25" customHeight="1" x14ac:dyDescent="0.25">
      <c r="I300" s="1"/>
      <c r="J300" s="71"/>
      <c r="K300" s="71"/>
      <c r="L300" s="71"/>
      <c r="M300" s="72"/>
      <c r="N300" s="72"/>
      <c r="O300" s="72"/>
    </row>
    <row r="301" spans="1:16" ht="6" customHeight="1" x14ac:dyDescent="0.25"/>
    <row r="302" spans="1:16" ht="17.25" customHeight="1" x14ac:dyDescent="0.25">
      <c r="I302" s="1" t="s">
        <v>142</v>
      </c>
      <c r="J302" s="71" t="s">
        <v>179</v>
      </c>
      <c r="K302" s="71"/>
      <c r="L302" s="71"/>
      <c r="M302" s="72">
        <f>M298+M260+M203+M150+M77</f>
        <v>0</v>
      </c>
      <c r="N302" s="72"/>
      <c r="O302" s="72"/>
    </row>
    <row r="303" spans="1:16" ht="6" customHeight="1" x14ac:dyDescent="0.25"/>
    <row r="304" spans="1:16" ht="17.25" customHeight="1" x14ac:dyDescent="0.25">
      <c r="A304" s="65" t="s">
        <v>180</v>
      </c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7">
        <f>M302</f>
        <v>0</v>
      </c>
      <c r="N304" s="67"/>
      <c r="O304" s="67"/>
      <c r="P304" s="68"/>
    </row>
  </sheetData>
  <mergeCells count="707">
    <mergeCell ref="R147:S147"/>
    <mergeCell ref="B4:O5"/>
    <mergeCell ref="B6:O7"/>
    <mergeCell ref="A8:A9"/>
    <mergeCell ref="C8:D8"/>
    <mergeCell ref="E8:J8"/>
    <mergeCell ref="N8:O8"/>
    <mergeCell ref="D1:E1"/>
    <mergeCell ref="F1:G1"/>
    <mergeCell ref="H1:L1"/>
    <mergeCell ref="O1:P1"/>
    <mergeCell ref="A2:P2"/>
    <mergeCell ref="F3:P3"/>
    <mergeCell ref="A12:B12"/>
    <mergeCell ref="C12:D12"/>
    <mergeCell ref="E12:J12"/>
    <mergeCell ref="N12:O12"/>
    <mergeCell ref="A13:B13"/>
    <mergeCell ref="C13:D13"/>
    <mergeCell ref="E13:J13"/>
    <mergeCell ref="N13:O13"/>
    <mergeCell ref="P8:P9"/>
    <mergeCell ref="A10:B10"/>
    <mergeCell ref="C10:D10"/>
    <mergeCell ref="E10:J10"/>
    <mergeCell ref="N10:O10"/>
    <mergeCell ref="A11:B11"/>
    <mergeCell ref="C11:D11"/>
    <mergeCell ref="E11:J11"/>
    <mergeCell ref="N11:O11"/>
    <mergeCell ref="A16:B16"/>
    <mergeCell ref="C16:D16"/>
    <mergeCell ref="E16:J16"/>
    <mergeCell ref="N16:O16"/>
    <mergeCell ref="A17:B17"/>
    <mergeCell ref="C17:D17"/>
    <mergeCell ref="E17:J17"/>
    <mergeCell ref="N17:O17"/>
    <mergeCell ref="A14:B14"/>
    <mergeCell ref="C14:D14"/>
    <mergeCell ref="E14:J14"/>
    <mergeCell ref="N14:O14"/>
    <mergeCell ref="A15:B15"/>
    <mergeCell ref="C15:D15"/>
    <mergeCell ref="E15:J15"/>
    <mergeCell ref="N15:O15"/>
    <mergeCell ref="A20:B20"/>
    <mergeCell ref="C20:D20"/>
    <mergeCell ref="E20:J20"/>
    <mergeCell ref="N20:O20"/>
    <mergeCell ref="A21:B21"/>
    <mergeCell ref="C21:D21"/>
    <mergeCell ref="E21:J21"/>
    <mergeCell ref="N21:O21"/>
    <mergeCell ref="A18:B18"/>
    <mergeCell ref="C18:D18"/>
    <mergeCell ref="E18:J18"/>
    <mergeCell ref="N18:O18"/>
    <mergeCell ref="A19:B19"/>
    <mergeCell ref="C19:D19"/>
    <mergeCell ref="E19:J19"/>
    <mergeCell ref="N19:O19"/>
    <mergeCell ref="B25:O26"/>
    <mergeCell ref="A27:A28"/>
    <mergeCell ref="C27:D27"/>
    <mergeCell ref="E27:J27"/>
    <mergeCell ref="N27:O27"/>
    <mergeCell ref="P27:P28"/>
    <mergeCell ref="A22:B22"/>
    <mergeCell ref="C22:D22"/>
    <mergeCell ref="E22:J22"/>
    <mergeCell ref="N22:O22"/>
    <mergeCell ref="B23:L23"/>
    <mergeCell ref="M23:O23"/>
    <mergeCell ref="A31:B31"/>
    <mergeCell ref="C31:D31"/>
    <mergeCell ref="E31:J31"/>
    <mergeCell ref="N31:O31"/>
    <mergeCell ref="A32:B32"/>
    <mergeCell ref="C32:D32"/>
    <mergeCell ref="E32:J32"/>
    <mergeCell ref="N32:O32"/>
    <mergeCell ref="A29:B29"/>
    <mergeCell ref="C29:D29"/>
    <mergeCell ref="E29:J29"/>
    <mergeCell ref="N29:O29"/>
    <mergeCell ref="A30:B30"/>
    <mergeCell ref="C30:D30"/>
    <mergeCell ref="E30:J30"/>
    <mergeCell ref="N30:O30"/>
    <mergeCell ref="P40:P41"/>
    <mergeCell ref="A35:B35"/>
    <mergeCell ref="C35:D35"/>
    <mergeCell ref="E35:J35"/>
    <mergeCell ref="N35:O35"/>
    <mergeCell ref="B36:L36"/>
    <mergeCell ref="M36:O36"/>
    <mergeCell ref="A33:B33"/>
    <mergeCell ref="C33:D33"/>
    <mergeCell ref="E33:J33"/>
    <mergeCell ref="N33:O33"/>
    <mergeCell ref="A34:B34"/>
    <mergeCell ref="C34:D34"/>
    <mergeCell ref="E34:J34"/>
    <mergeCell ref="N34:O34"/>
    <mergeCell ref="A42:B42"/>
    <mergeCell ref="C42:D42"/>
    <mergeCell ref="E42:J42"/>
    <mergeCell ref="N42:O42"/>
    <mergeCell ref="A43:B43"/>
    <mergeCell ref="C43:D43"/>
    <mergeCell ref="E43:J43"/>
    <mergeCell ref="N43:O43"/>
    <mergeCell ref="B38:O39"/>
    <mergeCell ref="A40:A41"/>
    <mergeCell ref="C40:D40"/>
    <mergeCell ref="E40:J40"/>
    <mergeCell ref="N40:O40"/>
    <mergeCell ref="B47:O48"/>
    <mergeCell ref="A49:A50"/>
    <mergeCell ref="C49:D49"/>
    <mergeCell ref="E49:J49"/>
    <mergeCell ref="N49:O49"/>
    <mergeCell ref="P49:P50"/>
    <mergeCell ref="A44:B44"/>
    <mergeCell ref="C44:D44"/>
    <mergeCell ref="E44:J44"/>
    <mergeCell ref="N44:O44"/>
    <mergeCell ref="B45:L45"/>
    <mergeCell ref="M45:O45"/>
    <mergeCell ref="A53:B53"/>
    <mergeCell ref="C53:D53"/>
    <mergeCell ref="E53:J53"/>
    <mergeCell ref="N53:O53"/>
    <mergeCell ref="A54:B54"/>
    <mergeCell ref="C54:D54"/>
    <mergeCell ref="E54:J54"/>
    <mergeCell ref="N54:O54"/>
    <mergeCell ref="A51:B51"/>
    <mergeCell ref="C51:D51"/>
    <mergeCell ref="E51:J51"/>
    <mergeCell ref="N51:O51"/>
    <mergeCell ref="A52:B52"/>
    <mergeCell ref="C52:D52"/>
    <mergeCell ref="E52:J52"/>
    <mergeCell ref="N52:O52"/>
    <mergeCell ref="B57:L57"/>
    <mergeCell ref="M57:O57"/>
    <mergeCell ref="B59:O60"/>
    <mergeCell ref="A61:A62"/>
    <mergeCell ref="C61:D61"/>
    <mergeCell ref="E61:J61"/>
    <mergeCell ref="N61:O61"/>
    <mergeCell ref="A55:B55"/>
    <mergeCell ref="C55:D55"/>
    <mergeCell ref="E55:J55"/>
    <mergeCell ref="N55:O55"/>
    <mergeCell ref="A56:B56"/>
    <mergeCell ref="C56:D56"/>
    <mergeCell ref="E56:J56"/>
    <mergeCell ref="N56:O56"/>
    <mergeCell ref="A65:B65"/>
    <mergeCell ref="C65:D65"/>
    <mergeCell ref="E65:J65"/>
    <mergeCell ref="N65:O65"/>
    <mergeCell ref="A66:B66"/>
    <mergeCell ref="C66:D66"/>
    <mergeCell ref="E66:J66"/>
    <mergeCell ref="N66:O66"/>
    <mergeCell ref="P61:P62"/>
    <mergeCell ref="A63:B63"/>
    <mergeCell ref="C63:D63"/>
    <mergeCell ref="E63:J63"/>
    <mergeCell ref="N63:O63"/>
    <mergeCell ref="A64:B64"/>
    <mergeCell ref="C64:D64"/>
    <mergeCell ref="E64:J64"/>
    <mergeCell ref="N64:O64"/>
    <mergeCell ref="B70:O71"/>
    <mergeCell ref="A72:A73"/>
    <mergeCell ref="C72:D72"/>
    <mergeCell ref="E72:J72"/>
    <mergeCell ref="N72:O72"/>
    <mergeCell ref="P72:P73"/>
    <mergeCell ref="A67:B67"/>
    <mergeCell ref="C67:D67"/>
    <mergeCell ref="E67:J67"/>
    <mergeCell ref="N67:O67"/>
    <mergeCell ref="B68:L68"/>
    <mergeCell ref="M68:O68"/>
    <mergeCell ref="J77:L77"/>
    <mergeCell ref="M77:O77"/>
    <mergeCell ref="B79:O80"/>
    <mergeCell ref="B81:O82"/>
    <mergeCell ref="A83:A84"/>
    <mergeCell ref="C83:D83"/>
    <mergeCell ref="E83:J83"/>
    <mergeCell ref="N83:O83"/>
    <mergeCell ref="A74:B74"/>
    <mergeCell ref="C74:D74"/>
    <mergeCell ref="E74:J74"/>
    <mergeCell ref="N74:O74"/>
    <mergeCell ref="B75:L75"/>
    <mergeCell ref="M75:O75"/>
    <mergeCell ref="P83:P84"/>
    <mergeCell ref="A85:B85"/>
    <mergeCell ref="C85:D85"/>
    <mergeCell ref="E85:J85"/>
    <mergeCell ref="N85:O85"/>
    <mergeCell ref="A86:B86"/>
    <mergeCell ref="C86:D86"/>
    <mergeCell ref="E86:J86"/>
    <mergeCell ref="N86:O86"/>
    <mergeCell ref="A89:B89"/>
    <mergeCell ref="C89:D89"/>
    <mergeCell ref="E89:J89"/>
    <mergeCell ref="N89:O89"/>
    <mergeCell ref="A90:B90"/>
    <mergeCell ref="C90:D90"/>
    <mergeCell ref="E90:J90"/>
    <mergeCell ref="N90:O90"/>
    <mergeCell ref="A87:B87"/>
    <mergeCell ref="C87:D87"/>
    <mergeCell ref="E87:J87"/>
    <mergeCell ref="N87:O87"/>
    <mergeCell ref="A88:B88"/>
    <mergeCell ref="C88:D88"/>
    <mergeCell ref="E88:J88"/>
    <mergeCell ref="N88:O88"/>
    <mergeCell ref="P98:P99"/>
    <mergeCell ref="A93:B93"/>
    <mergeCell ref="C93:D93"/>
    <mergeCell ref="E93:J93"/>
    <mergeCell ref="N93:O93"/>
    <mergeCell ref="B94:L94"/>
    <mergeCell ref="M94:O94"/>
    <mergeCell ref="A91:B91"/>
    <mergeCell ref="C91:D91"/>
    <mergeCell ref="E91:J91"/>
    <mergeCell ref="N91:O91"/>
    <mergeCell ref="A92:B92"/>
    <mergeCell ref="C92:D92"/>
    <mergeCell ref="E92:J92"/>
    <mergeCell ref="N92:O92"/>
    <mergeCell ref="A100:B100"/>
    <mergeCell ref="C100:D100"/>
    <mergeCell ref="E100:J100"/>
    <mergeCell ref="N100:O100"/>
    <mergeCell ref="A101:A102"/>
    <mergeCell ref="C101:D101"/>
    <mergeCell ref="E101:J101"/>
    <mergeCell ref="N101:O101"/>
    <mergeCell ref="B96:O97"/>
    <mergeCell ref="A98:A99"/>
    <mergeCell ref="C98:D98"/>
    <mergeCell ref="E98:J98"/>
    <mergeCell ref="N98:O98"/>
    <mergeCell ref="A105:B105"/>
    <mergeCell ref="C105:D105"/>
    <mergeCell ref="E105:J105"/>
    <mergeCell ref="N105:O105"/>
    <mergeCell ref="A106:B106"/>
    <mergeCell ref="C106:D106"/>
    <mergeCell ref="E106:J106"/>
    <mergeCell ref="N106:O106"/>
    <mergeCell ref="P101:P102"/>
    <mergeCell ref="A103:B103"/>
    <mergeCell ref="C103:D103"/>
    <mergeCell ref="E103:J103"/>
    <mergeCell ref="N103:O103"/>
    <mergeCell ref="A104:B104"/>
    <mergeCell ref="C104:D104"/>
    <mergeCell ref="E104:J104"/>
    <mergeCell ref="N104:O104"/>
    <mergeCell ref="P114:P115"/>
    <mergeCell ref="A109:B109"/>
    <mergeCell ref="C109:D109"/>
    <mergeCell ref="E109:J109"/>
    <mergeCell ref="N109:O109"/>
    <mergeCell ref="B110:L110"/>
    <mergeCell ref="M110:O110"/>
    <mergeCell ref="A107:B107"/>
    <mergeCell ref="C107:D107"/>
    <mergeCell ref="E107:J107"/>
    <mergeCell ref="N107:O107"/>
    <mergeCell ref="A108:B108"/>
    <mergeCell ref="C108:D108"/>
    <mergeCell ref="E108:J108"/>
    <mergeCell ref="N108:O108"/>
    <mergeCell ref="A116:B116"/>
    <mergeCell ref="C116:D116"/>
    <mergeCell ref="E116:J116"/>
    <mergeCell ref="N116:O116"/>
    <mergeCell ref="A117:B117"/>
    <mergeCell ref="C117:D117"/>
    <mergeCell ref="E117:J117"/>
    <mergeCell ref="N117:O117"/>
    <mergeCell ref="B112:O113"/>
    <mergeCell ref="A114:A115"/>
    <mergeCell ref="C114:D114"/>
    <mergeCell ref="E114:J114"/>
    <mergeCell ref="N114:O114"/>
    <mergeCell ref="B121:O122"/>
    <mergeCell ref="A123:A124"/>
    <mergeCell ref="C123:D123"/>
    <mergeCell ref="E123:J123"/>
    <mergeCell ref="N123:O123"/>
    <mergeCell ref="P123:P124"/>
    <mergeCell ref="A118:B118"/>
    <mergeCell ref="C118:D118"/>
    <mergeCell ref="E118:J118"/>
    <mergeCell ref="N118:O118"/>
    <mergeCell ref="B119:L119"/>
    <mergeCell ref="M119:O119"/>
    <mergeCell ref="A127:B127"/>
    <mergeCell ref="C127:D127"/>
    <mergeCell ref="E127:J127"/>
    <mergeCell ref="N127:O127"/>
    <mergeCell ref="A128:B128"/>
    <mergeCell ref="C128:D128"/>
    <mergeCell ref="E128:J128"/>
    <mergeCell ref="N128:O128"/>
    <mergeCell ref="A125:B125"/>
    <mergeCell ref="C125:D125"/>
    <mergeCell ref="E125:J125"/>
    <mergeCell ref="N125:O125"/>
    <mergeCell ref="A126:B126"/>
    <mergeCell ref="C126:D126"/>
    <mergeCell ref="E126:J126"/>
    <mergeCell ref="N126:O126"/>
    <mergeCell ref="B131:L131"/>
    <mergeCell ref="M131:O131"/>
    <mergeCell ref="B133:O134"/>
    <mergeCell ref="A135:A136"/>
    <mergeCell ref="C135:D135"/>
    <mergeCell ref="E135:J135"/>
    <mergeCell ref="N135:O135"/>
    <mergeCell ref="A129:B129"/>
    <mergeCell ref="C129:D129"/>
    <mergeCell ref="E129:J129"/>
    <mergeCell ref="N129:O129"/>
    <mergeCell ref="A130:B130"/>
    <mergeCell ref="C130:D130"/>
    <mergeCell ref="E130:J130"/>
    <mergeCell ref="N130:O130"/>
    <mergeCell ref="P135:P136"/>
    <mergeCell ref="A137:B137"/>
    <mergeCell ref="C137:D137"/>
    <mergeCell ref="E137:J137"/>
    <mergeCell ref="N137:O137"/>
    <mergeCell ref="A138:B138"/>
    <mergeCell ref="C138:D138"/>
    <mergeCell ref="E138:J138"/>
    <mergeCell ref="N138:O138"/>
    <mergeCell ref="B141:L141"/>
    <mergeCell ref="M141:O141"/>
    <mergeCell ref="B143:O144"/>
    <mergeCell ref="A145:A146"/>
    <mergeCell ref="C145:D145"/>
    <mergeCell ref="E145:J145"/>
    <mergeCell ref="N145:O145"/>
    <mergeCell ref="A139:B139"/>
    <mergeCell ref="C139:D139"/>
    <mergeCell ref="E139:J139"/>
    <mergeCell ref="N139:O139"/>
    <mergeCell ref="A140:B140"/>
    <mergeCell ref="C140:D140"/>
    <mergeCell ref="E140:J140"/>
    <mergeCell ref="N140:O140"/>
    <mergeCell ref="J150:L150"/>
    <mergeCell ref="M150:O150"/>
    <mergeCell ref="B152:O153"/>
    <mergeCell ref="B154:O155"/>
    <mergeCell ref="A156:A157"/>
    <mergeCell ref="C156:D156"/>
    <mergeCell ref="E156:J156"/>
    <mergeCell ref="N156:O156"/>
    <mergeCell ref="P145:P146"/>
    <mergeCell ref="A147:B147"/>
    <mergeCell ref="C147:D147"/>
    <mergeCell ref="E147:J147"/>
    <mergeCell ref="N147:O147"/>
    <mergeCell ref="B148:L148"/>
    <mergeCell ref="M148:O148"/>
    <mergeCell ref="A160:B160"/>
    <mergeCell ref="C160:D160"/>
    <mergeCell ref="E160:J160"/>
    <mergeCell ref="N160:O160"/>
    <mergeCell ref="A161:B161"/>
    <mergeCell ref="C161:D161"/>
    <mergeCell ref="E161:J161"/>
    <mergeCell ref="N161:O161"/>
    <mergeCell ref="P156:P157"/>
    <mergeCell ref="A158:B158"/>
    <mergeCell ref="C158:D158"/>
    <mergeCell ref="E158:J158"/>
    <mergeCell ref="N158:O158"/>
    <mergeCell ref="A159:B159"/>
    <mergeCell ref="C159:D159"/>
    <mergeCell ref="E159:J159"/>
    <mergeCell ref="N159:O159"/>
    <mergeCell ref="B164:L164"/>
    <mergeCell ref="M164:O164"/>
    <mergeCell ref="B166:O167"/>
    <mergeCell ref="A168:A169"/>
    <mergeCell ref="C168:D168"/>
    <mergeCell ref="E168:J168"/>
    <mergeCell ref="N168:O168"/>
    <mergeCell ref="A162:B162"/>
    <mergeCell ref="C162:D162"/>
    <mergeCell ref="E162:J162"/>
    <mergeCell ref="N162:O162"/>
    <mergeCell ref="A163:B163"/>
    <mergeCell ref="C163:D163"/>
    <mergeCell ref="E163:J163"/>
    <mergeCell ref="N163:O163"/>
    <mergeCell ref="A172:B172"/>
    <mergeCell ref="C172:D172"/>
    <mergeCell ref="E172:J172"/>
    <mergeCell ref="N172:O172"/>
    <mergeCell ref="A173:B173"/>
    <mergeCell ref="C173:D173"/>
    <mergeCell ref="E173:J173"/>
    <mergeCell ref="N173:O173"/>
    <mergeCell ref="P168:P169"/>
    <mergeCell ref="A170:B170"/>
    <mergeCell ref="C170:D170"/>
    <mergeCell ref="E170:J170"/>
    <mergeCell ref="N170:O170"/>
    <mergeCell ref="A171:B171"/>
    <mergeCell ref="C171:D171"/>
    <mergeCell ref="E171:J171"/>
    <mergeCell ref="N171:O171"/>
    <mergeCell ref="B176:L176"/>
    <mergeCell ref="M176:O176"/>
    <mergeCell ref="B178:O179"/>
    <mergeCell ref="A180:A181"/>
    <mergeCell ref="C180:D180"/>
    <mergeCell ref="E180:J180"/>
    <mergeCell ref="N180:O180"/>
    <mergeCell ref="A174:B174"/>
    <mergeCell ref="C174:D174"/>
    <mergeCell ref="E174:J174"/>
    <mergeCell ref="N174:O174"/>
    <mergeCell ref="A175:B175"/>
    <mergeCell ref="C175:D175"/>
    <mergeCell ref="E175:J175"/>
    <mergeCell ref="N175:O175"/>
    <mergeCell ref="B184:L184"/>
    <mergeCell ref="M184:O184"/>
    <mergeCell ref="B186:O187"/>
    <mergeCell ref="A188:A189"/>
    <mergeCell ref="C188:D188"/>
    <mergeCell ref="E188:J188"/>
    <mergeCell ref="N188:O188"/>
    <mergeCell ref="P180:P181"/>
    <mergeCell ref="A182:B182"/>
    <mergeCell ref="C182:D182"/>
    <mergeCell ref="E182:J182"/>
    <mergeCell ref="N182:O182"/>
    <mergeCell ref="A183:B183"/>
    <mergeCell ref="C183:D183"/>
    <mergeCell ref="E183:J183"/>
    <mergeCell ref="N183:O183"/>
    <mergeCell ref="P188:P189"/>
    <mergeCell ref="A190:B190"/>
    <mergeCell ref="C190:D190"/>
    <mergeCell ref="E190:J190"/>
    <mergeCell ref="N190:O190"/>
    <mergeCell ref="A191:B191"/>
    <mergeCell ref="C191:D191"/>
    <mergeCell ref="E191:J191"/>
    <mergeCell ref="N191:O191"/>
    <mergeCell ref="B194:L194"/>
    <mergeCell ref="M194:O194"/>
    <mergeCell ref="B196:O197"/>
    <mergeCell ref="A198:A199"/>
    <mergeCell ref="C198:D198"/>
    <mergeCell ref="E198:J198"/>
    <mergeCell ref="N198:O198"/>
    <mergeCell ref="A192:B192"/>
    <mergeCell ref="C192:D192"/>
    <mergeCell ref="E192:J192"/>
    <mergeCell ref="N192:O192"/>
    <mergeCell ref="A193:B193"/>
    <mergeCell ref="C193:D193"/>
    <mergeCell ref="E193:J193"/>
    <mergeCell ref="N193:O193"/>
    <mergeCell ref="J203:L203"/>
    <mergeCell ref="M203:O203"/>
    <mergeCell ref="B205:O206"/>
    <mergeCell ref="B207:O208"/>
    <mergeCell ref="A209:A210"/>
    <mergeCell ref="C209:D209"/>
    <mergeCell ref="E209:J209"/>
    <mergeCell ref="N209:O209"/>
    <mergeCell ref="P198:P199"/>
    <mergeCell ref="A200:B200"/>
    <mergeCell ref="C200:D200"/>
    <mergeCell ref="E200:J200"/>
    <mergeCell ref="N200:O200"/>
    <mergeCell ref="B201:L201"/>
    <mergeCell ref="M201:O201"/>
    <mergeCell ref="P209:P210"/>
    <mergeCell ref="A211:B211"/>
    <mergeCell ref="C211:D211"/>
    <mergeCell ref="E211:J211"/>
    <mergeCell ref="N211:O211"/>
    <mergeCell ref="A212:B212"/>
    <mergeCell ref="C212:D212"/>
    <mergeCell ref="E212:J212"/>
    <mergeCell ref="N212:O212"/>
    <mergeCell ref="A215:B215"/>
    <mergeCell ref="C215:D215"/>
    <mergeCell ref="E215:J215"/>
    <mergeCell ref="N215:O215"/>
    <mergeCell ref="A216:B216"/>
    <mergeCell ref="C216:D216"/>
    <mergeCell ref="E216:J216"/>
    <mergeCell ref="N216:O216"/>
    <mergeCell ref="A213:B213"/>
    <mergeCell ref="C213:D213"/>
    <mergeCell ref="E213:J213"/>
    <mergeCell ref="N213:O213"/>
    <mergeCell ref="A214:B214"/>
    <mergeCell ref="C214:D214"/>
    <mergeCell ref="E214:J214"/>
    <mergeCell ref="N214:O214"/>
    <mergeCell ref="B220:O221"/>
    <mergeCell ref="A222:A223"/>
    <mergeCell ref="C222:D222"/>
    <mergeCell ref="E222:J222"/>
    <mergeCell ref="N222:O222"/>
    <mergeCell ref="P222:P223"/>
    <mergeCell ref="A217:B217"/>
    <mergeCell ref="C217:D217"/>
    <mergeCell ref="E217:J217"/>
    <mergeCell ref="N217:O217"/>
    <mergeCell ref="B218:L218"/>
    <mergeCell ref="M218:O218"/>
    <mergeCell ref="A226:B226"/>
    <mergeCell ref="C226:D226"/>
    <mergeCell ref="E226:J226"/>
    <mergeCell ref="N226:O226"/>
    <mergeCell ref="A227:B227"/>
    <mergeCell ref="C227:D227"/>
    <mergeCell ref="E227:J227"/>
    <mergeCell ref="N227:O227"/>
    <mergeCell ref="A224:B224"/>
    <mergeCell ref="C224:D224"/>
    <mergeCell ref="E224:J224"/>
    <mergeCell ref="N224:O224"/>
    <mergeCell ref="A225:B225"/>
    <mergeCell ref="C225:D225"/>
    <mergeCell ref="E225:J225"/>
    <mergeCell ref="N225:O225"/>
    <mergeCell ref="P235:P236"/>
    <mergeCell ref="A230:B230"/>
    <mergeCell ref="C230:D230"/>
    <mergeCell ref="E230:J230"/>
    <mergeCell ref="N230:O230"/>
    <mergeCell ref="B231:L231"/>
    <mergeCell ref="M231:O231"/>
    <mergeCell ref="A228:B228"/>
    <mergeCell ref="C228:D228"/>
    <mergeCell ref="E228:J228"/>
    <mergeCell ref="N228:O228"/>
    <mergeCell ref="A229:B229"/>
    <mergeCell ref="C229:D229"/>
    <mergeCell ref="E229:J229"/>
    <mergeCell ref="N229:O229"/>
    <mergeCell ref="A237:B237"/>
    <mergeCell ref="C237:D237"/>
    <mergeCell ref="E237:J237"/>
    <mergeCell ref="N237:O237"/>
    <mergeCell ref="A238:B238"/>
    <mergeCell ref="C238:D238"/>
    <mergeCell ref="E238:J238"/>
    <mergeCell ref="N238:O238"/>
    <mergeCell ref="B233:O234"/>
    <mergeCell ref="A235:A236"/>
    <mergeCell ref="C235:D235"/>
    <mergeCell ref="E235:J235"/>
    <mergeCell ref="N235:O235"/>
    <mergeCell ref="B242:O243"/>
    <mergeCell ref="A244:A245"/>
    <mergeCell ref="C244:D244"/>
    <mergeCell ref="E244:J244"/>
    <mergeCell ref="N244:O244"/>
    <mergeCell ref="P244:P245"/>
    <mergeCell ref="A239:B239"/>
    <mergeCell ref="C239:D239"/>
    <mergeCell ref="E239:J239"/>
    <mergeCell ref="N239:O239"/>
    <mergeCell ref="B240:L240"/>
    <mergeCell ref="M240:O240"/>
    <mergeCell ref="A248:B248"/>
    <mergeCell ref="C248:D248"/>
    <mergeCell ref="E248:J248"/>
    <mergeCell ref="N248:O248"/>
    <mergeCell ref="A249:B249"/>
    <mergeCell ref="C249:D249"/>
    <mergeCell ref="E249:J249"/>
    <mergeCell ref="N249:O249"/>
    <mergeCell ref="A246:B246"/>
    <mergeCell ref="C246:D246"/>
    <mergeCell ref="E246:J246"/>
    <mergeCell ref="N246:O246"/>
    <mergeCell ref="A247:B247"/>
    <mergeCell ref="C247:D247"/>
    <mergeCell ref="E247:J247"/>
    <mergeCell ref="N247:O247"/>
    <mergeCell ref="P254:P255"/>
    <mergeCell ref="A256:B256"/>
    <mergeCell ref="C256:D256"/>
    <mergeCell ref="E256:J256"/>
    <mergeCell ref="N256:O256"/>
    <mergeCell ref="B258:L258"/>
    <mergeCell ref="M258:O258"/>
    <mergeCell ref="B250:L250"/>
    <mergeCell ref="M250:O250"/>
    <mergeCell ref="B252:O253"/>
    <mergeCell ref="A254:A255"/>
    <mergeCell ref="C254:D254"/>
    <mergeCell ref="E254:J254"/>
    <mergeCell ref="N254:O254"/>
    <mergeCell ref="B265:O266"/>
    <mergeCell ref="B267:O268"/>
    <mergeCell ref="A269:A270"/>
    <mergeCell ref="C269:D269"/>
    <mergeCell ref="E269:J269"/>
    <mergeCell ref="N269:O269"/>
    <mergeCell ref="J260:L260"/>
    <mergeCell ref="M260:O260"/>
    <mergeCell ref="B262:O263"/>
    <mergeCell ref="A273:B273"/>
    <mergeCell ref="C273:D273"/>
    <mergeCell ref="E273:J273"/>
    <mergeCell ref="N273:O273"/>
    <mergeCell ref="A274:B274"/>
    <mergeCell ref="C274:D274"/>
    <mergeCell ref="E274:J274"/>
    <mergeCell ref="N274:O274"/>
    <mergeCell ref="P269:P270"/>
    <mergeCell ref="A271:B271"/>
    <mergeCell ref="C271:D271"/>
    <mergeCell ref="E271:J271"/>
    <mergeCell ref="N271:O271"/>
    <mergeCell ref="A272:B272"/>
    <mergeCell ref="C272:D272"/>
    <mergeCell ref="E272:J272"/>
    <mergeCell ref="N272:O272"/>
    <mergeCell ref="P279:P280"/>
    <mergeCell ref="A282:A283"/>
    <mergeCell ref="C282:D282"/>
    <mergeCell ref="E282:J282"/>
    <mergeCell ref="N282:O282"/>
    <mergeCell ref="P282:P283"/>
    <mergeCell ref="B275:L275"/>
    <mergeCell ref="M275:O275"/>
    <mergeCell ref="B277:O278"/>
    <mergeCell ref="A279:A280"/>
    <mergeCell ref="C279:D279"/>
    <mergeCell ref="E279:J279"/>
    <mergeCell ref="N279:O279"/>
    <mergeCell ref="A286:B286"/>
    <mergeCell ref="C286:D286"/>
    <mergeCell ref="E286:J286"/>
    <mergeCell ref="N286:O286"/>
    <mergeCell ref="A287:B287"/>
    <mergeCell ref="C287:D287"/>
    <mergeCell ref="E287:J287"/>
    <mergeCell ref="N287:O287"/>
    <mergeCell ref="A284:B284"/>
    <mergeCell ref="C284:D284"/>
    <mergeCell ref="E284:J284"/>
    <mergeCell ref="N284:O284"/>
    <mergeCell ref="A285:B285"/>
    <mergeCell ref="C285:D285"/>
    <mergeCell ref="E285:J285"/>
    <mergeCell ref="N285:O285"/>
    <mergeCell ref="B291:O292"/>
    <mergeCell ref="A293:A294"/>
    <mergeCell ref="C293:D293"/>
    <mergeCell ref="E293:J293"/>
    <mergeCell ref="N293:O293"/>
    <mergeCell ref="P293:P294"/>
    <mergeCell ref="A288:B288"/>
    <mergeCell ref="C288:D288"/>
    <mergeCell ref="E288:J288"/>
    <mergeCell ref="N288:O288"/>
    <mergeCell ref="B289:L289"/>
    <mergeCell ref="M289:O289"/>
    <mergeCell ref="A304:L304"/>
    <mergeCell ref="M304:P304"/>
    <mergeCell ref="J298:L298"/>
    <mergeCell ref="M298:O298"/>
    <mergeCell ref="J300:L300"/>
    <mergeCell ref="M300:O300"/>
    <mergeCell ref="J302:L302"/>
    <mergeCell ref="M302:O302"/>
    <mergeCell ref="A295:B295"/>
    <mergeCell ref="C295:D295"/>
    <mergeCell ref="E295:J295"/>
    <mergeCell ref="N295:O295"/>
    <mergeCell ref="B296:L296"/>
    <mergeCell ref="M296:O296"/>
  </mergeCells>
  <pageMargins left="0.78740157480314965" right="0.78740157480314965" top="0.85" bottom="0.76" header="0.51181102362204722" footer="0.51181102362204722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</vt:lpstr>
      <vt:lpstr>rozp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Puschner</dc:creator>
  <cp:lastModifiedBy>technik</cp:lastModifiedBy>
  <cp:lastPrinted>2025-02-20T09:06:36Z</cp:lastPrinted>
  <dcterms:created xsi:type="dcterms:W3CDTF">2025-02-20T08:48:39Z</dcterms:created>
  <dcterms:modified xsi:type="dcterms:W3CDTF">2025-06-05T12:16:58Z</dcterms:modified>
</cp:coreProperties>
</file>