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P:\Holý\soutěže - profil zadavatele\2024\Prakšice - oprava odlehčovací stoky OS 1A\"/>
    </mc:Choice>
  </mc:AlternateContent>
  <xr:revisionPtr revIDLastSave="0" documentId="13_ncr:1_{8F21C9D6-27C0-43F4-A509-6FC69D37DD6F}" xr6:coauthVersionLast="47" xr6:coauthVersionMax="47" xr10:uidLastSave="{00000000-0000-0000-0000-000000000000}"/>
  <bookViews>
    <workbookView xWindow="25080" yWindow="-120" windowWidth="25440" windowHeight="15390" firstSheet="1" activeTab="4" xr2:uid="{00000000-000D-0000-FFFF-FFFF00000000}"/>
  </bookViews>
  <sheets>
    <sheet name="Rekapitulace stavby" sheetId="1" r:id="rId1"/>
    <sheet name="001 - Oprava odlehčovací ..." sheetId="2" r:id="rId2"/>
    <sheet name="002 - Výústní objekt VO1a" sheetId="3" r:id="rId3"/>
    <sheet name="090 - Vedlejší a ostatní ..." sheetId="4" r:id="rId4"/>
    <sheet name="Pokyny pro vyplnění" sheetId="5" r:id="rId5"/>
  </sheets>
  <definedNames>
    <definedName name="_xlnm._FilterDatabase" localSheetId="1" hidden="1">'001 - Oprava odlehčovací ...'!$C$88:$K$593</definedName>
    <definedName name="_xlnm._FilterDatabase" localSheetId="2" hidden="1">'002 - Výústní objekt VO1a'!$C$83:$K$148</definedName>
    <definedName name="_xlnm._FilterDatabase" localSheetId="3" hidden="1">'090 - Vedlejší a ostatní ...'!$C$79:$K$100</definedName>
    <definedName name="_xlnm.Print_Titles" localSheetId="1">'001 - Oprava odlehčovací ...'!$88:$88</definedName>
    <definedName name="_xlnm.Print_Titles" localSheetId="2">'002 - Výústní objekt VO1a'!$83:$83</definedName>
    <definedName name="_xlnm.Print_Titles" localSheetId="3">'090 - Vedlejší a ostatní ...'!$79:$79</definedName>
    <definedName name="_xlnm.Print_Titles" localSheetId="0">'Rekapitulace stavby'!$52:$52</definedName>
    <definedName name="_xlnm.Print_Area" localSheetId="1">'001 - Oprava odlehčovací ...'!$C$4:$J$39,'001 - Oprava odlehčovací ...'!$C$45:$J$70,'001 - Oprava odlehčovací ...'!$C$76:$K$593</definedName>
    <definedName name="_xlnm.Print_Area" localSheetId="2">'002 - Výústní objekt VO1a'!$C$4:$J$39,'002 - Výústní objekt VO1a'!$C$45:$J$65,'002 - Výústní objekt VO1a'!$C$71:$K$148</definedName>
    <definedName name="_xlnm.Print_Area" localSheetId="3">'090 - Vedlejší a ostatní ...'!$C$4:$J$39,'090 - Vedlejší a ostatní ...'!$C$45:$J$61,'090 - Vedlejší a ostatní ...'!$C$67:$K$100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5" i="4"/>
  <c r="BH85" i="4"/>
  <c r="BG85" i="4"/>
  <c r="BF85" i="4"/>
  <c r="T85" i="4"/>
  <c r="R85" i="4"/>
  <c r="P85" i="4"/>
  <c r="BI84" i="4"/>
  <c r="BH84" i="4"/>
  <c r="BG84" i="4"/>
  <c r="BF84" i="4"/>
  <c r="T84" i="4"/>
  <c r="R84" i="4"/>
  <c r="P84" i="4"/>
  <c r="BI83" i="4"/>
  <c r="BH83" i="4"/>
  <c r="BG83" i="4"/>
  <c r="BF83" i="4"/>
  <c r="T83" i="4"/>
  <c r="R83" i="4"/>
  <c r="P83" i="4"/>
  <c r="BI82" i="4"/>
  <c r="BH82" i="4"/>
  <c r="BG82" i="4"/>
  <c r="BF82" i="4"/>
  <c r="T82" i="4"/>
  <c r="R82" i="4"/>
  <c r="P82" i="4"/>
  <c r="F74" i="4"/>
  <c r="E72" i="4"/>
  <c r="F52" i="4"/>
  <c r="E50" i="4"/>
  <c r="J24" i="4"/>
  <c r="E24" i="4"/>
  <c r="J55" i="4" s="1"/>
  <c r="J23" i="4"/>
  <c r="J21" i="4"/>
  <c r="E21" i="4"/>
  <c r="J54" i="4" s="1"/>
  <c r="J20" i="4"/>
  <c r="J18" i="4"/>
  <c r="E18" i="4"/>
  <c r="F77" i="4" s="1"/>
  <c r="J17" i="4"/>
  <c r="J15" i="4"/>
  <c r="E15" i="4"/>
  <c r="F76" i="4" s="1"/>
  <c r="J14" i="4"/>
  <c r="J12" i="4"/>
  <c r="J74" i="4" s="1"/>
  <c r="E7" i="4"/>
  <c r="E70" i="4" s="1"/>
  <c r="J37" i="3"/>
  <c r="J36" i="3"/>
  <c r="AY56" i="1" s="1"/>
  <c r="J35" i="3"/>
  <c r="AX56" i="1" s="1"/>
  <c r="BI147" i="3"/>
  <c r="BH147" i="3"/>
  <c r="BG147" i="3"/>
  <c r="BF147" i="3"/>
  <c r="T147" i="3"/>
  <c r="T146" i="3"/>
  <c r="R147" i="3"/>
  <c r="R146" i="3"/>
  <c r="P147" i="3"/>
  <c r="P146" i="3" s="1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BI113" i="3"/>
  <c r="BH113" i="3"/>
  <c r="BG113" i="3"/>
  <c r="BF113" i="3"/>
  <c r="T113" i="3"/>
  <c r="R113" i="3"/>
  <c r="P113" i="3"/>
  <c r="BI105" i="3"/>
  <c r="BH105" i="3"/>
  <c r="BG105" i="3"/>
  <c r="BF105" i="3"/>
  <c r="T105" i="3"/>
  <c r="R105" i="3"/>
  <c r="P105" i="3"/>
  <c r="BI99" i="3"/>
  <c r="BH99" i="3"/>
  <c r="BG99" i="3"/>
  <c r="BF99" i="3"/>
  <c r="T99" i="3"/>
  <c r="R99" i="3"/>
  <c r="P99" i="3"/>
  <c r="BI93" i="3"/>
  <c r="BH93" i="3"/>
  <c r="BG93" i="3"/>
  <c r="BF93" i="3"/>
  <c r="T93" i="3"/>
  <c r="R93" i="3"/>
  <c r="P93" i="3"/>
  <c r="BI87" i="3"/>
  <c r="BH87" i="3"/>
  <c r="BG87" i="3"/>
  <c r="BF87" i="3"/>
  <c r="T87" i="3"/>
  <c r="R87" i="3"/>
  <c r="P87" i="3"/>
  <c r="F78" i="3"/>
  <c r="E76" i="3"/>
  <c r="F52" i="3"/>
  <c r="E50" i="3"/>
  <c r="J24" i="3"/>
  <c r="E24" i="3"/>
  <c r="J55" i="3" s="1"/>
  <c r="J23" i="3"/>
  <c r="J21" i="3"/>
  <c r="E21" i="3"/>
  <c r="J80" i="3"/>
  <c r="J20" i="3"/>
  <c r="J18" i="3"/>
  <c r="E18" i="3"/>
  <c r="F81" i="3" s="1"/>
  <c r="J17" i="3"/>
  <c r="J15" i="3"/>
  <c r="E15" i="3"/>
  <c r="F54" i="3" s="1"/>
  <c r="J14" i="3"/>
  <c r="J12" i="3"/>
  <c r="J78" i="3"/>
  <c r="E7" i="3"/>
  <c r="E74" i="3" s="1"/>
  <c r="J37" i="2"/>
  <c r="J36" i="2"/>
  <c r="AY55" i="1" s="1"/>
  <c r="J35" i="2"/>
  <c r="AX55" i="1"/>
  <c r="BI592" i="2"/>
  <c r="BH592" i="2"/>
  <c r="BG592" i="2"/>
  <c r="BF592" i="2"/>
  <c r="T592" i="2"/>
  <c r="T591" i="2"/>
  <c r="R592" i="2"/>
  <c r="R591" i="2" s="1"/>
  <c r="P592" i="2"/>
  <c r="P591" i="2" s="1"/>
  <c r="BI586" i="2"/>
  <c r="BH586" i="2"/>
  <c r="BG586" i="2"/>
  <c r="BF586" i="2"/>
  <c r="T586" i="2"/>
  <c r="R586" i="2"/>
  <c r="P586" i="2"/>
  <c r="BI581" i="2"/>
  <c r="BH581" i="2"/>
  <c r="BG581" i="2"/>
  <c r="BF581" i="2"/>
  <c r="T581" i="2"/>
  <c r="R581" i="2"/>
  <c r="P581" i="2"/>
  <c r="BI574" i="2"/>
  <c r="BH574" i="2"/>
  <c r="BG574" i="2"/>
  <c r="BF574" i="2"/>
  <c r="T574" i="2"/>
  <c r="R574" i="2"/>
  <c r="P574" i="2"/>
  <c r="BI568" i="2"/>
  <c r="BH568" i="2"/>
  <c r="BG568" i="2"/>
  <c r="BF568" i="2"/>
  <c r="T568" i="2"/>
  <c r="R568" i="2"/>
  <c r="P568" i="2"/>
  <c r="BI563" i="2"/>
  <c r="BH563" i="2"/>
  <c r="BG563" i="2"/>
  <c r="BF563" i="2"/>
  <c r="T563" i="2"/>
  <c r="R563" i="2"/>
  <c r="P563" i="2"/>
  <c r="BI558" i="2"/>
  <c r="BH558" i="2"/>
  <c r="BG558" i="2"/>
  <c r="BF558" i="2"/>
  <c r="T558" i="2"/>
  <c r="R558" i="2"/>
  <c r="P558" i="2"/>
  <c r="BI554" i="2"/>
  <c r="BH554" i="2"/>
  <c r="BG554" i="2"/>
  <c r="BF554" i="2"/>
  <c r="T554" i="2"/>
  <c r="R554" i="2"/>
  <c r="P554" i="2"/>
  <c r="BI551" i="2"/>
  <c r="BH551" i="2"/>
  <c r="BG551" i="2"/>
  <c r="BF551" i="2"/>
  <c r="T551" i="2"/>
  <c r="R551" i="2"/>
  <c r="P551" i="2"/>
  <c r="BI548" i="2"/>
  <c r="BH548" i="2"/>
  <c r="BG548" i="2"/>
  <c r="BF548" i="2"/>
  <c r="T548" i="2"/>
  <c r="R548" i="2"/>
  <c r="P548" i="2"/>
  <c r="BI543" i="2"/>
  <c r="BH543" i="2"/>
  <c r="BG543" i="2"/>
  <c r="BF543" i="2"/>
  <c r="T543" i="2"/>
  <c r="R543" i="2"/>
  <c r="P543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4" i="2"/>
  <c r="BH534" i="2"/>
  <c r="BG534" i="2"/>
  <c r="BF534" i="2"/>
  <c r="T534" i="2"/>
  <c r="R534" i="2"/>
  <c r="P534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2" i="2"/>
  <c r="BH522" i="2"/>
  <c r="BG522" i="2"/>
  <c r="BF522" i="2"/>
  <c r="T522" i="2"/>
  <c r="R522" i="2"/>
  <c r="P522" i="2"/>
  <c r="BI519" i="2"/>
  <c r="BH519" i="2"/>
  <c r="BG519" i="2"/>
  <c r="BF519" i="2"/>
  <c r="T519" i="2"/>
  <c r="R519" i="2"/>
  <c r="P519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BI506" i="2"/>
  <c r="BH506" i="2"/>
  <c r="BG506" i="2"/>
  <c r="BF506" i="2"/>
  <c r="T506" i="2"/>
  <c r="R506" i="2"/>
  <c r="P506" i="2"/>
  <c r="BI503" i="2"/>
  <c r="BH503" i="2"/>
  <c r="BG503" i="2"/>
  <c r="BF503" i="2"/>
  <c r="T503" i="2"/>
  <c r="R503" i="2"/>
  <c r="P503" i="2"/>
  <c r="BI499" i="2"/>
  <c r="BH499" i="2"/>
  <c r="BG499" i="2"/>
  <c r="BF499" i="2"/>
  <c r="T499" i="2"/>
  <c r="R499" i="2"/>
  <c r="P499" i="2"/>
  <c r="BI497" i="2"/>
  <c r="BH497" i="2"/>
  <c r="BG497" i="2"/>
  <c r="BF497" i="2"/>
  <c r="T497" i="2"/>
  <c r="R497" i="2"/>
  <c r="P497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6" i="2"/>
  <c r="BH436" i="2"/>
  <c r="BG436" i="2"/>
  <c r="BF436" i="2"/>
  <c r="T436" i="2"/>
  <c r="R436" i="2"/>
  <c r="P436" i="2"/>
  <c r="BI430" i="2"/>
  <c r="BH430" i="2"/>
  <c r="BG430" i="2"/>
  <c r="BF430" i="2"/>
  <c r="T430" i="2"/>
  <c r="R430" i="2"/>
  <c r="P430" i="2"/>
  <c r="BI425" i="2"/>
  <c r="BH425" i="2"/>
  <c r="BG425" i="2"/>
  <c r="BF425" i="2"/>
  <c r="T425" i="2"/>
  <c r="R425" i="2"/>
  <c r="P425" i="2"/>
  <c r="BI420" i="2"/>
  <c r="BH420" i="2"/>
  <c r="BG420" i="2"/>
  <c r="BF420" i="2"/>
  <c r="T420" i="2"/>
  <c r="R420" i="2"/>
  <c r="P420" i="2"/>
  <c r="BI415" i="2"/>
  <c r="BH415" i="2"/>
  <c r="BG415" i="2"/>
  <c r="BF415" i="2"/>
  <c r="T415" i="2"/>
  <c r="R415" i="2"/>
  <c r="P415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1" i="2"/>
  <c r="BH361" i="2"/>
  <c r="BG361" i="2"/>
  <c r="BF361" i="2"/>
  <c r="T361" i="2"/>
  <c r="R361" i="2"/>
  <c r="P361" i="2"/>
  <c r="BI356" i="2"/>
  <c r="BH356" i="2"/>
  <c r="BG356" i="2"/>
  <c r="BF356" i="2"/>
  <c r="T356" i="2"/>
  <c r="R356" i="2"/>
  <c r="P356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1" i="2"/>
  <c r="BH341" i="2"/>
  <c r="BG341" i="2"/>
  <c r="BF341" i="2"/>
  <c r="T341" i="2"/>
  <c r="R341" i="2"/>
  <c r="P341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17" i="2"/>
  <c r="BH317" i="2"/>
  <c r="BG317" i="2"/>
  <c r="BF317" i="2"/>
  <c r="T317" i="2"/>
  <c r="R317" i="2"/>
  <c r="P317" i="2"/>
  <c r="BI311" i="2"/>
  <c r="BH311" i="2"/>
  <c r="BG311" i="2"/>
  <c r="BF311" i="2"/>
  <c r="T311" i="2"/>
  <c r="R311" i="2"/>
  <c r="P311" i="2"/>
  <c r="BI286" i="2"/>
  <c r="BH286" i="2"/>
  <c r="BG286" i="2"/>
  <c r="BF286" i="2"/>
  <c r="T286" i="2"/>
  <c r="R286" i="2"/>
  <c r="P286" i="2"/>
  <c r="BI279" i="2"/>
  <c r="BH279" i="2"/>
  <c r="BG279" i="2"/>
  <c r="BF279" i="2"/>
  <c r="T279" i="2"/>
  <c r="R279" i="2"/>
  <c r="P279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2" i="2"/>
  <c r="BH242" i="2"/>
  <c r="BG242" i="2"/>
  <c r="BF242" i="2"/>
  <c r="T242" i="2"/>
  <c r="R242" i="2"/>
  <c r="P242" i="2"/>
  <c r="BI236" i="2"/>
  <c r="BH236" i="2"/>
  <c r="BG236" i="2"/>
  <c r="BF236" i="2"/>
  <c r="T236" i="2"/>
  <c r="R236" i="2"/>
  <c r="P236" i="2"/>
  <c r="BI210" i="2"/>
  <c r="BH210" i="2"/>
  <c r="BG210" i="2"/>
  <c r="BF210" i="2"/>
  <c r="T210" i="2"/>
  <c r="R210" i="2"/>
  <c r="P210" i="2"/>
  <c r="BI185" i="2"/>
  <c r="BH185" i="2"/>
  <c r="BG185" i="2"/>
  <c r="BF185" i="2"/>
  <c r="T185" i="2"/>
  <c r="R185" i="2"/>
  <c r="P185" i="2"/>
  <c r="BI172" i="2"/>
  <c r="BH172" i="2"/>
  <c r="BG172" i="2"/>
  <c r="BF172" i="2"/>
  <c r="T172" i="2"/>
  <c r="R172" i="2"/>
  <c r="P172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R150" i="2"/>
  <c r="P150" i="2"/>
  <c r="BI129" i="2"/>
  <c r="BH129" i="2"/>
  <c r="BG129" i="2"/>
  <c r="BF129" i="2"/>
  <c r="T129" i="2"/>
  <c r="R129" i="2"/>
  <c r="P129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3" i="2"/>
  <c r="BH103" i="2"/>
  <c r="BG103" i="2"/>
  <c r="BF103" i="2"/>
  <c r="T103" i="2"/>
  <c r="R103" i="2"/>
  <c r="P103" i="2"/>
  <c r="BI97" i="2"/>
  <c r="BH97" i="2"/>
  <c r="BG97" i="2"/>
  <c r="BF97" i="2"/>
  <c r="T97" i="2"/>
  <c r="R97" i="2"/>
  <c r="P97" i="2"/>
  <c r="BI92" i="2"/>
  <c r="BH92" i="2"/>
  <c r="BG92" i="2"/>
  <c r="BF92" i="2"/>
  <c r="T92" i="2"/>
  <c r="R92" i="2"/>
  <c r="P92" i="2"/>
  <c r="F83" i="2"/>
  <c r="E81" i="2"/>
  <c r="F52" i="2"/>
  <c r="E50" i="2"/>
  <c r="J24" i="2"/>
  <c r="E24" i="2"/>
  <c r="J86" i="2"/>
  <c r="J23" i="2"/>
  <c r="J21" i="2"/>
  <c r="E21" i="2"/>
  <c r="J54" i="2" s="1"/>
  <c r="J20" i="2"/>
  <c r="J18" i="2"/>
  <c r="E18" i="2"/>
  <c r="F86" i="2" s="1"/>
  <c r="J17" i="2"/>
  <c r="J15" i="2"/>
  <c r="E15" i="2"/>
  <c r="F85" i="2"/>
  <c r="J14" i="2"/>
  <c r="J12" i="2"/>
  <c r="J83" i="2"/>
  <c r="E7" i="2"/>
  <c r="E79" i="2" s="1"/>
  <c r="L50" i="1"/>
  <c r="AM50" i="1"/>
  <c r="AM49" i="1"/>
  <c r="L49" i="1"/>
  <c r="AM47" i="1"/>
  <c r="L47" i="1"/>
  <c r="L45" i="1"/>
  <c r="L44" i="1"/>
  <c r="J386" i="2"/>
  <c r="BK499" i="2"/>
  <c r="J156" i="2"/>
  <c r="J436" i="2"/>
  <c r="BK97" i="4"/>
  <c r="BK568" i="2"/>
  <c r="BK406" i="2"/>
  <c r="BK551" i="2"/>
  <c r="J452" i="2"/>
  <c r="J97" i="2"/>
  <c r="J100" i="4"/>
  <c r="BK529" i="2"/>
  <c r="J476" i="2"/>
  <c r="J401" i="2"/>
  <c r="BK286" i="2"/>
  <c r="BK92" i="2"/>
  <c r="J483" i="2"/>
  <c r="J406" i="2"/>
  <c r="BK164" i="2"/>
  <c r="BK459" i="2"/>
  <c r="BK105" i="3"/>
  <c r="BK134" i="3"/>
  <c r="BK89" i="4"/>
  <c r="BK526" i="2"/>
  <c r="BK440" i="2"/>
  <c r="J396" i="2"/>
  <c r="J236" i="2"/>
  <c r="BK236" i="2"/>
  <c r="J510" i="2"/>
  <c r="J113" i="3"/>
  <c r="BK430" i="2"/>
  <c r="BK113" i="3"/>
  <c r="BK436" i="2"/>
  <c r="BK581" i="2"/>
  <c r="BK386" i="2"/>
  <c r="BK99" i="4"/>
  <c r="J503" i="2"/>
  <c r="J380" i="2"/>
  <c r="BK554" i="2"/>
  <c r="BK462" i="2"/>
  <c r="BK185" i="2"/>
  <c r="J409" i="2"/>
  <c r="J563" i="2"/>
  <c r="J479" i="2"/>
  <c r="J374" i="2"/>
  <c r="J586" i="2"/>
  <c r="J331" i="2"/>
  <c r="BK93" i="4"/>
  <c r="J515" i="2"/>
  <c r="BK172" i="2"/>
  <c r="BK90" i="4"/>
  <c r="BK539" i="2"/>
  <c r="BK370" i="2"/>
  <c r="BK103" i="2"/>
  <c r="J506" i="2"/>
  <c r="BK383" i="2"/>
  <c r="J242" i="2"/>
  <c r="J469" i="2"/>
  <c r="BK87" i="3"/>
  <c r="J91" i="4"/>
  <c r="J82" i="4"/>
  <c r="BK541" i="2"/>
  <c r="BK563" i="2"/>
  <c r="J103" i="2"/>
  <c r="J121" i="3"/>
  <c r="BK469" i="2"/>
  <c r="J534" i="2"/>
  <c r="J327" i="2"/>
  <c r="J86" i="4"/>
  <c r="BK483" i="2"/>
  <c r="BK349" i="2"/>
  <c r="J526" i="2"/>
  <c r="J389" i="2"/>
  <c r="BK452" i="2"/>
  <c r="BK210" i="2"/>
  <c r="BK506" i="2"/>
  <c r="J420" i="2"/>
  <c r="J325" i="2"/>
  <c r="BK586" i="2"/>
  <c r="J141" i="3"/>
  <c r="J99" i="3"/>
  <c r="J93" i="4"/>
  <c r="J551" i="2"/>
  <c r="BK425" i="2"/>
  <c r="J341" i="2"/>
  <c r="J185" i="2"/>
  <c r="J352" i="2"/>
  <c r="J522" i="2"/>
  <c r="J370" i="2"/>
  <c r="J87" i="3"/>
  <c r="J99" i="4"/>
  <c r="J98" i="4"/>
  <c r="J472" i="2"/>
  <c r="J116" i="2"/>
  <c r="BK325" i="2"/>
  <c r="BK95" i="4"/>
  <c r="J84" i="4"/>
  <c r="BK333" i="2"/>
  <c r="BK150" i="2"/>
  <c r="J134" i="3"/>
  <c r="BK86" i="4"/>
  <c r="BK393" i="2"/>
  <c r="J129" i="3"/>
  <c r="BK82" i="4"/>
  <c r="BK311" i="2"/>
  <c r="BK465" i="2"/>
  <c r="BK493" i="2"/>
  <c r="J89" i="4"/>
  <c r="J383" i="2"/>
  <c r="BK510" i="2"/>
  <c r="BK249" i="2"/>
  <c r="BK88" i="4"/>
  <c r="J558" i="2"/>
  <c r="J430" i="2"/>
  <c r="J249" i="2"/>
  <c r="BK522" i="2"/>
  <c r="BK389" i="2"/>
  <c r="J568" i="2"/>
  <c r="J455" i="2"/>
  <c r="J105" i="3"/>
  <c r="BK85" i="4"/>
  <c r="J446" i="2"/>
  <c r="J442" i="2"/>
  <c r="BK83" i="4"/>
  <c r="J543" i="2"/>
  <c r="BK331" i="2"/>
  <c r="J147" i="3"/>
  <c r="BK486" i="2"/>
  <c r="BK116" i="2"/>
  <c r="J440" i="2"/>
  <c r="BK472" i="2"/>
  <c r="J592" i="2"/>
  <c r="J459" i="2"/>
  <c r="BK317" i="2"/>
  <c r="J548" i="2"/>
  <c r="BK449" i="2"/>
  <c r="BK341" i="2"/>
  <c r="J529" i="2"/>
  <c r="BK93" i="3"/>
  <c r="BK455" i="2"/>
  <c r="BK279" i="2"/>
  <c r="BK111" i="2"/>
  <c r="J150" i="2"/>
  <c r="BK401" i="2"/>
  <c r="J253" i="2"/>
  <c r="J361" i="2"/>
  <c r="J519" i="2"/>
  <c r="BK446" i="2"/>
  <c r="BK574" i="2"/>
  <c r="BK396" i="2"/>
  <c r="BK121" i="2"/>
  <c r="J125" i="3"/>
  <c r="BK87" i="4"/>
  <c r="BK515" i="2"/>
  <c r="J415" i="2"/>
  <c r="J164" i="2"/>
  <c r="J92" i="2"/>
  <c r="J139" i="3"/>
  <c r="BK91" i="4"/>
  <c r="BK374" i="2"/>
  <c r="BK503" i="2"/>
  <c r="J92" i="4"/>
  <c r="BK519" i="2"/>
  <c r="J541" i="2"/>
  <c r="BK534" i="2"/>
  <c r="BK361" i="2"/>
  <c r="BK409" i="2"/>
  <c r="AS54" i="1"/>
  <c r="BK156" i="2"/>
  <c r="BK476" i="2"/>
  <c r="J317" i="2"/>
  <c r="J349" i="2"/>
  <c r="J85" i="4"/>
  <c r="J490" i="2"/>
  <c r="BK352" i="2"/>
  <c r="J111" i="2"/>
  <c r="BK558" i="2"/>
  <c r="J142" i="3"/>
  <c r="J90" i="4"/>
  <c r="BK415" i="2"/>
  <c r="BK139" i="3"/>
  <c r="BK125" i="3"/>
  <c r="BK592" i="2"/>
  <c r="J486" i="2"/>
  <c r="BK253" i="2"/>
  <c r="J279" i="2"/>
  <c r="BK98" i="4"/>
  <c r="BK513" i="2"/>
  <c r="J166" i="2"/>
  <c r="BK490" i="2"/>
  <c r="J129" i="2"/>
  <c r="J425" i="2"/>
  <c r="J97" i="4"/>
  <c r="BK548" i="2"/>
  <c r="BK497" i="2"/>
  <c r="J393" i="2"/>
  <c r="BK356" i="2"/>
  <c r="J121" i="2"/>
  <c r="BK442" i="2"/>
  <c r="J365" i="2"/>
  <c r="BK107" i="2"/>
  <c r="J107" i="2"/>
  <c r="BK141" i="3"/>
  <c r="J95" i="4"/>
  <c r="J581" i="2"/>
  <c r="J499" i="2"/>
  <c r="J449" i="2"/>
  <c r="BK242" i="2"/>
  <c r="BK129" i="2"/>
  <c r="BK166" i="2"/>
  <c r="J462" i="2"/>
  <c r="J93" i="3"/>
  <c r="BK121" i="3"/>
  <c r="J497" i="2"/>
  <c r="J333" i="2"/>
  <c r="BK543" i="2"/>
  <c r="BK99" i="3"/>
  <c r="BK84" i="4"/>
  <c r="J88" i="4"/>
  <c r="J210" i="2"/>
  <c r="BK380" i="2"/>
  <c r="BK129" i="3"/>
  <c r="J83" i="4"/>
  <c r="BK327" i="2"/>
  <c r="BK479" i="2"/>
  <c r="J539" i="2"/>
  <c r="J574" i="2"/>
  <c r="BK420" i="2"/>
  <c r="J172" i="2"/>
  <c r="J493" i="2"/>
  <c r="J356" i="2"/>
  <c r="J513" i="2"/>
  <c r="J87" i="4"/>
  <c r="J554" i="2"/>
  <c r="J465" i="2"/>
  <c r="BK365" i="2"/>
  <c r="J311" i="2"/>
  <c r="BK147" i="3"/>
  <c r="BK100" i="4"/>
  <c r="BK97" i="2"/>
  <c r="J286" i="2"/>
  <c r="BK142" i="3"/>
  <c r="BK92" i="4"/>
  <c r="P91" i="2" l="1"/>
  <c r="P360" i="2"/>
  <c r="BK435" i="2"/>
  <c r="J435" i="2" s="1"/>
  <c r="J66" i="2" s="1"/>
  <c r="BK86" i="3"/>
  <c r="J86" i="3" s="1"/>
  <c r="J61" i="3" s="1"/>
  <c r="R138" i="3"/>
  <c r="BK91" i="2"/>
  <c r="J91" i="2" s="1"/>
  <c r="J61" i="2" s="1"/>
  <c r="BK351" i="2"/>
  <c r="BK90" i="2" s="1"/>
  <c r="J90" i="2" s="1"/>
  <c r="J60" i="2" s="1"/>
  <c r="J351" i="2"/>
  <c r="J62" i="2" s="1"/>
  <c r="R360" i="2"/>
  <c r="R369" i="2"/>
  <c r="P435" i="2"/>
  <c r="BK533" i="2"/>
  <c r="J533" i="2"/>
  <c r="J67" i="2" s="1"/>
  <c r="R86" i="3"/>
  <c r="T120" i="3"/>
  <c r="T91" i="2"/>
  <c r="R351" i="2"/>
  <c r="BK360" i="2"/>
  <c r="J360" i="2" s="1"/>
  <c r="J63" i="2" s="1"/>
  <c r="T360" i="2"/>
  <c r="P369" i="2"/>
  <c r="BK408" i="2"/>
  <c r="J408" i="2"/>
  <c r="J65" i="2" s="1"/>
  <c r="T408" i="2"/>
  <c r="T435" i="2"/>
  <c r="T533" i="2"/>
  <c r="T557" i="2"/>
  <c r="T86" i="3"/>
  <c r="R120" i="3"/>
  <c r="P138" i="3"/>
  <c r="R91" i="2"/>
  <c r="P351" i="2"/>
  <c r="T351" i="2"/>
  <c r="BK369" i="2"/>
  <c r="J369" i="2" s="1"/>
  <c r="J64" i="2" s="1"/>
  <c r="T369" i="2"/>
  <c r="P408" i="2"/>
  <c r="R408" i="2"/>
  <c r="R435" i="2"/>
  <c r="P533" i="2"/>
  <c r="R533" i="2"/>
  <c r="BK557" i="2"/>
  <c r="J557" i="2"/>
  <c r="J68" i="2" s="1"/>
  <c r="P557" i="2"/>
  <c r="R557" i="2"/>
  <c r="P86" i="3"/>
  <c r="BK120" i="3"/>
  <c r="J120" i="3" s="1"/>
  <c r="J62" i="3" s="1"/>
  <c r="P120" i="3"/>
  <c r="P85" i="3" s="1"/>
  <c r="P84" i="3" s="1"/>
  <c r="AU56" i="1" s="1"/>
  <c r="BK138" i="3"/>
  <c r="J138" i="3" s="1"/>
  <c r="J63" i="3" s="1"/>
  <c r="T138" i="3"/>
  <c r="BK81" i="4"/>
  <c r="J81" i="4" s="1"/>
  <c r="J60" i="4" s="1"/>
  <c r="P81" i="4"/>
  <c r="P80" i="4" s="1"/>
  <c r="AU57" i="1" s="1"/>
  <c r="R81" i="4"/>
  <c r="R80" i="4" s="1"/>
  <c r="T81" i="4"/>
  <c r="T80" i="4" s="1"/>
  <c r="BK591" i="2"/>
  <c r="J591" i="2" s="1"/>
  <c r="J69" i="2" s="1"/>
  <c r="BK146" i="3"/>
  <c r="J146" i="3"/>
  <c r="J64" i="3" s="1"/>
  <c r="F54" i="4"/>
  <c r="BE95" i="4"/>
  <c r="E48" i="4"/>
  <c r="F55" i="4"/>
  <c r="J76" i="4"/>
  <c r="J77" i="4"/>
  <c r="BE82" i="4"/>
  <c r="BE85" i="4"/>
  <c r="BE87" i="4"/>
  <c r="BE88" i="4"/>
  <c r="BE90" i="4"/>
  <c r="BE91" i="4"/>
  <c r="BE92" i="4"/>
  <c r="BE98" i="4"/>
  <c r="J52" i="4"/>
  <c r="BE83" i="4"/>
  <c r="BE84" i="4"/>
  <c r="BE86" i="4"/>
  <c r="BE89" i="4"/>
  <c r="BE93" i="4"/>
  <c r="BE97" i="4"/>
  <c r="BE99" i="4"/>
  <c r="BE100" i="4"/>
  <c r="J52" i="3"/>
  <c r="J81" i="3"/>
  <c r="E48" i="3"/>
  <c r="F55" i="3"/>
  <c r="BE93" i="3"/>
  <c r="BE125" i="3"/>
  <c r="BE129" i="3"/>
  <c r="J54" i="3"/>
  <c r="F80" i="3"/>
  <c r="BE113" i="3"/>
  <c r="BE139" i="3"/>
  <c r="BE141" i="3"/>
  <c r="BE142" i="3"/>
  <c r="BE147" i="3"/>
  <c r="BE87" i="3"/>
  <c r="BE99" i="3"/>
  <c r="BE105" i="3"/>
  <c r="BE121" i="3"/>
  <c r="BE134" i="3"/>
  <c r="F54" i="2"/>
  <c r="J85" i="2"/>
  <c r="BE116" i="2"/>
  <c r="BE172" i="2"/>
  <c r="BE236" i="2"/>
  <c r="BE242" i="2"/>
  <c r="BE253" i="2"/>
  <c r="BE389" i="2"/>
  <c r="BE406" i="2"/>
  <c r="BE430" i="2"/>
  <c r="BE440" i="2"/>
  <c r="BE446" i="2"/>
  <c r="BE465" i="2"/>
  <c r="BE499" i="2"/>
  <c r="BE506" i="2"/>
  <c r="BE519" i="2"/>
  <c r="BE526" i="2"/>
  <c r="BE534" i="2"/>
  <c r="BE551" i="2"/>
  <c r="BE592" i="2"/>
  <c r="J52" i="2"/>
  <c r="F55" i="2"/>
  <c r="J55" i="2"/>
  <c r="BE92" i="2"/>
  <c r="BE97" i="2"/>
  <c r="BE121" i="2"/>
  <c r="BE150" i="2"/>
  <c r="BE156" i="2"/>
  <c r="BE185" i="2"/>
  <c r="BE210" i="2"/>
  <c r="BE286" i="2"/>
  <c r="BE311" i="2"/>
  <c r="BE317" i="2"/>
  <c r="BE325" i="2"/>
  <c r="BE327" i="2"/>
  <c r="BE331" i="2"/>
  <c r="BE333" i="2"/>
  <c r="BE341" i="2"/>
  <c r="BE349" i="2"/>
  <c r="BE352" i="2"/>
  <c r="BE370" i="2"/>
  <c r="BE374" i="2"/>
  <c r="BE386" i="2"/>
  <c r="BE396" i="2"/>
  <c r="BE415" i="2"/>
  <c r="BE420" i="2"/>
  <c r="BE436" i="2"/>
  <c r="BE449" i="2"/>
  <c r="BE469" i="2"/>
  <c r="BE479" i="2"/>
  <c r="BE483" i="2"/>
  <c r="BE490" i="2"/>
  <c r="BE493" i="2"/>
  <c r="BE503" i="2"/>
  <c r="BE510" i="2"/>
  <c r="BE513" i="2"/>
  <c r="BE522" i="2"/>
  <c r="BE541" i="2"/>
  <c r="BE543" i="2"/>
  <c r="BE563" i="2"/>
  <c r="BE568" i="2"/>
  <c r="BE574" i="2"/>
  <c r="BE581" i="2"/>
  <c r="BE586" i="2"/>
  <c r="E48" i="2"/>
  <c r="BE103" i="2"/>
  <c r="BE107" i="2"/>
  <c r="BE111" i="2"/>
  <c r="BE129" i="2"/>
  <c r="BE164" i="2"/>
  <c r="BE166" i="2"/>
  <c r="BE249" i="2"/>
  <c r="BE279" i="2"/>
  <c r="BE356" i="2"/>
  <c r="BE361" i="2"/>
  <c r="BE365" i="2"/>
  <c r="BE380" i="2"/>
  <c r="BE383" i="2"/>
  <c r="BE393" i="2"/>
  <c r="BE401" i="2"/>
  <c r="BE409" i="2"/>
  <c r="BE425" i="2"/>
  <c r="BE442" i="2"/>
  <c r="BE452" i="2"/>
  <c r="BE455" i="2"/>
  <c r="BE459" i="2"/>
  <c r="BE462" i="2"/>
  <c r="BE472" i="2"/>
  <c r="BE476" i="2"/>
  <c r="BE486" i="2"/>
  <c r="BE497" i="2"/>
  <c r="BE515" i="2"/>
  <c r="BE529" i="2"/>
  <c r="BE539" i="2"/>
  <c r="BE548" i="2"/>
  <c r="BE554" i="2"/>
  <c r="BE558" i="2"/>
  <c r="F37" i="2"/>
  <c r="BD55" i="1" s="1"/>
  <c r="J34" i="3"/>
  <c r="AW56" i="1"/>
  <c r="F37" i="3"/>
  <c r="BD56" i="1"/>
  <c r="F36" i="4"/>
  <c r="BC57" i="1" s="1"/>
  <c r="F34" i="3"/>
  <c r="BA56" i="1"/>
  <c r="J34" i="4"/>
  <c r="AW57" i="1"/>
  <c r="J34" i="2"/>
  <c r="AW55" i="1" s="1"/>
  <c r="F34" i="2"/>
  <c r="BA55" i="1"/>
  <c r="F35" i="3"/>
  <c r="BB56" i="1"/>
  <c r="F35" i="2"/>
  <c r="BB55" i="1" s="1"/>
  <c r="F35" i="4"/>
  <c r="BB57" i="1" s="1"/>
  <c r="F36" i="2"/>
  <c r="BC55" i="1"/>
  <c r="F36" i="3"/>
  <c r="BC56" i="1" s="1"/>
  <c r="F34" i="4"/>
  <c r="BA57" i="1"/>
  <c r="F37" i="4"/>
  <c r="BD57" i="1" s="1"/>
  <c r="R90" i="2" l="1"/>
  <c r="R89" i="2" s="1"/>
  <c r="T85" i="3"/>
  <c r="T84" i="3" s="1"/>
  <c r="T90" i="2"/>
  <c r="T89" i="2"/>
  <c r="R85" i="3"/>
  <c r="R84" i="3" s="1"/>
  <c r="P90" i="2"/>
  <c r="P89" i="2" s="1"/>
  <c r="AU55" i="1" s="1"/>
  <c r="AU54" i="1" s="1"/>
  <c r="BK85" i="3"/>
  <c r="J85" i="3"/>
  <c r="J60" i="3" s="1"/>
  <c r="BK80" i="4"/>
  <c r="J80" i="4" s="1"/>
  <c r="J59" i="4" s="1"/>
  <c r="BK89" i="2"/>
  <c r="J89" i="2"/>
  <c r="J59" i="2" s="1"/>
  <c r="J33" i="4"/>
  <c r="AV57" i="1" s="1"/>
  <c r="AT57" i="1" s="1"/>
  <c r="BA54" i="1"/>
  <c r="AW54" i="1" s="1"/>
  <c r="AK30" i="1" s="1"/>
  <c r="F33" i="2"/>
  <c r="AZ55" i="1" s="1"/>
  <c r="J33" i="2"/>
  <c r="AV55" i="1"/>
  <c r="AT55" i="1" s="1"/>
  <c r="F33" i="3"/>
  <c r="AZ56" i="1" s="1"/>
  <c r="J33" i="3"/>
  <c r="AV56" i="1"/>
  <c r="AT56" i="1"/>
  <c r="BC54" i="1"/>
  <c r="W32" i="1" s="1"/>
  <c r="BD54" i="1"/>
  <c r="W33" i="1" s="1"/>
  <c r="F33" i="4"/>
  <c r="AZ57" i="1" s="1"/>
  <c r="BB54" i="1"/>
  <c r="W31" i="1" s="1"/>
  <c r="BK84" i="3" l="1"/>
  <c r="J84" i="3"/>
  <c r="J30" i="3" s="1"/>
  <c r="AG56" i="1" s="1"/>
  <c r="J30" i="4"/>
  <c r="AG57" i="1" s="1"/>
  <c r="J30" i="2"/>
  <c r="AG55" i="1"/>
  <c r="AZ54" i="1"/>
  <c r="W29" i="1" s="1"/>
  <c r="AX54" i="1"/>
  <c r="W30" i="1"/>
  <c r="AY54" i="1"/>
  <c r="J39" i="3" l="1"/>
  <c r="J39" i="4"/>
  <c r="J59" i="3"/>
  <c r="J39" i="2"/>
  <c r="AN55" i="1"/>
  <c r="AN57" i="1"/>
  <c r="AN56" i="1"/>
  <c r="AG54" i="1"/>
  <c r="AK26" i="1" s="1"/>
  <c r="AV54" i="1"/>
  <c r="AK29" i="1" s="1"/>
  <c r="AK35" i="1" l="1"/>
  <c r="AT54" i="1"/>
  <c r="AN54" i="1"/>
</calcChain>
</file>

<file path=xl/sharedStrings.xml><?xml version="1.0" encoding="utf-8"?>
<sst xmlns="http://schemas.openxmlformats.org/spreadsheetml/2006/main" count="6535" uniqueCount="968">
  <si>
    <t>Export Komplet</t>
  </si>
  <si>
    <t>VZ</t>
  </si>
  <si>
    <t>2.0</t>
  </si>
  <si>
    <t>ZAMOK</t>
  </si>
  <si>
    <t>False</t>
  </si>
  <si>
    <t>{1a58f131-2992-4936-904c-cbac2d3b2e27}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</si>
  <si>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</si>
  <si>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</si>
  <si>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</si>
  <si>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</si>
  <si>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</si>
  <si>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</si>
  <si>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</si>
  <si>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</si>
  <si>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</si>
  <si>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</si>
  <si>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</si>
  <si>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PRAKŠICE – OPRAVA ODLEHČOVACÍ STOKY OS 1A</t>
  </si>
  <si>
    <t>KSO:</t>
  </si>
  <si>
    <t/>
  </si>
  <si>
    <t>CC-CZ:</t>
  </si>
  <si>
    <t>Místo:</t>
  </si>
  <si>
    <t xml:space="preserve"> </t>
  </si>
  <si>
    <t>Datum:</t>
  </si>
  <si>
    <t>4. 4. 2024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</si>
  <si>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</si>
  <si>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</si>
  <si>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</si>
  <si>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</si>
  <si>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</si>
  <si>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</si>
  <si>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</si>
  <si>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</si>
  <si>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</si>
  <si>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</si>
  <si>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</si>
  <si>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</si>
  <si>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</si>
  <si>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</si>
  <si>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</si>
  <si>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</si>
  <si>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</si>
  <si>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</si>
  <si>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</si>
  <si>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</si>
  <si>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</si>
  <si>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</si>
  <si>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</si>
  <si>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</si>
  <si>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</si>
  <si>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</si>
  <si>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</si>
  <si>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</si>
  <si>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</si>
  <si>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</si>
  <si>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</si>
  <si>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</si>
  <si>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</si>
  <si>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</si>
  <si>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</si>
  <si>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</si>
  <si>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</si>
  <si>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</si>
  <si>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</si>
  <si>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</si>
  <si>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</si>
  <si>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</si>
  <si>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</si>
  <si>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</si>
  <si>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</si>
  <si>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</si>
  <si>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</si>
  <si>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</si>
  <si>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</si>
  <si>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</si>
  <si>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Oprava odlehčovací stoky a přepojení přípojek</t>
  </si>
  <si>
    <t>STA</t>
  </si>
  <si>
    <t>1</t>
  </si>
  <si>
    <t>{88ace143-0079-458f-a51b-9115a36aa93b}</t>
  </si>
  <si>
    <t>2</t>
  </si>
  <si>
    <t>002</t>
  </si>
  <si>
    <t>Výústní objekt VO1a</t>
  </si>
  <si>
    <t>{d28930b3-6af1-41b1-9754-3fa71459552a}</t>
  </si>
  <si>
    <t>090</t>
  </si>
  <si>
    <t>Vedlejší a ostatní náklady</t>
  </si>
  <si>
    <t>{75862f42-64f3-4ad8-a8e0-ae417cf86188}</t>
  </si>
  <si>
    <t>KRYCÍ LIST SOUPISU PRACÍ</t>
  </si>
  <si>
    <t>Objekt:</t>
  </si>
  <si>
    <t>001 - Oprava odlehčovací stoky a přepojení přípojek</t>
  </si>
  <si>
    <t>REKAPITULACE ČLENĚNÍ SOUPISU PRACÍ</t>
  </si>
  <si>
    <t>Kód dílu - Popis</t>
  </si>
  <si>
    <t>Cena celkem [CZK]</t>
  </si>
  <si>
    <t>-1</t>
  </si>
  <si>
    <t>HSV - 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</si>
  <si>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</si>
  <si>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</si>
  <si>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</si>
  <si>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</si>
  <si>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</si>
  <si>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</si>
  <si>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</si>
  <si>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</si>
  <si>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</si>
  <si>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</si>
  <si>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</si>
  <si>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</si>
  <si>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</si>
  <si>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</si>
  <si>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</si>
  <si>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</si>
  <si>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</si>
  <si>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</si>
  <si>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</si>
  <si>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</si>
  <si>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</si>
  <si>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</si>
  <si>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</si>
  <si>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</si>
  <si>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</si>
  <si>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</si>
  <si>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</si>
  <si>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113107525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</si>
  <si>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400 do 500 mm</t>
  </si>
  <si>
    <t>m2</t>
  </si>
  <si>
    <t>CS ÚRS 2024 01</t>
  </si>
  <si>
    <t>4</t>
  </si>
  <si>
    <t>1123320191</t>
  </si>
  <si>
    <t>Online PSC</t>
  </si>
  <si>
    <t>https://podminky.urs.cz/item/CS_URS_2024_01/113107525</t>
  </si>
  <si>
    <t>VV</t>
  </si>
  <si>
    <t>"Povrchy nad rýhou, rozebrání a obnova dle D3"</t>
  </si>
  <si>
    <t>"MK živice:" 1,4*(38+3)</t>
  </si>
  <si>
    <t>Součet</t>
  </si>
  <si>
    <t>113154123</t>
  </si>
  <si>
    <t>Frézování živičného podkladu nebo krytu s naložením na dopravní prostředek plochy do 500 m2 bez překážek v trase pruhu šířky přes 0,5 m do 1 m, tloušťky vrstvy 50 mm</t>
  </si>
  <si>
    <t>1795146370</t>
  </si>
  <si>
    <t>https://podminky.urs.cz/item/CS_URS_2024_01/113154123</t>
  </si>
  <si>
    <t>"MK živice - nad rýhou (ložní vrstva):" 1,4*(38+3)</t>
  </si>
  <si>
    <t>"MK živice - nad rýhou a v rozšíření (obrusná vrstva):" (0,5+1,4+0,5)*(38+3)</t>
  </si>
  <si>
    <t>3</t>
  </si>
  <si>
    <t>115101201</t>
  </si>
  <si>
    <t>Čerpání vody na dopravní výšku do 10 m s uvažovaným průměrným přítokem do 500 l/min</t>
  </si>
  <si>
    <t>hod</t>
  </si>
  <si>
    <t>-1366539833</t>
  </si>
  <si>
    <t>https://podminky.urs.cz/item/CS_URS_2024_01/115101201</t>
  </si>
  <si>
    <t>"Předpokládaná potřeba čerpání:" 30*12</t>
  </si>
  <si>
    <t>115101301</t>
  </si>
  <si>
    <t>Pohotovost záložní čerpací soupravy pro dopravní výšku do 10 m s uvažovaným průměrným přítokem do 500 l/min</t>
  </si>
  <si>
    <t>den</t>
  </si>
  <si>
    <t>-433685701</t>
  </si>
  <si>
    <t>https://podminky.urs.cz/item/CS_URS_2024_01/115101301</t>
  </si>
  <si>
    <t>"Předpokládaná potřeba čerpání:" 30</t>
  </si>
  <si>
    <t>5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</si>
  <si>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</si>
  <si>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</si>
  <si>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</si>
  <si>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1614234410</t>
  </si>
  <si>
    <t>https://podminky.urs.cz/item/CS_URS_2024_01/119001405</t>
  </si>
  <si>
    <t>"Křížení inženýrských sít řad dle D2"</t>
  </si>
  <si>
    <t>"Plynovod, vodovod:" 1*(1+1,4+1)</t>
  </si>
  <si>
    <t>6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</si>
  <si>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</si>
  <si>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</si>
  <si>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-609436169</t>
  </si>
  <si>
    <t>https://podminky.urs.cz/item/CS_URS_2024_01/119001421</t>
  </si>
  <si>
    <t>"Sdělovací kabely, NN:" 2*(1+1,4+1)</t>
  </si>
  <si>
    <t>7</t>
  </si>
  <si>
    <t>121151113</t>
  </si>
  <si>
    <t>Sejmutí ornice strojně při souvislé ploše přes 100 do 500 m2, tl. vrstvy do 200 mm</t>
  </si>
  <si>
    <t>-2079843632</t>
  </si>
  <si>
    <t>https://podminky.urs.cz/item/CS_URS_2024_01/121151113</t>
  </si>
  <si>
    <t>"Povrch nad rýhou"</t>
  </si>
  <si>
    <t>"Trávník:" 1,4*(214-38-3)</t>
  </si>
  <si>
    <t>"Povrch nad rýhou - rozšíření pro šachty"</t>
  </si>
  <si>
    <t>"Trávník:" 5*2*0,5*2,5</t>
  </si>
  <si>
    <t>8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</si>
  <si>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</si>
  <si>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</si>
  <si>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</si>
  <si>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-509661945</t>
  </si>
  <si>
    <t>https://podminky.urs.cz/item/CS_URS_2024_01/132254205</t>
  </si>
  <si>
    <t>"Hloubení potrubí řad dle D2, D3 - VO-Š1:" 5,07*1,4*((0,31+2,45)/2)</t>
  </si>
  <si>
    <t>"Hloubení potrubí řad dle D2, D3 - Š1-Š2:" 46,25*1,4*((2,45+1,97)/2)</t>
  </si>
  <si>
    <t>"Hloubení potrubí řad dle D2, D3 - Š2-Š3:" 69,96*1,4*2,75</t>
  </si>
  <si>
    <t>"Hloubení potrubí řad dle D2, D3 - Š3-OK:" (47,04+26,14+17,93)*1,4*((1,67+1,26)/2)</t>
  </si>
  <si>
    <t>"Rozšíření pro šachty:" 5*2*0,5*2,5*2,75</t>
  </si>
  <si>
    <t>Mezisoučet</t>
  </si>
  <si>
    <t>"Odečet povrchů nad rýhou"</t>
  </si>
  <si>
    <t>"MK živice:" -0,52*1,4*(38+3)</t>
  </si>
  <si>
    <t>"Trávník:" -0,2*1,4*(214-38-3)</t>
  </si>
  <si>
    <t>"Odečet povrchů nad rýhou - rozšíření pro šachty"</t>
  </si>
  <si>
    <t>"Trávník:" -0,2*5*2*0,5*2,5</t>
  </si>
  <si>
    <t>"Vytažení vybouraných hmot z výkopu - odečet vytlačené kubatury"</t>
  </si>
  <si>
    <t>"Bourání stávajícího potrubí BET DN400 dle D1:" -(214*PI*0,25*0,25)</t>
  </si>
  <si>
    <t>"Bourání stávajících šachet dle D1:" -7*(2,5*PI*0,6*0,6)</t>
  </si>
  <si>
    <t>"Drenážní rýha:" 214*0,7*0,15</t>
  </si>
  <si>
    <t>9</t>
  </si>
  <si>
    <t>139001101</t>
  </si>
  <si>
    <t>Příplatek k cenám hloubených vykopávek za ztížení vykopávky v blízkosti podzemního vedení nebo výbušnin pro jakoukoliv třídu horniny</t>
  </si>
  <si>
    <t>308561695</t>
  </si>
  <si>
    <t>https://podminky.urs.cz/item/CS_URS_2024_01/139001101</t>
  </si>
  <si>
    <t>"Plynovod, vodovod:" 1*(1*1,4*1)</t>
  </si>
  <si>
    <t>"Sdělovací kabely, NN:" 2*(1*1,4*1)</t>
  </si>
  <si>
    <t>10</t>
  </si>
  <si>
    <t>151811132</t>
  </si>
  <si>
    <t>Zřízení pažicích boxů pro pažení a rozepření stěn rýh podzemního vedení hloubka výkopu do 4 m, šířka přes 1,2 do 2,5 m</t>
  </si>
  <si>
    <t>22533477</t>
  </si>
  <si>
    <t>https://podminky.urs.cz/item/CS_URS_2024_01/151811132</t>
  </si>
  <si>
    <t>"Hloubení potrubí řad dle D2, D3 - VO-Š1:" 5,07*2*((0,31+2,45)/2)</t>
  </si>
  <si>
    <t>"Hloubení potrubí řad dle D2, D3 - Š1-Š2:" 46,25*2*((2,45+1,97)/2)</t>
  </si>
  <si>
    <t>"Hloubení potrubí řad dle D2, D3 - Š2-Š3:" 69,96*2*2,5</t>
  </si>
  <si>
    <t>"Hloubení potrubí řad dle D2, D3 - Š3-OK:" (47,04+26,14+17,93)*2*((1,67+1,26)/2)</t>
  </si>
  <si>
    <t>"Rozšíření pro šachty:" 5*2*0,5*2,5*2,5</t>
  </si>
  <si>
    <t>11</t>
  </si>
  <si>
    <t>151811232</t>
  </si>
  <si>
    <t>Odstranění pažicích boxů pro pažení a rozepření stěn rýh podzemního vedení hloubka výkopu do 4 m, šířka přes 1,2 do 2,5 m</t>
  </si>
  <si>
    <t>246143149</t>
  </si>
  <si>
    <t>https://podminky.urs.cz/item/CS_URS_2024_01/151811232</t>
  </si>
  <si>
    <t>161151113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</si>
  <si>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</si>
  <si>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-63306415</t>
  </si>
  <si>
    <t>https://podminky.urs.cz/item/CS_URS_2024_01/161151113</t>
  </si>
  <si>
    <t>"Vytažení vybouraných hmot z výkopu"</t>
  </si>
  <si>
    <t>"Bourání stávajícího potrubí BET DN400 dle D1:" (214*PI*0,25*0,25)-(214*PI*0,2*0,2)</t>
  </si>
  <si>
    <t>"Bourání stávajících šachet dle D1:" 7*((2,5*PI*0,6*0,6)-(2,25*PI*0,5*0,5))</t>
  </si>
  <si>
    <t>13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</si>
  <si>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</si>
  <si>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</si>
  <si>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CS ÚRS 2023 02</t>
  </si>
  <si>
    <t>-1992513226</t>
  </si>
  <si>
    <t>https://podminky.urs.cz/item/CS_URS_2023_02/162251101</t>
  </si>
  <si>
    <t>"Přemístění vykopané zeminy v rámci staveniště - odvoz na meziskládku"</t>
  </si>
  <si>
    <t>"Zásypy zpětně použitou vhodnou zeminou:" 262,915</t>
  </si>
  <si>
    <t>"Zásyp vykopaným kamenivem:" 24,108</t>
  </si>
  <si>
    <t>"Dosypání výkopovou zeminou dle C3:" 26</t>
  </si>
  <si>
    <t>"Přemístění vykopané zeminy v rámci staveniště - odvoz z meziskládky do zásypů a násypů"</t>
  </si>
  <si>
    <t>14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</si>
  <si>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</si>
  <si>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</si>
  <si>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-1607184382</t>
  </si>
  <si>
    <t>https://podminky.urs.cz/item/CS_URS_2024_01/162751117</t>
  </si>
  <si>
    <t>"Odvoz přebytečné zeminy na skládku 23 km dle B"</t>
  </si>
  <si>
    <t>"Zásyp zeminou v nezpevněných plochách:" -262,915</t>
  </si>
  <si>
    <t>"Dosypání výkopovou zeminou dle C3:" -26</t>
  </si>
  <si>
    <t>15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</si>
  <si>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</si>
  <si>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</si>
  <si>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237823838</t>
  </si>
  <si>
    <t>https://podminky.urs.cz/item/CS_URS_2024_01/162751119</t>
  </si>
  <si>
    <t>234,437*13 'Přepočtené koeficientem množství</t>
  </si>
  <si>
    <t>16</t>
  </si>
  <si>
    <t>167151102</t>
  </si>
  <si>
    <t>Nakládání, skládání a překládání neulehlého výkopku nebo sypaniny strojně nakládání, množství do 100 m3, z horniny třídy těžitelnosti II, skupiny 4 a 5</t>
  </si>
  <si>
    <t>889497387</t>
  </si>
  <si>
    <t>https://podminky.urs.cz/item/CS_URS_2024_01/167151102</t>
  </si>
  <si>
    <t>17</t>
  </si>
  <si>
    <t>167151111</t>
  </si>
  <si>
    <t>Nakládání, skládání a překládání neulehlého výkopku nebo sypaniny strojně nakládání, množství přes 100 m3, z hornin třídy těžitelnosti I, skupiny 1 až 3</t>
  </si>
  <si>
    <t>156802288</t>
  </si>
  <si>
    <t>https://podminky.urs.cz/item/CS_URS_2024_01/167151111</t>
  </si>
  <si>
    <t>"Přemístění vykopané zeminy v rámci staveniště - nakládání na meziskládce"</t>
  </si>
  <si>
    <t>18</t>
  </si>
  <si>
    <t>171151103</t>
  </si>
  <si>
    <t>Uložení sypanin do násypů strojně s rozprostřením sypaniny ve vrstvách a s hrubým urovnáním zhutněných z hornin soudržných jakékoliv třídy těžitelnosti</t>
  </si>
  <si>
    <t>-1481153613</t>
  </si>
  <si>
    <t>https://podminky.urs.cz/item/CS_URS_2024_01/171151103</t>
  </si>
  <si>
    <t>19</t>
  </si>
  <si>
    <t>171201231</t>
  </si>
  <si>
    <t>Poplatek za uložení stavebního odpadu na recyklační skládce (skládkovné) zeminy a kamení zatříděného do Katalogu odpadů pod kódem 17 05 04</t>
  </si>
  <si>
    <t>t</t>
  </si>
  <si>
    <t>1143766342</t>
  </si>
  <si>
    <t>https://podminky.urs.cz/item/CS_URS_2024_01/171201231</t>
  </si>
  <si>
    <t>234,437*2 'Přepočtené koeficientem množství</t>
  </si>
  <si>
    <t>20</t>
  </si>
  <si>
    <t>171251201</t>
  </si>
  <si>
    <t>Uložení sypaniny na skládky nebo meziskládky bez hutnění s upravením uložené sypaniny do předepsaného tvaru</t>
  </si>
  <si>
    <t>-1357799642</t>
  </si>
  <si>
    <t>https://podminky.urs.cz/item/CS_URS_2024_01/171251201</t>
  </si>
  <si>
    <t>"Přemístění vykopané zeminy v rámci staveniště - uložení na meziskládce"</t>
  </si>
  <si>
    <t>174151101</t>
  </si>
  <si>
    <t>Zásyp sypaninou z jakékoliv horniny strojně s uložením výkopku ve vrstvách se zhutněním jam, šachet, rýh nebo kolem objektů v těchto vykopávkách</t>
  </si>
  <si>
    <t>850315446</t>
  </si>
  <si>
    <t>https://podminky.urs.cz/item/CS_URS_2024_01/174151101</t>
  </si>
  <si>
    <t>"Zásyp zeminou v nezpevněných plochách"</t>
  </si>
  <si>
    <t>"Odečet vytlačené kubatury"</t>
  </si>
  <si>
    <t>"Lože a obsyp potrubí (neměnná část) řad dle D2, D3:" -214*1,4*0,8</t>
  </si>
  <si>
    <t>"Lože šachet typických DN 1000 dle výpisu šachet (vzorové výkresy) D4:" -4*1,5*1,5*0,1</t>
  </si>
  <si>
    <t>"Lože šachet typických DN 1200 dle výpisu šachet (vzorové výkresy) D4:" -1*1,7*1,7*0,1</t>
  </si>
  <si>
    <t>"Šachty:" -5*PI*0,6*0,6*2,5</t>
  </si>
  <si>
    <t>"Zásyp zpětně použitým kamenivem:" -24,108</t>
  </si>
  <si>
    <t>"Zásyp kamenivem ve zpevněných plochách:" -20,664</t>
  </si>
  <si>
    <t>22</t>
  </si>
  <si>
    <t>997968739</t>
  </si>
  <si>
    <t>"Zásyp zpětně použitým kamenivem"</t>
  </si>
  <si>
    <t>"MK živice:" 0,42*1,4*(38+3)</t>
  </si>
  <si>
    <t>23</t>
  </si>
  <si>
    <t>-1441498572</t>
  </si>
  <si>
    <t>"Zásyp kamenivem ve zpevněných plochách"</t>
  </si>
  <si>
    <t>"MK živice:" 1,4*(38+3)*(2,1-0,8-0,52)</t>
  </si>
  <si>
    <t>24</t>
  </si>
  <si>
    <t>M</t>
  </si>
  <si>
    <t>58344197</t>
  </si>
  <si>
    <t>štěrkodrť frakce 0/63</t>
  </si>
  <si>
    <t>-1317717442</t>
  </si>
  <si>
    <t>20,664*2 'Přepočtené koeficientem množství</t>
  </si>
  <si>
    <t>25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</si>
  <si>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</si>
  <si>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</si>
  <si>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-577027805</t>
  </si>
  <si>
    <t>https://podminky.urs.cz/item/CS_URS_2024_01/175151101</t>
  </si>
  <si>
    <t>"Obsyp potrubí řad dle D2, D3:" 214*0,848</t>
  </si>
  <si>
    <t>26</t>
  </si>
  <si>
    <t>58337303</t>
  </si>
  <si>
    <t>štěrkopísek frakce 0/8</t>
  </si>
  <si>
    <t>-1263098263</t>
  </si>
  <si>
    <t>181,472*2 'Přepočtené koeficientem množství</t>
  </si>
  <si>
    <t>27</t>
  </si>
  <si>
    <t>181351103</t>
  </si>
  <si>
    <t>Rozprostření a urovnání ornice v rovině nebo ve svahu sklonu do 1:5 strojně při souvislé ploše přes 100 do 500 m2, tl. vrstvy do 200 mm</t>
  </si>
  <si>
    <t>-1650230125</t>
  </si>
  <si>
    <t>https://podminky.urs.cz/item/CS_URS_2024_01/181351103</t>
  </si>
  <si>
    <t>28</t>
  </si>
  <si>
    <t>181411121</t>
  </si>
  <si>
    <t>Založení trávníku na půdě předem připravené plochy do 1000 m2 výsevem včetně utažení lučního v rovině nebo na svahu do 1:5</t>
  </si>
  <si>
    <t>1090249424</t>
  </si>
  <si>
    <t>https://podminky.urs.cz/item/CS_URS_2024_01/181411121</t>
  </si>
  <si>
    <t>29</t>
  </si>
  <si>
    <t>00572472</t>
  </si>
  <si>
    <t>osivo směs travní krajinná-rovinná</t>
  </si>
  <si>
    <t>kg</t>
  </si>
  <si>
    <t>-986014187</t>
  </si>
  <si>
    <t>254,7*0,02 'Přepočtené koeficientem množství</t>
  </si>
  <si>
    <t>Zakládání</t>
  </si>
  <si>
    <t>30</t>
  </si>
  <si>
    <t>211571111</t>
  </si>
  <si>
    <t>Výplň kamenivem do rýh odvodňovacích žeber nebo trativodů bez zhutnění, s úpravou povrchu výplně štěrkopískem tříděným</t>
  </si>
  <si>
    <t>969152081</t>
  </si>
  <si>
    <t>https://podminky.urs.cz/item/CS_URS_2024_01/211571111</t>
  </si>
  <si>
    <t>"Drenážní rýha dle D2, D3 (použita frakce 8/16):" 214*0,7*0,15</t>
  </si>
  <si>
    <t>31</t>
  </si>
  <si>
    <t>212755213</t>
  </si>
  <si>
    <t>Trativody bez lože z drenážních trubek plastových flexibilních D 80 mm</t>
  </si>
  <si>
    <t>1050731203</t>
  </si>
  <si>
    <t>https://podminky.urs.cz/item/CS_URS_2024_01/212755213</t>
  </si>
  <si>
    <t>"Drenážní rýha dle D2, D3:" 214</t>
  </si>
  <si>
    <t>Svislé a kompletní konstrukce</t>
  </si>
  <si>
    <t>32</t>
  </si>
  <si>
    <t>358315114</t>
  </si>
  <si>
    <t>Bourání stoky kompletní nebo vybourání otvorů průřezové plochy do 4 m2 ve stokách ze zdiva z prostého betonu</t>
  </si>
  <si>
    <t>1280051760</t>
  </si>
  <si>
    <t>https://podminky.urs.cz/item/CS_URS_2024_01/358315114</t>
  </si>
  <si>
    <t>33</t>
  </si>
  <si>
    <t>358325114</t>
  </si>
  <si>
    <t>Bourání stoky kompletní nebo vybourání otvorů průřezové plochy do 4 m2 ve stokách ze zdiva z železobetonu</t>
  </si>
  <si>
    <t>-2099526910</t>
  </si>
  <si>
    <t>https://podminky.urs.cz/item/CS_URS_2024_01/358325114</t>
  </si>
  <si>
    <t>Vodorovné konstrukce</t>
  </si>
  <si>
    <t>34</t>
  </si>
  <si>
    <t>451573111</t>
  </si>
  <si>
    <t>Lože pod potrubí, stoky a drobné objekty v otevřeném výkopu z písku a štěrkopísku do 63 mm</t>
  </si>
  <si>
    <t>1444090264</t>
  </si>
  <si>
    <t>https://podminky.urs.cz/item/CS_URS_2024_01/451573111</t>
  </si>
  <si>
    <t>"Lože potrubí řad dle D2, D3:" 214*0,228</t>
  </si>
  <si>
    <t>35</t>
  </si>
  <si>
    <t>452112111</t>
  </si>
  <si>
    <t>Osazení betonových dílců prstenců nebo rámů pod poklopy a mříže, výšky do 100 mm</t>
  </si>
  <si>
    <t>kus</t>
  </si>
  <si>
    <t>-1370277185</t>
  </si>
  <si>
    <t>https://podminky.urs.cz/item/CS_URS_2024_01/452112111</t>
  </si>
  <si>
    <t>"Dle výpisu šachet D5, TBW.Q1 63/4:" 1</t>
  </si>
  <si>
    <t>"Dle výpisu šachet D5, TBW.Q1 63/8:" 1</t>
  </si>
  <si>
    <t>"Dle výpisu šachet D5, TBW.Q1 63/10:" 1</t>
  </si>
  <si>
    <t>36</t>
  </si>
  <si>
    <t>59224184</t>
  </si>
  <si>
    <t>prstenec šachtový vyrovnávací betonový 625x120x40mm</t>
  </si>
  <si>
    <t>24976981</t>
  </si>
  <si>
    <t>37</t>
  </si>
  <si>
    <t>59224176</t>
  </si>
  <si>
    <t>prstenec šachtový vyrovnávací betonový 625x120x80mm</t>
  </si>
  <si>
    <t>-783846022</t>
  </si>
  <si>
    <t>38</t>
  </si>
  <si>
    <t>59224187</t>
  </si>
  <si>
    <t>prstenec šachtový vyrovnávací betonový 625x120x100mm</t>
  </si>
  <si>
    <t>1036216500</t>
  </si>
  <si>
    <t>39</t>
  </si>
  <si>
    <t>452112122</t>
  </si>
  <si>
    <t>Osazení betonových dílců prstenců nebo rámů pod poklopy a mříže, výšky přes 100 do 200 mm</t>
  </si>
  <si>
    <t>548945989</t>
  </si>
  <si>
    <t>https://podminky.urs.cz/item/CS_URS_2024_01/452112122</t>
  </si>
  <si>
    <t>"Dle výpisu šachet D5, TBW.Q1 63/12:" 4</t>
  </si>
  <si>
    <t>40</t>
  </si>
  <si>
    <t>59224188</t>
  </si>
  <si>
    <t>prstenec šachtový vyrovnávací betonový 625x120x120mm</t>
  </si>
  <si>
    <t>1567643632</t>
  </si>
  <si>
    <t>41</t>
  </si>
  <si>
    <t>452311131</t>
  </si>
  <si>
    <t>Podkladní a zajišťovací konstrukce z betonu prostého v otevřeném výkopu bez zvýšených nároků na prostředí desky pod potrubí, stoky a drobné objekty z betonu tř. C 12/15</t>
  </si>
  <si>
    <t>813281342</t>
  </si>
  <si>
    <t>https://podminky.urs.cz/item/CS_URS_2024_01/452311131</t>
  </si>
  <si>
    <t>"Lože šachet typických DN 1000 dle výpisu šachet (vzorové výkresy) D4:" 4*1,5*1,5*0,1</t>
  </si>
  <si>
    <t>"Lože šachet typických DN 1200 dle výpisu šachet (vzorové výkresy) D4:" 1*1,7*1,7*0,1</t>
  </si>
  <si>
    <t>42</t>
  </si>
  <si>
    <t>452351111</t>
  </si>
  <si>
    <t>Bednění podkladních a zajišťovacích konstrukcí v otevřeném výkopu desek nebo sedlových loží pod potrubí, stoky a drobné objekty zřízení</t>
  </si>
  <si>
    <t>-892956426</t>
  </si>
  <si>
    <t>https://podminky.urs.cz/item/CS_URS_2024_01/452351111</t>
  </si>
  <si>
    <t>"Lože šachet typických DN 1000 dle výpisu šachet (vzorové výkresy) D4:" 4*4*1,5*0,1*1,1</t>
  </si>
  <si>
    <t>"Lože šachet typických DN 1200 dle výpisu šachet (vzorové výkresy) D4:" 1*4*1,7*0,1*1,1</t>
  </si>
  <si>
    <t>43</t>
  </si>
  <si>
    <t>452351112</t>
  </si>
  <si>
    <t>Bednění podkladních a zajišťovacích konstrukcí v otevřeném výkopu desek nebo sedlových loží pod potrubí, stoky a drobné objekty odstranění</t>
  </si>
  <si>
    <t>1178021925</t>
  </si>
  <si>
    <t>https://podminky.urs.cz/item/CS_URS_2024_01/452351112</t>
  </si>
  <si>
    <t>Komunikace pozemní</t>
  </si>
  <si>
    <t>44</t>
  </si>
  <si>
    <t>564861011</t>
  </si>
  <si>
    <t>Podklad ze štěrkodrti ŠD s rozprostřením a zhutněním plochy jednotlivě do 100 m2, po zhutnění tl. 200 mm</t>
  </si>
  <si>
    <t>-1846808915</t>
  </si>
  <si>
    <t>https://podminky.urs.cz/item/CS_URS_2024_01/564861011</t>
  </si>
  <si>
    <t>"MK živice - nad rýhou, použita frakce 0/32:" 1,4*(38+3)</t>
  </si>
  <si>
    <t>"MK živice - nad rýhou, použita frakce 0/63:" 1,4*(38+3)</t>
  </si>
  <si>
    <t>45</t>
  </si>
  <si>
    <t>565156101</t>
  </si>
  <si>
    <t>Asfaltový beton vrstva podkladní ACP 22 (obalované kamenivo hrubozrnné - OKH) s rozprostřením a zhutněním v pruhu šířky do 1,5 m, po zhutnění tl. 70 mm</t>
  </si>
  <si>
    <t>2024699020</t>
  </si>
  <si>
    <t>https://podminky.urs.cz/item/CS_URS_2024_01/565156101</t>
  </si>
  <si>
    <t>46</t>
  </si>
  <si>
    <t>573211106</t>
  </si>
  <si>
    <t>Postřik spojovací PS bez posypu kamenivem z asfaltu silničního, v množství 0,20 kg/m2</t>
  </si>
  <si>
    <t>185514228</t>
  </si>
  <si>
    <t>https://podminky.urs.cz/item/CS_URS_2024_01/573211106</t>
  </si>
  <si>
    <t>47</t>
  </si>
  <si>
    <t>573211112</t>
  </si>
  <si>
    <t>Postřik spojovací PS bez posypu kamenivem z asfaltu silničního, v množství 0,70 kg/m2</t>
  </si>
  <si>
    <t>-865318908</t>
  </si>
  <si>
    <t>https://podminky.urs.cz/item/CS_URS_2024_01/573211112</t>
  </si>
  <si>
    <t>48</t>
  </si>
  <si>
    <t>577144111</t>
  </si>
  <si>
    <t>Asfaltový beton vrstva obrusná ACO 11 (ABS) s rozprostřením a se zhutněním z nemodifikovaného asfaltu v pruhu šířky do 3 m tř. I (ACO 11+), po zhutnění tl. 50 mm</t>
  </si>
  <si>
    <t>-1973979874</t>
  </si>
  <si>
    <t>https://podminky.urs.cz/item/CS_URS_2024_01/577144111</t>
  </si>
  <si>
    <t>Trubní vedení</t>
  </si>
  <si>
    <t>49</t>
  </si>
  <si>
    <t>871392111</t>
  </si>
  <si>
    <t>Montáž kanalizačního potrubí z laminátových trub v otevřeném výkopu spojované spojkami DN 400</t>
  </si>
  <si>
    <t>491874382</t>
  </si>
  <si>
    <t>https://podminky.urs.cz/item/CS_URS_2024_01/871392111</t>
  </si>
  <si>
    <t>"Potrubí řad dle D2, D3:" 214</t>
  </si>
  <si>
    <t>50</t>
  </si>
  <si>
    <t>28641264</t>
  </si>
  <si>
    <t>roury z odstředivě litého laminátu PN 1 SN 10000 se spojkou DN 400</t>
  </si>
  <si>
    <t>1899474884</t>
  </si>
  <si>
    <t>214*1,05 'Přepočtené koeficientem množství</t>
  </si>
  <si>
    <t>51</t>
  </si>
  <si>
    <t>894410102</t>
  </si>
  <si>
    <t>Osazení betonových dílců šachet kanalizačních dno DN 1000, výšky 800 mm</t>
  </si>
  <si>
    <t>-1401798091</t>
  </si>
  <si>
    <t>https://podminky.urs.cz/item/CS_URS_2024_01/894410102</t>
  </si>
  <si>
    <t>"Dle výpisu šachet D5 (dle přesné specifikace):" 2+2</t>
  </si>
  <si>
    <t>52</t>
  </si>
  <si>
    <t>R592001</t>
  </si>
  <si>
    <t>dno betonové šachty DN 1000 monolitické dno 775 mm</t>
  </si>
  <si>
    <t>-1578667311</t>
  </si>
  <si>
    <t>"Dle výpisu šachet D5, specifikace monolitické dno 775 mm (dle přesné specifikace):" 2</t>
  </si>
  <si>
    <t>53</t>
  </si>
  <si>
    <t>R592002</t>
  </si>
  <si>
    <t>dno betonové šachty DN 1000 kanalizační jednolité TBZ-Q1 100/775 KOM tl.15 cm</t>
  </si>
  <si>
    <t>1726832274</t>
  </si>
  <si>
    <t>"Dle výpisu šachet D5, specifikace TBZ.Q1 100/775 KOM (dle přesné specifikace):" 2</t>
  </si>
  <si>
    <t>54</t>
  </si>
  <si>
    <t>59224348</t>
  </si>
  <si>
    <t>těsnění elastomerové pro spojení šachetních dílů DN 1000</t>
  </si>
  <si>
    <t>-1633163602</t>
  </si>
  <si>
    <t>"Dle výpisu šachet D5:" 8</t>
  </si>
  <si>
    <t>55</t>
  </si>
  <si>
    <t>894410114</t>
  </si>
  <si>
    <t>Osazení betonových dílců šachet kanalizačních dno DN 1200, výšky 1200 mm</t>
  </si>
  <si>
    <t>-971458642</t>
  </si>
  <si>
    <t>https://podminky.urs.cz/item/CS_URS_2024_01/894410114</t>
  </si>
  <si>
    <t>"Dle výpisu šachet D5 (dle přesné specifikace):" 1</t>
  </si>
  <si>
    <t>56</t>
  </si>
  <si>
    <t>R592003</t>
  </si>
  <si>
    <t>dno betonové šachty DN 1200 kanalizační jednolité TBZ-Q1 1200/730 KOM</t>
  </si>
  <si>
    <t>-598115612</t>
  </si>
  <si>
    <t>"Dle výpisu šachet D5, specifikace TBZ.Q1 120/730 KOM (dle přesné specifikace):" 1</t>
  </si>
  <si>
    <t>57</t>
  </si>
  <si>
    <t>59224341</t>
  </si>
  <si>
    <t>těsnění elastomerové pro spojení šachetních dílů DN 1200</t>
  </si>
  <si>
    <t>859813327</t>
  </si>
  <si>
    <t>"Dle výpisu šachet dle D5:" 2</t>
  </si>
  <si>
    <t>58</t>
  </si>
  <si>
    <t>894410211</t>
  </si>
  <si>
    <t>Osazení betonových dílců šachet kanalizačních skruž rovná DN 1000, výšky 250 mm</t>
  </si>
  <si>
    <t>-1280791763</t>
  </si>
  <si>
    <t>https://podminky.urs.cz/item/CS_URS_2024_01/894410211</t>
  </si>
  <si>
    <t>"Dle výpisu šachet D5, TBS-Q.1 100/25 (se stupadly):" 4</t>
  </si>
  <si>
    <t>59</t>
  </si>
  <si>
    <t>59224066</t>
  </si>
  <si>
    <t>skruž betonová DN 1000x250 PS 100x25x12cm</t>
  </si>
  <si>
    <t>1764598869</t>
  </si>
  <si>
    <t>"Dle výpisu šachet D5 TBS-Q.1 100/25 (se stupadly):" 4</t>
  </si>
  <si>
    <t>60</t>
  </si>
  <si>
    <t>894410212</t>
  </si>
  <si>
    <t>Osazení betonových dílců šachet kanalizačních skruž rovná DN 1000, výšky 500 mm</t>
  </si>
  <si>
    <t>1764492118</t>
  </si>
  <si>
    <t>https://podminky.urs.cz/item/CS_URS_2024_01/894410212</t>
  </si>
  <si>
    <t>"Dle výpisu šachet D5, TBS-Q.1 100/50 (se stupadly):" 2</t>
  </si>
  <si>
    <t>61</t>
  </si>
  <si>
    <t>59224068</t>
  </si>
  <si>
    <t>skruž betonová DN 1000x500 100x50x12cm</t>
  </si>
  <si>
    <t>1073354990</t>
  </si>
  <si>
    <t>62</t>
  </si>
  <si>
    <t>894410221</t>
  </si>
  <si>
    <t>Osazení betonových dílců šachet kanalizačních skruž rovná DN 1200, výšky 500 mm</t>
  </si>
  <si>
    <t>1520497317</t>
  </si>
  <si>
    <t>https://podminky.urs.cz/item/CS_URS_2024_01/894410221</t>
  </si>
  <si>
    <t>"Dle výpisu šachet D5, TBS-Q.1 120/50 (se stupadly):" 1</t>
  </si>
  <si>
    <t>63</t>
  </si>
  <si>
    <t>59224424</t>
  </si>
  <si>
    <t>skruž betonové šachty DN 1200 kanalizační 120x50x13,5cm stupadla poplastovaná</t>
  </si>
  <si>
    <t>-849690045</t>
  </si>
  <si>
    <t>64</t>
  </si>
  <si>
    <t>894410232</t>
  </si>
  <si>
    <t>Osazení betonových dílců šachet kanalizačních skruž přechodová (konus) DN 1000</t>
  </si>
  <si>
    <t>-806108242</t>
  </si>
  <si>
    <t>https://podminky.urs.cz/item/CS_URS_2024_01/894410232</t>
  </si>
  <si>
    <t>"Dle výpisu šachet D5, TBR-Q.1 100-63/58:" 3</t>
  </si>
  <si>
    <t>65</t>
  </si>
  <si>
    <t>59224312</t>
  </si>
  <si>
    <t>konus betonové šachty DN 1000 kanalizační 100x62,5x58cm tl stěny 12 stupadla poplastovaná</t>
  </si>
  <si>
    <t>-535473145</t>
  </si>
  <si>
    <t>66</t>
  </si>
  <si>
    <t>894410302</t>
  </si>
  <si>
    <t>Osazení betonových dílců šachet kanalizačních deska zákrytová DN 1000</t>
  </si>
  <si>
    <t>1969660594</t>
  </si>
  <si>
    <t>https://podminky.urs.cz/item/CS_URS_2024_01/894410302</t>
  </si>
  <si>
    <t>"Dle výpisu šachet D5, TZK-Q.1 100-63/17:" 1</t>
  </si>
  <si>
    <t>67</t>
  </si>
  <si>
    <t>59224315</t>
  </si>
  <si>
    <t>deska betonová zákrytová pro kruhové šachty 100/62,5x16,5cm</t>
  </si>
  <si>
    <t>-225173472</t>
  </si>
  <si>
    <t>68</t>
  </si>
  <si>
    <t>894410303</t>
  </si>
  <si>
    <t>Osazení betonových dílců šachet kanalizačních deska zákrytová DN 1200</t>
  </si>
  <si>
    <t>1238027018</t>
  </si>
  <si>
    <t>https://podminky.urs.cz/item/CS_URS_2024_01/894410303</t>
  </si>
  <si>
    <t>"Dle výpisu D5, TZK-Q.1 120-63/17:" 1</t>
  </si>
  <si>
    <t>69</t>
  </si>
  <si>
    <t>59224422</t>
  </si>
  <si>
    <t>deska betonová zákrytová šachty DN 1200 kanalizační 147/62,5x16,5cm</t>
  </si>
  <si>
    <t>1055043034</t>
  </si>
  <si>
    <t>70</t>
  </si>
  <si>
    <t>899102112</t>
  </si>
  <si>
    <t>Osazení poklopů litinových, ocelových nebo železobetonových včetně rámů pro třídu zatížení A15, A50</t>
  </si>
  <si>
    <t>282258858</t>
  </si>
  <si>
    <t>https://podminky.urs.cz/item/CS_URS_2024_01/899102112</t>
  </si>
  <si>
    <t>"Dle výpisu šachet D5, dle přesné specifikace:" 1</t>
  </si>
  <si>
    <t>71</t>
  </si>
  <si>
    <t>28661932</t>
  </si>
  <si>
    <t>poklop šachtový litinový DN 600 pro třídu zatížení A15</t>
  </si>
  <si>
    <t>1099571025</t>
  </si>
  <si>
    <t>72</t>
  </si>
  <si>
    <t>899102211</t>
  </si>
  <si>
    <t>Demontáž poklopů litinových a ocelových včetně rámů, hmotnosti jednotlivě přes 50 do 100 Kg</t>
  </si>
  <si>
    <t>513042800</t>
  </si>
  <si>
    <t>https://podminky.urs.cz/item/CS_URS_2024_01/899102211</t>
  </si>
  <si>
    <t>73</t>
  </si>
  <si>
    <t>899103112</t>
  </si>
  <si>
    <t>Osazení poklopů litinových, ocelových nebo železobetonových včetně rámů pro třídu zatížení B125, C250</t>
  </si>
  <si>
    <t>1256024289</t>
  </si>
  <si>
    <t>https://podminky.urs.cz/item/CS_URS_2024_01/899103112</t>
  </si>
  <si>
    <t>"Dle výpisu šachet D5, dle přesné specifikace:" 2</t>
  </si>
  <si>
    <t>74</t>
  </si>
  <si>
    <t>55241011</t>
  </si>
  <si>
    <t>poklop třída B125, kruhový rám, vstup 600mm bez ventilace</t>
  </si>
  <si>
    <t>-293978018</t>
  </si>
  <si>
    <t>75</t>
  </si>
  <si>
    <t>899104112</t>
  </si>
  <si>
    <t>Osazení poklopů litinových, ocelových nebo železobetonových včetně rámů pro třídu zatížení D400, E600</t>
  </si>
  <si>
    <t>-1061038731</t>
  </si>
  <si>
    <t>https://podminky.urs.cz/item/CS_URS_2024_01/899104112</t>
  </si>
  <si>
    <t>"Dle výpisu šachet D5, dle přesné specifikace:" 1+1</t>
  </si>
  <si>
    <t>76</t>
  </si>
  <si>
    <t>55241017</t>
  </si>
  <si>
    <t>poklop šachtový litinový kruhový DN 600 bez ventilace tř D400 pro běžný provoz</t>
  </si>
  <si>
    <t>2111439618</t>
  </si>
  <si>
    <t>77</t>
  </si>
  <si>
    <t>899910212</t>
  </si>
  <si>
    <t>Výplň potrubí trub betonových, litinových nebo kameninových cementopopílkovou suspenzí pod tlakem, délky přes 50 do 100 m</t>
  </si>
  <si>
    <t>-998225723</t>
  </si>
  <si>
    <t>https://podminky.urs.cz/item/CS_URS_2024_01/899910212</t>
  </si>
  <si>
    <t>"Drenážní rýha dle D2, D3 (zaslepení po ukončení stavby):" 214*PI*0,04*0,04</t>
  </si>
  <si>
    <t>Ostatní konstrukce, bourání</t>
  </si>
  <si>
    <t>78</t>
  </si>
  <si>
    <t>919112111</t>
  </si>
  <si>
    <t>Řezání dilatačních spár v živičném krytu příčných nebo podélných, šířky 4 mm, hloubky do 60 mm</t>
  </si>
  <si>
    <t>-824981672</t>
  </si>
  <si>
    <t>https://podminky.urs.cz/item/CS_URS_2024_01/919112111</t>
  </si>
  <si>
    <t>"MK živice:" 2*(38+3)</t>
  </si>
  <si>
    <t>79</t>
  </si>
  <si>
    <t>919112212</t>
  </si>
  <si>
    <t>Řezání dilatačních spár v živičném krytu vytvoření komůrky pro těsnící zálivku šířky 10 mm, hloubky 20 mm</t>
  </si>
  <si>
    <t>-1291707302</t>
  </si>
  <si>
    <t>https://podminky.urs.cz/item/CS_URS_2024_01/919112212</t>
  </si>
  <si>
    <t>80</t>
  </si>
  <si>
    <t>919121132</t>
  </si>
  <si>
    <t>Utěsnění dilatačních spár zálivkou za studena v cementobetonovém nebo živičném krytu včetně adhezního nátěru s těsnicím profilem pod zálivkou, pro komůrky šířky 20 mm, hloubky 40 mm</t>
  </si>
  <si>
    <t>107312348</t>
  </si>
  <si>
    <t>https://podminky.urs.cz/item/CS_URS_2024_01/919121132</t>
  </si>
  <si>
    <t>81</t>
  </si>
  <si>
    <t>919735112</t>
  </si>
  <si>
    <t>Řezání stávajícího živičného krytu nebo podkladu hloubky přes 50 do 100 mm</t>
  </si>
  <si>
    <t>-2061727535</t>
  </si>
  <si>
    <t>https://podminky.urs.cz/item/CS_URS_2024_01/919735112</t>
  </si>
  <si>
    <t>82</t>
  </si>
  <si>
    <t>R990001</t>
  </si>
  <si>
    <t>Dodávka a montáž přepojení přípojky vložením odpovídající odbočky a spojky stávajícího potrubí včetně výřezu stávajícího potrubí a odvozu a likvidace vzniklé suti včetně všech souvisejících konstrukcí a prací</t>
  </si>
  <si>
    <t>-333041460</t>
  </si>
  <si>
    <t>"Potrubí řad dle D2, D3, odbočka přípojka DN200 a odbočka vpusti DN 200:" 2</t>
  </si>
  <si>
    <t>83</t>
  </si>
  <si>
    <t>R990002</t>
  </si>
  <si>
    <t>Dodávka a montáž přepojení přípojky do šachty včetně spojky stávajícího potrubí včetně výřezu stávajícího potrubí a odvozu a likvidace vzniklé suti včetně všech souvisejících konstrukcí a prací</t>
  </si>
  <si>
    <t>668716046</t>
  </si>
  <si>
    <t>"Potrubí řad dle D2, D3, odbočka přípojka DN200:" 1</t>
  </si>
  <si>
    <t>84</t>
  </si>
  <si>
    <t>R990003</t>
  </si>
  <si>
    <t>Dodávka a montáž vybourání otvoru do OK1a, vložení potrubí a zapravení otvoru včetně odvozu a likvidace vzniklé suti včetně všech souvisejících konstrukcí a prací</t>
  </si>
  <si>
    <t>-462731275</t>
  </si>
  <si>
    <t>"Potrubí řad dle C3, D2, D3:" 1</t>
  </si>
  <si>
    <t>997</t>
  </si>
  <si>
    <t>Přesun sutě</t>
  </si>
  <si>
    <t>85</t>
  </si>
  <si>
    <t>997221551</t>
  </si>
  <si>
    <t>Vodorovná doprava suti bez naložení, ale se složením a s hrubým urovnáním ze sypkých materiálů, na vzdálenost do 1 km</t>
  </si>
  <si>
    <t>391463070</t>
  </si>
  <si>
    <t>https://podminky.urs.cz/item/CS_URS_2024_01/997221551</t>
  </si>
  <si>
    <t>"Odvoz vybouraných hmot na skládku pro potřeby obce"</t>
  </si>
  <si>
    <t>"MK živice (pol. 2):" 17,917</t>
  </si>
  <si>
    <t>86</t>
  </si>
  <si>
    <t>997221559</t>
  </si>
  <si>
    <t>Vodorovná doprava suti bez naložení, ale se složením a s hrubým urovnáním Příplatek k ceně za každý další započatý 1 km přes 1 km</t>
  </si>
  <si>
    <t>11378203</t>
  </si>
  <si>
    <t>https://podminky.urs.cz/item/CS_URS_2024_01/997221559</t>
  </si>
  <si>
    <t>87</t>
  </si>
  <si>
    <t>997221561</t>
  </si>
  <si>
    <t>Vodorovná doprava suti bez naložení, ale se složením a s hrubým urovnáním z kusových materiálů, na vzdálenost do 1 km</t>
  </si>
  <si>
    <t>-1707413870</t>
  </si>
  <si>
    <t>https://podminky.urs.cz/item/CS_URS_2024_01/997221561</t>
  </si>
  <si>
    <t>"Beton potrubí (pol. 32):" 33,279</t>
  </si>
  <si>
    <t>"Beton šachty (pol. 33):" 17,813</t>
  </si>
  <si>
    <t>88</t>
  </si>
  <si>
    <t>997221569</t>
  </si>
  <si>
    <t>-1606853838</t>
  </si>
  <si>
    <t>https://podminky.urs.cz/item/CS_URS_2024_01/997221569</t>
  </si>
  <si>
    <t>51,092*22 'Přepočtené koeficientem množství</t>
  </si>
  <si>
    <t>89</t>
  </si>
  <si>
    <t>997221861</t>
  </si>
  <si>
    <t>Poplatek za uložení stavebního odpadu na recyklační skládce (skládkovné) z prostého betonu zatříděného do Katalogu odpadů pod kódem 17 01 01</t>
  </si>
  <si>
    <t>-222974633</t>
  </si>
  <si>
    <t>https://podminky.urs.cz/item/CS_URS_2024_01/997221861</t>
  </si>
  <si>
    <t>90</t>
  </si>
  <si>
    <t>997221862</t>
  </si>
  <si>
    <t>Poplatek za uložení stavebního odpadu na recyklační skládce (skládkovné) z armovaného betonu zatříděného do Katalogu odpadů pod kódem 17 01 01</t>
  </si>
  <si>
    <t>-130157259</t>
  </si>
  <si>
    <t>https://podminky.urs.cz/item/CS_URS_2024_01/997221862</t>
  </si>
  <si>
    <t>998</t>
  </si>
  <si>
    <t>Přesun hmot</t>
  </si>
  <si>
    <t>91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</si>
  <si>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</si>
  <si>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</si>
  <si>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-1863111506</t>
  </si>
  <si>
    <t>https://podminky.urs.cz/item/CS_URS_2024_01/998276101</t>
  </si>
  <si>
    <t>002 - Výústní objekt VO1a</t>
  </si>
  <si>
    <t>HSV - Práce a dodávky HSV</t>
  </si>
  <si>
    <t>Práce a dodávky HSV</t>
  </si>
  <si>
    <t>132251401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</si>
  <si>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 skupiny 3</t>
  </si>
  <si>
    <t>-1443000040</t>
  </si>
  <si>
    <t>https://podminky.urs.cz/item/CS_URS_2024_01/132251401</t>
  </si>
  <si>
    <t>"Předpokládané množství dle D6 (patky):" (1*1*5,5)+(1*1*4)</t>
  </si>
  <si>
    <t>"Předpokládané množství dle D6 (rovnanina dna):" 5,5*3*0,5</t>
  </si>
  <si>
    <t>"Předpokládané množství dle D6 (zához břehů):" 0,5*2*5,5*5,5</t>
  </si>
  <si>
    <t>161268857</t>
  </si>
  <si>
    <t>104438322</t>
  </si>
  <si>
    <t>-1798248641</t>
  </si>
  <si>
    <t>48*13 'Přepočtené koeficientem množství</t>
  </si>
  <si>
    <t>861049013</t>
  </si>
  <si>
    <t>48*2 'Přepočtené koeficientem množství</t>
  </si>
  <si>
    <t>461211711</t>
  </si>
  <si>
    <t>Patka z lomového kamene lomařsky upraveného pro dlažbu zděná na sucho bez výplně spár</t>
  </si>
  <si>
    <t>1485218985</t>
  </si>
  <si>
    <t>https://podminky.urs.cz/item/CS_URS_2024_01/461211711</t>
  </si>
  <si>
    <t>"Předpokládané množství dle D6:" (1*1*5,5)+(1*1*4)</t>
  </si>
  <si>
    <t>463212111</t>
  </si>
  <si>
    <t>Rovnanina z lomového kamene upraveného, tříděného jakékoliv tloušťky rovnaniny s vyklínováním spár a dutin úlomky kamene</t>
  </si>
  <si>
    <t>1335791289</t>
  </si>
  <si>
    <t>https://podminky.urs.cz/item/CS_URS_2024_01/463212111</t>
  </si>
  <si>
    <t>463451114</t>
  </si>
  <si>
    <t>Prolití konstrukce z kamene rovnaniny cementovou maltou MC-25</t>
  </si>
  <si>
    <t>217282650</t>
  </si>
  <si>
    <t>https://podminky.urs.cz/item/CS_URS_2024_01/463451114</t>
  </si>
  <si>
    <t>465513427</t>
  </si>
  <si>
    <t>Dlažba z lomového kamene lomařsky upraveného na cementovou maltu, s vyspárováním cementovou maltou, tl. kamene 400 mm</t>
  </si>
  <si>
    <t>479778542</t>
  </si>
  <si>
    <t>https://podminky.urs.cz/item/CS_URS_2024_01/465513427</t>
  </si>
  <si>
    <t>"Předpokládané množství dle D6 (zához břehů):" 2*5,5*5,5</t>
  </si>
  <si>
    <t>891395321</t>
  </si>
  <si>
    <t>Montáž vodovodních armatur na potrubí zpětných klapek DN 400</t>
  </si>
  <si>
    <t>-1711933605</t>
  </si>
  <si>
    <t>https://podminky.urs.cz/item/CS_URS_2024_01/891395321</t>
  </si>
  <si>
    <t>42285009</t>
  </si>
  <si>
    <t>klapka koncová PE-HD na PVC a PE-HD odpadní potrubí DN 400</t>
  </si>
  <si>
    <t>-1023524768</t>
  </si>
  <si>
    <t>899623171</t>
  </si>
  <si>
    <t>Obetonování potrubí nebo zdiva stok betonem prostým v otevřeném výkopu, betonem tř. C 25/30</t>
  </si>
  <si>
    <t>-876511941</t>
  </si>
  <si>
    <t>https://podminky.urs.cz/item/CS_URS_2024_01/899623171</t>
  </si>
  <si>
    <t>"Předpokládané množství le D6:" (6*0,7*0,7)-(6*PI*0,2*0,2)</t>
  </si>
  <si>
    <t>998332011</t>
  </si>
  <si>
    <t>Přesun hmot pro úpravy vodních toků a kanály, hráze rybníků apod. dopravní vzdálenost do 500 m</t>
  </si>
  <si>
    <t>1663647462</t>
  </si>
  <si>
    <t>https://podminky.urs.cz/item/CS_URS_2024_01/998332011</t>
  </si>
  <si>
    <t>090 -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</si>
  <si>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</si>
  <si>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</si>
  <si>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</si>
  <si>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</si>
  <si>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</si>
  <si>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</si>
  <si>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-1999484217</t>
  </si>
  <si>
    <t>900002</t>
  </si>
  <si>
    <t>Provoz zařízení staveniště</t>
  </si>
  <si>
    <t>-793291125</t>
  </si>
  <si>
    <t>900003</t>
  </si>
  <si>
    <t>Odstranění zařízení staveniště včetně uvedení ploch deponií a mezideponií do původního stavu</t>
  </si>
  <si>
    <t>2071710532</t>
  </si>
  <si>
    <t>900004</t>
  </si>
  <si>
    <t>Předání a převzetí zařízení staveniště</t>
  </si>
  <si>
    <t>464870806</t>
  </si>
  <si>
    <t>900005</t>
  </si>
  <si>
    <t>Zhotovení dokumentace skutečného provedení stavby včetně kanalizačního řádu</t>
  </si>
  <si>
    <t>1875513288</t>
  </si>
  <si>
    <t>900006</t>
  </si>
  <si>
    <t>Geodetické zaměření skutečného provedení stavby včetně zpracování geometrického plánu</t>
  </si>
  <si>
    <t>205326148</t>
  </si>
  <si>
    <t>900007</t>
  </si>
  <si>
    <t>Vytýčení jednotlivých částí stavby akreditovaným geodetem</t>
  </si>
  <si>
    <t>-246268635</t>
  </si>
  <si>
    <t>900008</t>
  </si>
  <si>
    <t>Zaměření a vytýčení stávajících inženýrských sítí</t>
  </si>
  <si>
    <t>1269452835</t>
  </si>
  <si>
    <t>900009</t>
  </si>
  <si>
    <t>Náklady spojené s přečerpáváním splaškových vod po dobu stavebních prací nebo odstavením odlehčovacího řadu</t>
  </si>
  <si>
    <t>1113224619</t>
  </si>
  <si>
    <t>P</t>
  </si>
  <si>
    <t>900015</t>
  </si>
  <si>
    <t>Převzetí a předání díla, kolaudační řízení</t>
  </si>
  <si>
    <t>-1191533722</t>
  </si>
  <si>
    <t>900016</t>
  </si>
  <si>
    <t>Kompletační a koordinační a inženýrská činnost</t>
  </si>
  <si>
    <t>948281935</t>
  </si>
  <si>
    <t>900017</t>
  </si>
  <si>
    <t>Zajištění porostů v bezprostřední blízkosti prováděných prací, kácení porostů a práce s tím spojené, bednění kmenů stromů, ochrana kořenů a další činnosti vedoucí k eliminaci škod způsobených na porostech</t>
  </si>
  <si>
    <t>-424406642</t>
  </si>
  <si>
    <t>Poznámka k položce:_x000D_
Včetně odvozu a likvidace vzniklého odpadu, včetně odstranění a likvidace pařezů. _x000D_
Podrobný rozpis kácených porostů je uveden v příloze B (tab. číslo 1: cca 10 kusů) projektové dokumentace.</t>
  </si>
  <si>
    <t>900020</t>
  </si>
  <si>
    <t>Rozebrání a obnova drobných stavebních objektů dotčených stavební činností (ploty, zídky, sloupy, uliční vpusti a podobně)</t>
  </si>
  <si>
    <t>-1786838324</t>
  </si>
  <si>
    <t xml:space="preserve">Poznámka k položce:_x000D_
_x000D_
_x000D_
</t>
  </si>
  <si>
    <t>900023</t>
  </si>
  <si>
    <t>Náklady vzniklé v souvislosti s realizací stavby, uvedení dotčených ploch do původního stavu, průběžné a finální čištění komunikací, zalévání a kosení zeleně</t>
  </si>
  <si>
    <t>888576129</t>
  </si>
  <si>
    <t>900025</t>
  </si>
  <si>
    <t>Náklady související s provedení kamerové zkoušky potrubí včetně proplachu potrubí před zkouškou</t>
  </si>
  <si>
    <t>2061619061</t>
  </si>
  <si>
    <t>900027</t>
  </si>
  <si>
    <t>Náklady související se zádlažbou poklopů kanalizačních šachet ve volném terénu</t>
  </si>
  <si>
    <t>-1868103915</t>
  </si>
  <si>
    <t>900031</t>
  </si>
  <si>
    <t xml:space="preserve">Náklady související s převedením toku při realizaci výústního objektu včetně případného přečerpávání vody </t>
  </si>
  <si>
    <t>-1498154522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</si>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</sst>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9" fillId="0" borderId="0" xfId="0" applyFont="1" applyAlignment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162251101" TargetMode="External"/><Relationship Id="rId18" Type="http://schemas.openxmlformats.org/officeDocument/2006/relationships/hyperlink" Target="https://podminky.urs.cz/item/CS_URS_2024_01/171151103" TargetMode="External"/><Relationship Id="rId26" Type="http://schemas.openxmlformats.org/officeDocument/2006/relationships/hyperlink" Target="https://podminky.urs.cz/item/CS_URS_2024_01/181411121" TargetMode="External"/><Relationship Id="rId39" Type="http://schemas.openxmlformats.org/officeDocument/2006/relationships/hyperlink" Target="https://podminky.urs.cz/item/CS_URS_2024_01/573211106" TargetMode="External"/><Relationship Id="rId21" Type="http://schemas.openxmlformats.org/officeDocument/2006/relationships/hyperlink" Target="https://podminky.urs.cz/item/CS_URS_2024_01/174151101" TargetMode="External"/><Relationship Id="rId34" Type="http://schemas.openxmlformats.org/officeDocument/2006/relationships/hyperlink" Target="https://podminky.urs.cz/item/CS_URS_2024_01/452311131" TargetMode="External"/><Relationship Id="rId42" Type="http://schemas.openxmlformats.org/officeDocument/2006/relationships/hyperlink" Target="https://podminky.urs.cz/item/CS_URS_2024_01/871392111" TargetMode="External"/><Relationship Id="rId47" Type="http://schemas.openxmlformats.org/officeDocument/2006/relationships/hyperlink" Target="https://podminky.urs.cz/item/CS_URS_2024_01/894410221" TargetMode="External"/><Relationship Id="rId50" Type="http://schemas.openxmlformats.org/officeDocument/2006/relationships/hyperlink" Target="https://podminky.urs.cz/item/CS_URS_2024_01/894410303" TargetMode="External"/><Relationship Id="rId55" Type="http://schemas.openxmlformats.org/officeDocument/2006/relationships/hyperlink" Target="https://podminky.urs.cz/item/CS_URS_2024_01/899910212" TargetMode="External"/><Relationship Id="rId63" Type="http://schemas.openxmlformats.org/officeDocument/2006/relationships/hyperlink" Target="https://podminky.urs.cz/item/CS_URS_2024_01/997221569" TargetMode="External"/><Relationship Id="rId7" Type="http://schemas.openxmlformats.org/officeDocument/2006/relationships/hyperlink" Target="https://podminky.urs.cz/item/CS_URS_2024_01/121151113" TargetMode="External"/><Relationship Id="rId2" Type="http://schemas.openxmlformats.org/officeDocument/2006/relationships/hyperlink" Target="https://podminky.urs.cz/item/CS_URS_2024_01/113154123" TargetMode="External"/><Relationship Id="rId16" Type="http://schemas.openxmlformats.org/officeDocument/2006/relationships/hyperlink" Target="https://podminky.urs.cz/item/CS_URS_2024_01/167151102" TargetMode="External"/><Relationship Id="rId29" Type="http://schemas.openxmlformats.org/officeDocument/2006/relationships/hyperlink" Target="https://podminky.urs.cz/item/CS_URS_2024_01/358315114" TargetMode="External"/><Relationship Id="rId1" Type="http://schemas.openxmlformats.org/officeDocument/2006/relationships/hyperlink" Target="https://podminky.urs.cz/item/CS_URS_2024_01/113107525" TargetMode="External"/><Relationship Id="rId6" Type="http://schemas.openxmlformats.org/officeDocument/2006/relationships/hyperlink" Target="https://podminky.urs.cz/item/CS_URS_2024_01/119001421" TargetMode="External"/><Relationship Id="rId11" Type="http://schemas.openxmlformats.org/officeDocument/2006/relationships/hyperlink" Target="https://podminky.urs.cz/item/CS_URS_2024_01/151811232" TargetMode="External"/><Relationship Id="rId24" Type="http://schemas.openxmlformats.org/officeDocument/2006/relationships/hyperlink" Target="https://podminky.urs.cz/item/CS_URS_2024_01/175151101" TargetMode="External"/><Relationship Id="rId32" Type="http://schemas.openxmlformats.org/officeDocument/2006/relationships/hyperlink" Target="https://podminky.urs.cz/item/CS_URS_2024_01/452112111" TargetMode="External"/><Relationship Id="rId37" Type="http://schemas.openxmlformats.org/officeDocument/2006/relationships/hyperlink" Target="https://podminky.urs.cz/item/CS_URS_2024_01/564861011" TargetMode="External"/><Relationship Id="rId40" Type="http://schemas.openxmlformats.org/officeDocument/2006/relationships/hyperlink" Target="https://podminky.urs.cz/item/CS_URS_2024_01/573211112" TargetMode="External"/><Relationship Id="rId45" Type="http://schemas.openxmlformats.org/officeDocument/2006/relationships/hyperlink" Target="https://podminky.urs.cz/item/CS_URS_2024_01/894410211" TargetMode="External"/><Relationship Id="rId53" Type="http://schemas.openxmlformats.org/officeDocument/2006/relationships/hyperlink" Target="https://podminky.urs.cz/item/CS_URS_2024_01/899103112" TargetMode="External"/><Relationship Id="rId58" Type="http://schemas.openxmlformats.org/officeDocument/2006/relationships/hyperlink" Target="https://podminky.urs.cz/item/CS_URS_2024_01/919121132" TargetMode="External"/><Relationship Id="rId66" Type="http://schemas.openxmlformats.org/officeDocument/2006/relationships/hyperlink" Target="https://podminky.urs.cz/item/CS_URS_2024_01/998276101" TargetMode="External"/><Relationship Id="rId5" Type="http://schemas.openxmlformats.org/officeDocument/2006/relationships/hyperlink" Target="https://podminky.urs.cz/item/CS_URS_2024_01/119001405" TargetMode="External"/><Relationship Id="rId15" Type="http://schemas.openxmlformats.org/officeDocument/2006/relationships/hyperlink" Target="https://podminky.urs.cz/item/CS_URS_2024_01/162751119" TargetMode="External"/><Relationship Id="rId23" Type="http://schemas.openxmlformats.org/officeDocument/2006/relationships/hyperlink" Target="https://podminky.urs.cz/item/CS_URS_2024_01/174151101" TargetMode="External"/><Relationship Id="rId28" Type="http://schemas.openxmlformats.org/officeDocument/2006/relationships/hyperlink" Target="https://podminky.urs.cz/item/CS_URS_2024_01/212755213" TargetMode="External"/><Relationship Id="rId36" Type="http://schemas.openxmlformats.org/officeDocument/2006/relationships/hyperlink" Target="https://podminky.urs.cz/item/CS_URS_2024_01/452351112" TargetMode="External"/><Relationship Id="rId49" Type="http://schemas.openxmlformats.org/officeDocument/2006/relationships/hyperlink" Target="https://podminky.urs.cz/item/CS_URS_2024_01/894410302" TargetMode="External"/><Relationship Id="rId57" Type="http://schemas.openxmlformats.org/officeDocument/2006/relationships/hyperlink" Target="https://podminky.urs.cz/item/CS_URS_2024_01/919112212" TargetMode="External"/><Relationship Id="rId61" Type="http://schemas.openxmlformats.org/officeDocument/2006/relationships/hyperlink" Target="https://podminky.urs.cz/item/CS_URS_2024_01/997221559" TargetMode="External"/><Relationship Id="rId10" Type="http://schemas.openxmlformats.org/officeDocument/2006/relationships/hyperlink" Target="https://podminky.urs.cz/item/CS_URS_2024_01/151811132" TargetMode="External"/><Relationship Id="rId19" Type="http://schemas.openxmlformats.org/officeDocument/2006/relationships/hyperlink" Target="https://podminky.urs.cz/item/CS_URS_2024_01/171201231" TargetMode="External"/><Relationship Id="rId31" Type="http://schemas.openxmlformats.org/officeDocument/2006/relationships/hyperlink" Target="https://podminky.urs.cz/item/CS_URS_2024_01/451573111" TargetMode="External"/><Relationship Id="rId44" Type="http://schemas.openxmlformats.org/officeDocument/2006/relationships/hyperlink" Target="https://podminky.urs.cz/item/CS_URS_2024_01/894410114" TargetMode="External"/><Relationship Id="rId52" Type="http://schemas.openxmlformats.org/officeDocument/2006/relationships/hyperlink" Target="https://podminky.urs.cz/item/CS_URS_2024_01/899102211" TargetMode="External"/><Relationship Id="rId60" Type="http://schemas.openxmlformats.org/officeDocument/2006/relationships/hyperlink" Target="https://podminky.urs.cz/item/CS_URS_2024_01/997221551" TargetMode="External"/><Relationship Id="rId65" Type="http://schemas.openxmlformats.org/officeDocument/2006/relationships/hyperlink" Target="https://podminky.urs.cz/item/CS_URS_2024_01/997221862" TargetMode="External"/><Relationship Id="rId4" Type="http://schemas.openxmlformats.org/officeDocument/2006/relationships/hyperlink" Target="https://podminky.urs.cz/item/CS_URS_2024_01/115101301" TargetMode="External"/><Relationship Id="rId9" Type="http://schemas.openxmlformats.org/officeDocument/2006/relationships/hyperlink" Target="https://podminky.urs.cz/item/CS_URS_2024_01/139001101" TargetMode="External"/><Relationship Id="rId14" Type="http://schemas.openxmlformats.org/officeDocument/2006/relationships/hyperlink" Target="https://podminky.urs.cz/item/CS_URS_2024_01/162751117" TargetMode="External"/><Relationship Id="rId22" Type="http://schemas.openxmlformats.org/officeDocument/2006/relationships/hyperlink" Target="https://podminky.urs.cz/item/CS_URS_2024_01/174151101" TargetMode="External"/><Relationship Id="rId27" Type="http://schemas.openxmlformats.org/officeDocument/2006/relationships/hyperlink" Target="https://podminky.urs.cz/item/CS_URS_2024_01/211571111" TargetMode="External"/><Relationship Id="rId30" Type="http://schemas.openxmlformats.org/officeDocument/2006/relationships/hyperlink" Target="https://podminky.urs.cz/item/CS_URS_2024_01/358325114" TargetMode="External"/><Relationship Id="rId35" Type="http://schemas.openxmlformats.org/officeDocument/2006/relationships/hyperlink" Target="https://podminky.urs.cz/item/CS_URS_2024_01/452351111" TargetMode="External"/><Relationship Id="rId43" Type="http://schemas.openxmlformats.org/officeDocument/2006/relationships/hyperlink" Target="https://podminky.urs.cz/item/CS_URS_2024_01/894410102" TargetMode="External"/><Relationship Id="rId48" Type="http://schemas.openxmlformats.org/officeDocument/2006/relationships/hyperlink" Target="https://podminky.urs.cz/item/CS_URS_2024_01/894410232" TargetMode="External"/><Relationship Id="rId56" Type="http://schemas.openxmlformats.org/officeDocument/2006/relationships/hyperlink" Target="https://podminky.urs.cz/item/CS_URS_2024_01/919112111" TargetMode="External"/><Relationship Id="rId64" Type="http://schemas.openxmlformats.org/officeDocument/2006/relationships/hyperlink" Target="https://podminky.urs.cz/item/CS_URS_2024_01/997221861" TargetMode="External"/><Relationship Id="rId8" Type="http://schemas.openxmlformats.org/officeDocument/2006/relationships/hyperlink" Target="https://podminky.urs.cz/item/CS_URS_2024_01/132254205" TargetMode="External"/><Relationship Id="rId51" Type="http://schemas.openxmlformats.org/officeDocument/2006/relationships/hyperlink" Target="https://podminky.urs.cz/item/CS_URS_2024_01/899102112" TargetMode="External"/><Relationship Id="rId3" Type="http://schemas.openxmlformats.org/officeDocument/2006/relationships/hyperlink" Target="https://podminky.urs.cz/item/CS_URS_2024_01/115101201" TargetMode="External"/><Relationship Id="rId12" Type="http://schemas.openxmlformats.org/officeDocument/2006/relationships/hyperlink" Target="https://podminky.urs.cz/item/CS_URS_2024_01/161151113" TargetMode="External"/><Relationship Id="rId17" Type="http://schemas.openxmlformats.org/officeDocument/2006/relationships/hyperlink" Target="https://podminky.urs.cz/item/CS_URS_2024_01/167151111" TargetMode="External"/><Relationship Id="rId25" Type="http://schemas.openxmlformats.org/officeDocument/2006/relationships/hyperlink" Target="https://podminky.urs.cz/item/CS_URS_2024_01/181351103" TargetMode="External"/><Relationship Id="rId33" Type="http://schemas.openxmlformats.org/officeDocument/2006/relationships/hyperlink" Target="https://podminky.urs.cz/item/CS_URS_2024_01/452112122" TargetMode="External"/><Relationship Id="rId38" Type="http://schemas.openxmlformats.org/officeDocument/2006/relationships/hyperlink" Target="https://podminky.urs.cz/item/CS_URS_2024_01/565156101" TargetMode="External"/><Relationship Id="rId46" Type="http://schemas.openxmlformats.org/officeDocument/2006/relationships/hyperlink" Target="https://podminky.urs.cz/item/CS_URS_2024_01/894410212" TargetMode="External"/><Relationship Id="rId59" Type="http://schemas.openxmlformats.org/officeDocument/2006/relationships/hyperlink" Target="https://podminky.urs.cz/item/CS_URS_2024_01/919735112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s://podminky.urs.cz/item/CS_URS_2024_01/171251201" TargetMode="External"/><Relationship Id="rId41" Type="http://schemas.openxmlformats.org/officeDocument/2006/relationships/hyperlink" Target="https://podminky.urs.cz/item/CS_URS_2024_01/577144111" TargetMode="External"/><Relationship Id="rId54" Type="http://schemas.openxmlformats.org/officeDocument/2006/relationships/hyperlink" Target="https://podminky.urs.cz/item/CS_URS_2024_01/899104112" TargetMode="External"/><Relationship Id="rId62" Type="http://schemas.openxmlformats.org/officeDocument/2006/relationships/hyperlink" Target="https://podminky.urs.cz/item/CS_URS_2024_01/9972215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463451114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162751117" TargetMode="External"/><Relationship Id="rId7" Type="http://schemas.openxmlformats.org/officeDocument/2006/relationships/hyperlink" Target="https://podminky.urs.cz/item/CS_URS_2024_01/463212111" TargetMode="External"/><Relationship Id="rId12" Type="http://schemas.openxmlformats.org/officeDocument/2006/relationships/hyperlink" Target="https://podminky.urs.cz/item/CS_URS_2024_01/998332011" TargetMode="External"/><Relationship Id="rId2" Type="http://schemas.openxmlformats.org/officeDocument/2006/relationships/hyperlink" Target="https://podminky.urs.cz/item/CS_URS_2024_01/161151113" TargetMode="External"/><Relationship Id="rId1" Type="http://schemas.openxmlformats.org/officeDocument/2006/relationships/hyperlink" Target="https://podminky.urs.cz/item/CS_URS_2024_01/132251401" TargetMode="External"/><Relationship Id="rId6" Type="http://schemas.openxmlformats.org/officeDocument/2006/relationships/hyperlink" Target="https://podminky.urs.cz/item/CS_URS_2024_01/461211711" TargetMode="External"/><Relationship Id="rId11" Type="http://schemas.openxmlformats.org/officeDocument/2006/relationships/hyperlink" Target="https://podminky.urs.cz/item/CS_URS_2024_01/899623171" TargetMode="External"/><Relationship Id="rId5" Type="http://schemas.openxmlformats.org/officeDocument/2006/relationships/hyperlink" Target="https://podminky.urs.cz/item/CS_URS_2024_01/171201231" TargetMode="External"/><Relationship Id="rId10" Type="http://schemas.openxmlformats.org/officeDocument/2006/relationships/hyperlink" Target="https://podminky.urs.cz/item/CS_URS_2024_01/891395321" TargetMode="External"/><Relationship Id="rId4" Type="http://schemas.openxmlformats.org/officeDocument/2006/relationships/hyperlink" Target="https://podminky.urs.cz/item/CS_URS_2024_01/162751119" TargetMode="External"/><Relationship Id="rId9" Type="http://schemas.openxmlformats.org/officeDocument/2006/relationships/hyperlink" Target="https://podminky.urs.cz/item/CS_URS_2024_01/46551342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opLeftCell="A7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9" t="s">
        <v>14</v>
      </c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R5" s="21"/>
      <c r="BE5" s="276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81" t="s">
        <v>17</v>
      </c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R6" s="21"/>
      <c r="BE6" s="277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77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77"/>
      <c r="BS8" s="18" t="s">
        <v>6</v>
      </c>
    </row>
    <row r="9" spans="1:74" ht="14.45" customHeight="1">
      <c r="B9" s="21"/>
      <c r="AR9" s="21"/>
      <c r="BE9" s="277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277"/>
      <c r="BS10" s="18" t="s">
        <v>6</v>
      </c>
    </row>
    <row r="11" spans="1:74" ht="18.399999999999999" customHeight="1">
      <c r="B11" s="21"/>
      <c r="E11" s="26" t="s">
        <v>22</v>
      </c>
      <c r="AK11" s="28" t="s">
        <v>27</v>
      </c>
      <c r="AN11" s="26" t="s">
        <v>19</v>
      </c>
      <c r="AR11" s="21"/>
      <c r="BE11" s="277"/>
      <c r="BS11" s="18" t="s">
        <v>6</v>
      </c>
    </row>
    <row r="12" spans="1:74" ht="6.95" customHeight="1">
      <c r="B12" s="21"/>
      <c r="AR12" s="21"/>
      <c r="BE12" s="277"/>
      <c r="BS12" s="18" t="s">
        <v>6</v>
      </c>
    </row>
    <row r="13" spans="1:74" ht="12" customHeight="1">
      <c r="B13" s="21"/>
      <c r="D13" s="28" t="s">
        <v>28</v>
      </c>
      <c r="AK13" s="28" t="s">
        <v>26</v>
      </c>
      <c r="AN13" s="30" t="s">
        <v>29</v>
      </c>
      <c r="AR13" s="21"/>
      <c r="BE13" s="277"/>
      <c r="BS13" s="18" t="s">
        <v>6</v>
      </c>
    </row>
    <row r="14" spans="1:74" ht="12.75">
      <c r="B14" s="21"/>
      <c r="E14" s="282" t="s">
        <v>29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" t="s">
        <v>27</v>
      </c>
      <c r="AN14" s="30" t="s">
        <v>29</v>
      </c>
      <c r="AR14" s="21"/>
      <c r="BE14" s="277"/>
      <c r="BS14" s="18" t="s">
        <v>6</v>
      </c>
    </row>
    <row r="15" spans="1:74" ht="6.95" customHeight="1">
      <c r="B15" s="21"/>
      <c r="AR15" s="21"/>
      <c r="BE15" s="277"/>
      <c r="BS15" s="18" t="s">
        <v>4</v>
      </c>
    </row>
    <row r="16" spans="1:74" ht="12" customHeight="1">
      <c r="B16" s="21"/>
      <c r="D16" s="28" t="s">
        <v>30</v>
      </c>
      <c r="AK16" s="28" t="s">
        <v>26</v>
      </c>
      <c r="AN16" s="26" t="s">
        <v>19</v>
      </c>
      <c r="AR16" s="21"/>
      <c r="BE16" s="277"/>
      <c r="BS16" s="18" t="s">
        <v>4</v>
      </c>
    </row>
    <row r="17" spans="2:71" ht="18.399999999999999" customHeight="1">
      <c r="B17" s="21"/>
      <c r="E17" s="26" t="s">
        <v>22</v>
      </c>
      <c r="AK17" s="28" t="s">
        <v>27</v>
      </c>
      <c r="AN17" s="26" t="s">
        <v>19</v>
      </c>
      <c r="AR17" s="21"/>
      <c r="BE17" s="277"/>
      <c r="BS17" s="18" t="s">
        <v>31</v>
      </c>
    </row>
    <row r="18" spans="2:71" ht="6.95" customHeight="1">
      <c r="B18" s="21"/>
      <c r="AR18" s="21"/>
      <c r="BE18" s="277"/>
      <c r="BS18" s="18" t="s">
        <v>6</v>
      </c>
    </row>
    <row r="19" spans="2:71" ht="12" customHeight="1">
      <c r="B19" s="21"/>
      <c r="D19" s="28" t="s">
        <v>32</v>
      </c>
      <c r="AK19" s="28" t="s">
        <v>26</v>
      </c>
      <c r="AN19" s="26" t="s">
        <v>19</v>
      </c>
      <c r="AR19" s="21"/>
      <c r="BE19" s="277"/>
      <c r="BS19" s="18" t="s">
        <v>6</v>
      </c>
    </row>
    <row r="20" spans="2:71" ht="18.399999999999999" customHeight="1">
      <c r="B20" s="21"/>
      <c r="E20" s="26" t="s">
        <v>22</v>
      </c>
      <c r="AK20" s="28" t="s">
        <v>27</v>
      </c>
      <c r="AN20" s="26" t="s">
        <v>19</v>
      </c>
      <c r="AR20" s="21"/>
      <c r="BE20" s="277"/>
      <c r="BS20" s="18" t="s">
        <v>4</v>
      </c>
    </row>
    <row r="21" spans="2:71" ht="6.95" customHeight="1">
      <c r="B21" s="21"/>
      <c r="AR21" s="21"/>
      <c r="BE21" s="277"/>
    </row>
    <row r="22" spans="2:71" ht="12" customHeight="1">
      <c r="B22" s="21"/>
      <c r="D22" s="28" t="s">
        <v>33</v>
      </c>
      <c r="AR22" s="21"/>
      <c r="BE22" s="277"/>
    </row>
    <row r="23" spans="2:71" ht="47.25" customHeight="1">
      <c r="B23" s="21"/>
      <c r="E23" s="284" t="s">
        <v>34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R23" s="21"/>
      <c r="BE23" s="277"/>
    </row>
    <row r="24" spans="2:71" ht="6.95" customHeight="1">
      <c r="B24" s="21"/>
      <c r="AR24" s="21"/>
      <c r="BE24" s="277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7"/>
    </row>
    <row r="26" spans="2:71" s="1" customFormat="1" ht="25.9" customHeight="1">
      <c r="B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5">
        <f>ROUND(AG54,2)</f>
        <v>0</v>
      </c>
      <c r="AL26" s="286"/>
      <c r="AM26" s="286"/>
      <c r="AN26" s="286"/>
      <c r="AO26" s="286"/>
      <c r="AR26" s="33"/>
      <c r="BE26" s="277"/>
    </row>
    <row r="27" spans="2:71" s="1" customFormat="1" ht="6.95" customHeight="1">
      <c r="B27" s="33"/>
      <c r="AR27" s="33"/>
      <c r="BE27" s="277"/>
    </row>
    <row r="28" spans="2:71" s="1" customFormat="1" ht="12.75">
      <c r="B28" s="33"/>
      <c r="L28" s="287" t="s">
        <v>36</v>
      </c>
      <c r="M28" s="287"/>
      <c r="N28" s="287"/>
      <c r="O28" s="287"/>
      <c r="P28" s="287"/>
      <c r="W28" s="287" t="s">
        <v>37</v>
      </c>
      <c r="X28" s="287"/>
      <c r="Y28" s="287"/>
      <c r="Z28" s="287"/>
      <c r="AA28" s="287"/>
      <c r="AB28" s="287"/>
      <c r="AC28" s="287"/>
      <c r="AD28" s="287"/>
      <c r="AE28" s="287"/>
      <c r="AK28" s="287" t="s">
        <v>38</v>
      </c>
      <c r="AL28" s="287"/>
      <c r="AM28" s="287"/>
      <c r="AN28" s="287"/>
      <c r="AO28" s="287"/>
      <c r="AR28" s="33"/>
      <c r="BE28" s="277"/>
    </row>
    <row r="29" spans="2:71" s="2" customFormat="1" ht="14.45" customHeight="1">
      <c r="B29" s="37"/>
      <c r="D29" s="28" t="s">
        <v>39</v>
      </c>
      <c r="F29" s="28" t="s">
        <v>40</v>
      </c>
      <c r="L29" s="290">
        <v>0.21</v>
      </c>
      <c r="M29" s="289"/>
      <c r="N29" s="289"/>
      <c r="O29" s="289"/>
      <c r="P29" s="289"/>
      <c r="W29" s="288">
        <f>ROUND(AZ54, 2)</f>
        <v>0</v>
      </c>
      <c r="X29" s="289"/>
      <c r="Y29" s="289"/>
      <c r="Z29" s="289"/>
      <c r="AA29" s="289"/>
      <c r="AB29" s="289"/>
      <c r="AC29" s="289"/>
      <c r="AD29" s="289"/>
      <c r="AE29" s="289"/>
      <c r="AK29" s="288">
        <f>ROUND(AV54, 2)</f>
        <v>0</v>
      </c>
      <c r="AL29" s="289"/>
      <c r="AM29" s="289"/>
      <c r="AN29" s="289"/>
      <c r="AO29" s="289"/>
      <c r="AR29" s="37"/>
      <c r="BE29" s="278"/>
    </row>
    <row r="30" spans="2:71" s="2" customFormat="1" ht="14.45" customHeight="1">
      <c r="B30" s="37"/>
      <c r="F30" s="28" t="s">
        <v>41</v>
      </c>
      <c r="L30" s="290">
        <v>0.12</v>
      </c>
      <c r="M30" s="289"/>
      <c r="N30" s="289"/>
      <c r="O30" s="289"/>
      <c r="P30" s="289"/>
      <c r="W30" s="288">
        <f>ROUND(BA54, 2)</f>
        <v>0</v>
      </c>
      <c r="X30" s="289"/>
      <c r="Y30" s="289"/>
      <c r="Z30" s="289"/>
      <c r="AA30" s="289"/>
      <c r="AB30" s="289"/>
      <c r="AC30" s="289"/>
      <c r="AD30" s="289"/>
      <c r="AE30" s="289"/>
      <c r="AK30" s="288">
        <f>ROUND(AW54, 2)</f>
        <v>0</v>
      </c>
      <c r="AL30" s="289"/>
      <c r="AM30" s="289"/>
      <c r="AN30" s="289"/>
      <c r="AO30" s="289"/>
      <c r="AR30" s="37"/>
      <c r="BE30" s="278"/>
    </row>
    <row r="31" spans="2:71" s="2" customFormat="1" ht="14.45" hidden="1" customHeight="1">
      <c r="B31" s="37"/>
      <c r="F31" s="28" t="s">
        <v>42</v>
      </c>
      <c r="L31" s="290">
        <v>0.21</v>
      </c>
      <c r="M31" s="289"/>
      <c r="N31" s="289"/>
      <c r="O31" s="289"/>
      <c r="P31" s="289"/>
      <c r="W31" s="288">
        <f>ROUND(BB54, 2)</f>
        <v>0</v>
      </c>
      <c r="X31" s="289"/>
      <c r="Y31" s="289"/>
      <c r="Z31" s="289"/>
      <c r="AA31" s="289"/>
      <c r="AB31" s="289"/>
      <c r="AC31" s="289"/>
      <c r="AD31" s="289"/>
      <c r="AE31" s="289"/>
      <c r="AK31" s="288">
        <v>0</v>
      </c>
      <c r="AL31" s="289"/>
      <c r="AM31" s="289"/>
      <c r="AN31" s="289"/>
      <c r="AO31" s="289"/>
      <c r="AR31" s="37"/>
      <c r="BE31" s="278"/>
    </row>
    <row r="32" spans="2:71" s="2" customFormat="1" ht="14.45" hidden="1" customHeight="1">
      <c r="B32" s="37"/>
      <c r="F32" s="28" t="s">
        <v>43</v>
      </c>
      <c r="L32" s="290">
        <v>0.12</v>
      </c>
      <c r="M32" s="289"/>
      <c r="N32" s="289"/>
      <c r="O32" s="289"/>
      <c r="P32" s="289"/>
      <c r="W32" s="288">
        <f>ROUND(BC54, 2)</f>
        <v>0</v>
      </c>
      <c r="X32" s="289"/>
      <c r="Y32" s="289"/>
      <c r="Z32" s="289"/>
      <c r="AA32" s="289"/>
      <c r="AB32" s="289"/>
      <c r="AC32" s="289"/>
      <c r="AD32" s="289"/>
      <c r="AE32" s="289"/>
      <c r="AK32" s="288">
        <v>0</v>
      </c>
      <c r="AL32" s="289"/>
      <c r="AM32" s="289"/>
      <c r="AN32" s="289"/>
      <c r="AO32" s="289"/>
      <c r="AR32" s="37"/>
      <c r="BE32" s="278"/>
    </row>
    <row r="33" spans="2:44" s="2" customFormat="1" ht="14.45" hidden="1" customHeight="1">
      <c r="B33" s="37"/>
      <c r="F33" s="28" t="s">
        <v>44</v>
      </c>
      <c r="L33" s="290">
        <v>0</v>
      </c>
      <c r="M33" s="289"/>
      <c r="N33" s="289"/>
      <c r="O33" s="289"/>
      <c r="P33" s="289"/>
      <c r="W33" s="288">
        <f>ROUND(BD54, 2)</f>
        <v>0</v>
      </c>
      <c r="X33" s="289"/>
      <c r="Y33" s="289"/>
      <c r="Z33" s="289"/>
      <c r="AA33" s="289"/>
      <c r="AB33" s="289"/>
      <c r="AC33" s="289"/>
      <c r="AD33" s="289"/>
      <c r="AE33" s="289"/>
      <c r="AK33" s="288">
        <v>0</v>
      </c>
      <c r="AL33" s="289"/>
      <c r="AM33" s="289"/>
      <c r="AN33" s="289"/>
      <c r="AO33" s="289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291" t="s">
        <v>47</v>
      </c>
      <c r="Y35" s="292"/>
      <c r="Z35" s="292"/>
      <c r="AA35" s="292"/>
      <c r="AB35" s="292"/>
      <c r="AC35" s="40"/>
      <c r="AD35" s="40"/>
      <c r="AE35" s="40"/>
      <c r="AF35" s="40"/>
      <c r="AG35" s="40"/>
      <c r="AH35" s="40"/>
      <c r="AI35" s="40"/>
      <c r="AJ35" s="40"/>
      <c r="AK35" s="293">
        <f>SUM(AK26:AK33)</f>
        <v>0</v>
      </c>
      <c r="AL35" s="292"/>
      <c r="AM35" s="292"/>
      <c r="AN35" s="292"/>
      <c r="AO35" s="294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48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2024/022</v>
      </c>
      <c r="AR44" s="46"/>
    </row>
    <row r="45" spans="2:44" s="4" customFormat="1" ht="36.950000000000003" customHeight="1">
      <c r="B45" s="47"/>
      <c r="C45" s="48" t="s">
        <v>16</v>
      </c>
      <c r="L45" s="295" t="str">
        <f>K6</f>
        <v>PRAKŠICE – OPRAVA ODLEHČOVACÍ STOKY OS 1A</v>
      </c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297" t="str">
        <f>IF(AN8= "","",AN8)</f>
        <v>4. 4. 2024</v>
      </c>
      <c r="AN47" s="297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 xml:space="preserve"> </v>
      </c>
      <c r="AI49" s="28" t="s">
        <v>30</v>
      </c>
      <c r="AM49" s="298" t="str">
        <f>IF(E17="","",E17)</f>
        <v xml:space="preserve"> </v>
      </c>
      <c r="AN49" s="299"/>
      <c r="AO49" s="299"/>
      <c r="AP49" s="299"/>
      <c r="AR49" s="33"/>
      <c r="AS49" s="300" t="s">
        <v>49</v>
      </c>
      <c r="AT49" s="30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28</v>
      </c>
      <c r="L50" s="3" t="str">
        <f>IF(E14= "Vyplň údaj","",E14)</f>
        <v/>
      </c>
      <c r="AI50" s="28" t="s">
        <v>32</v>
      </c>
      <c r="AM50" s="298" t="str">
        <f>IF(E20="","",E20)</f>
        <v xml:space="preserve"> </v>
      </c>
      <c r="AN50" s="299"/>
      <c r="AO50" s="299"/>
      <c r="AP50" s="299"/>
      <c r="AR50" s="33"/>
      <c r="AS50" s="302"/>
      <c r="AT50" s="303"/>
      <c r="BD50" s="54"/>
    </row>
    <row r="51" spans="1:91" s="1" customFormat="1" ht="10.9" customHeight="1">
      <c r="B51" s="33"/>
      <c r="AR51" s="33"/>
      <c r="AS51" s="302"/>
      <c r="AT51" s="303"/>
      <c r="BD51" s="54"/>
    </row>
    <row r="52" spans="1:91" s="1" customFormat="1" ht="29.25" customHeight="1">
      <c r="B52" s="33"/>
      <c r="C52" s="304" t="s">
        <v>50</v>
      </c>
      <c r="D52" s="305"/>
      <c r="E52" s="305"/>
      <c r="F52" s="305"/>
      <c r="G52" s="305"/>
      <c r="H52" s="55"/>
      <c r="I52" s="306" t="s">
        <v>51</v>
      </c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7" t="s">
        <v>52</v>
      </c>
      <c r="AH52" s="305"/>
      <c r="AI52" s="305"/>
      <c r="AJ52" s="305"/>
      <c r="AK52" s="305"/>
      <c r="AL52" s="305"/>
      <c r="AM52" s="305"/>
      <c r="AN52" s="306" t="s">
        <v>53</v>
      </c>
      <c r="AO52" s="305"/>
      <c r="AP52" s="305"/>
      <c r="AQ52" s="56" t="s">
        <v>54</v>
      </c>
      <c r="AR52" s="33"/>
      <c r="AS52" s="57" t="s">
        <v>55</v>
      </c>
      <c r="AT52" s="58" t="s">
        <v>56</v>
      </c>
      <c r="AU52" s="58" t="s">
        <v>57</v>
      </c>
      <c r="AV52" s="58" t="s">
        <v>58</v>
      </c>
      <c r="AW52" s="58" t="s">
        <v>59</v>
      </c>
      <c r="AX52" s="58" t="s">
        <v>60</v>
      </c>
      <c r="AY52" s="58" t="s">
        <v>61</v>
      </c>
      <c r="AZ52" s="58" t="s">
        <v>62</v>
      </c>
      <c r="BA52" s="58" t="s">
        <v>63</v>
      </c>
      <c r="BB52" s="58" t="s">
        <v>64</v>
      </c>
      <c r="BC52" s="58" t="s">
        <v>65</v>
      </c>
      <c r="BD52" s="59" t="s">
        <v>66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67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11">
        <f>ROUND(SUM(AG55:AG57),2)</f>
        <v>0</v>
      </c>
      <c r="AH54" s="311"/>
      <c r="AI54" s="311"/>
      <c r="AJ54" s="311"/>
      <c r="AK54" s="311"/>
      <c r="AL54" s="311"/>
      <c r="AM54" s="311"/>
      <c r="AN54" s="312">
        <f>SUM(AG54,AT54)</f>
        <v>0</v>
      </c>
      <c r="AO54" s="312"/>
      <c r="AP54" s="312"/>
      <c r="AQ54" s="65" t="s">
        <v>19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68</v>
      </c>
      <c r="BT54" s="70" t="s">
        <v>69</v>
      </c>
      <c r="BU54" s="71" t="s">
        <v>70</v>
      </c>
      <c r="BV54" s="70" t="s">
        <v>71</v>
      </c>
      <c r="BW54" s="70" t="s">
        <v>5</v>
      </c>
      <c r="BX54" s="70" t="s">
        <v>72</v>
      </c>
      <c r="CL54" s="70" t="s">
        <v>19</v>
      </c>
    </row>
    <row r="55" spans="1:91" s="6" customFormat="1" ht="24.75" customHeight="1">
      <c r="A55" s="72" t="s">
        <v>73</v>
      </c>
      <c r="B55" s="73"/>
      <c r="C55" s="74"/>
      <c r="D55" s="310" t="s">
        <v>74</v>
      </c>
      <c r="E55" s="310"/>
      <c r="F55" s="310"/>
      <c r="G55" s="310"/>
      <c r="H55" s="310"/>
      <c r="I55" s="75"/>
      <c r="J55" s="310" t="s">
        <v>75</v>
      </c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  <c r="AE55" s="310"/>
      <c r="AF55" s="310"/>
      <c r="AG55" s="308">
        <f>'001 - Oprava odlehčovací ...'!J30</f>
        <v>0</v>
      </c>
      <c r="AH55" s="309"/>
      <c r="AI55" s="309"/>
      <c r="AJ55" s="309"/>
      <c r="AK55" s="309"/>
      <c r="AL55" s="309"/>
      <c r="AM55" s="309"/>
      <c r="AN55" s="308">
        <f>SUM(AG55,AT55)</f>
        <v>0</v>
      </c>
      <c r="AO55" s="309"/>
      <c r="AP55" s="309"/>
      <c r="AQ55" s="76" t="s">
        <v>76</v>
      </c>
      <c r="AR55" s="73"/>
      <c r="AS55" s="77">
        <v>0</v>
      </c>
      <c r="AT55" s="78">
        <f>ROUND(SUM(AV55:AW55),2)</f>
        <v>0</v>
      </c>
      <c r="AU55" s="79">
        <f>'001 - Oprava odlehčovací ...'!P89</f>
        <v>0</v>
      </c>
      <c r="AV55" s="78">
        <f>'001 - Oprava odlehčovací ...'!J33</f>
        <v>0</v>
      </c>
      <c r="AW55" s="78">
        <f>'001 - Oprava odlehčovací ...'!J34</f>
        <v>0</v>
      </c>
      <c r="AX55" s="78">
        <f>'001 - Oprava odlehčovací ...'!J35</f>
        <v>0</v>
      </c>
      <c r="AY55" s="78">
        <f>'001 - Oprava odlehčovací ...'!J36</f>
        <v>0</v>
      </c>
      <c r="AZ55" s="78">
        <f>'001 - Oprava odlehčovací ...'!F33</f>
        <v>0</v>
      </c>
      <c r="BA55" s="78">
        <f>'001 - Oprava odlehčovací ...'!F34</f>
        <v>0</v>
      </c>
      <c r="BB55" s="78">
        <f>'001 - Oprava odlehčovací ...'!F35</f>
        <v>0</v>
      </c>
      <c r="BC55" s="78">
        <f>'001 - Oprava odlehčovací ...'!F36</f>
        <v>0</v>
      </c>
      <c r="BD55" s="80">
        <f>'001 - Oprava odlehčovací ...'!F37</f>
        <v>0</v>
      </c>
      <c r="BT55" s="81" t="s">
        <v>77</v>
      </c>
      <c r="BV55" s="81" t="s">
        <v>71</v>
      </c>
      <c r="BW55" s="81" t="s">
        <v>78</v>
      </c>
      <c r="BX55" s="81" t="s">
        <v>5</v>
      </c>
      <c r="CL55" s="81" t="s">
        <v>19</v>
      </c>
      <c r="CM55" s="81" t="s">
        <v>79</v>
      </c>
    </row>
    <row r="56" spans="1:91" s="6" customFormat="1" ht="16.5" customHeight="1">
      <c r="A56" s="72" t="s">
        <v>73</v>
      </c>
      <c r="B56" s="73"/>
      <c r="C56" s="74"/>
      <c r="D56" s="310" t="s">
        <v>80</v>
      </c>
      <c r="E56" s="310"/>
      <c r="F56" s="310"/>
      <c r="G56" s="310"/>
      <c r="H56" s="310"/>
      <c r="I56" s="75"/>
      <c r="J56" s="310" t="s">
        <v>81</v>
      </c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08">
        <f>'002 - Výústní objekt VO1a'!J30</f>
        <v>0</v>
      </c>
      <c r="AH56" s="309"/>
      <c r="AI56" s="309"/>
      <c r="AJ56" s="309"/>
      <c r="AK56" s="309"/>
      <c r="AL56" s="309"/>
      <c r="AM56" s="309"/>
      <c r="AN56" s="308">
        <f>SUM(AG56,AT56)</f>
        <v>0</v>
      </c>
      <c r="AO56" s="309"/>
      <c r="AP56" s="309"/>
      <c r="AQ56" s="76" t="s">
        <v>76</v>
      </c>
      <c r="AR56" s="73"/>
      <c r="AS56" s="77">
        <v>0</v>
      </c>
      <c r="AT56" s="78">
        <f>ROUND(SUM(AV56:AW56),2)</f>
        <v>0</v>
      </c>
      <c r="AU56" s="79">
        <f>'002 - Výústní objekt VO1a'!P84</f>
        <v>0</v>
      </c>
      <c r="AV56" s="78">
        <f>'002 - Výústní objekt VO1a'!J33</f>
        <v>0</v>
      </c>
      <c r="AW56" s="78">
        <f>'002 - Výústní objekt VO1a'!J34</f>
        <v>0</v>
      </c>
      <c r="AX56" s="78">
        <f>'002 - Výústní objekt VO1a'!J35</f>
        <v>0</v>
      </c>
      <c r="AY56" s="78">
        <f>'002 - Výústní objekt VO1a'!J36</f>
        <v>0</v>
      </c>
      <c r="AZ56" s="78">
        <f>'002 - Výústní objekt VO1a'!F33</f>
        <v>0</v>
      </c>
      <c r="BA56" s="78">
        <f>'002 - Výústní objekt VO1a'!F34</f>
        <v>0</v>
      </c>
      <c r="BB56" s="78">
        <f>'002 - Výústní objekt VO1a'!F35</f>
        <v>0</v>
      </c>
      <c r="BC56" s="78">
        <f>'002 - Výústní objekt VO1a'!F36</f>
        <v>0</v>
      </c>
      <c r="BD56" s="80">
        <f>'002 - Výústní objekt VO1a'!F37</f>
        <v>0</v>
      </c>
      <c r="BT56" s="81" t="s">
        <v>77</v>
      </c>
      <c r="BV56" s="81" t="s">
        <v>71</v>
      </c>
      <c r="BW56" s="81" t="s">
        <v>82</v>
      </c>
      <c r="BX56" s="81" t="s">
        <v>5</v>
      </c>
      <c r="CL56" s="81" t="s">
        <v>19</v>
      </c>
      <c r="CM56" s="81" t="s">
        <v>79</v>
      </c>
    </row>
    <row r="57" spans="1:91" s="6" customFormat="1" ht="16.5" customHeight="1">
      <c r="A57" s="72" t="s">
        <v>73</v>
      </c>
      <c r="B57" s="73"/>
      <c r="C57" s="74"/>
      <c r="D57" s="310" t="s">
        <v>83</v>
      </c>
      <c r="E57" s="310"/>
      <c r="F57" s="310"/>
      <c r="G57" s="310"/>
      <c r="H57" s="310"/>
      <c r="I57" s="75"/>
      <c r="J57" s="310" t="s">
        <v>84</v>
      </c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08">
        <f>'090 - Vedlejší a ostatní ...'!J30</f>
        <v>0</v>
      </c>
      <c r="AH57" s="309"/>
      <c r="AI57" s="309"/>
      <c r="AJ57" s="309"/>
      <c r="AK57" s="309"/>
      <c r="AL57" s="309"/>
      <c r="AM57" s="309"/>
      <c r="AN57" s="308">
        <f>SUM(AG57,AT57)</f>
        <v>0</v>
      </c>
      <c r="AO57" s="309"/>
      <c r="AP57" s="309"/>
      <c r="AQ57" s="76" t="s">
        <v>76</v>
      </c>
      <c r="AR57" s="73"/>
      <c r="AS57" s="82">
        <v>0</v>
      </c>
      <c r="AT57" s="83">
        <f>ROUND(SUM(AV57:AW57),2)</f>
        <v>0</v>
      </c>
      <c r="AU57" s="84">
        <f>'090 - Vedlejší a ostatní ...'!P80</f>
        <v>0</v>
      </c>
      <c r="AV57" s="83">
        <f>'090 - Vedlejší a ostatní ...'!J33</f>
        <v>0</v>
      </c>
      <c r="AW57" s="83">
        <f>'090 - Vedlejší a ostatní ...'!J34</f>
        <v>0</v>
      </c>
      <c r="AX57" s="83">
        <f>'090 - Vedlejší a ostatní ...'!J35</f>
        <v>0</v>
      </c>
      <c r="AY57" s="83">
        <f>'090 - Vedlejší a ostatní ...'!J36</f>
        <v>0</v>
      </c>
      <c r="AZ57" s="83">
        <f>'090 - Vedlejší a ostatní ...'!F33</f>
        <v>0</v>
      </c>
      <c r="BA57" s="83">
        <f>'090 - Vedlejší a ostatní ...'!F34</f>
        <v>0</v>
      </c>
      <c r="BB57" s="83">
        <f>'090 - Vedlejší a ostatní ...'!F35</f>
        <v>0</v>
      </c>
      <c r="BC57" s="83">
        <f>'090 - Vedlejší a ostatní ...'!F36</f>
        <v>0</v>
      </c>
      <c r="BD57" s="85">
        <f>'090 - Vedlejší a ostatní ...'!F37</f>
        <v>0</v>
      </c>
      <c r="BT57" s="81" t="s">
        <v>77</v>
      </c>
      <c r="BV57" s="81" t="s">
        <v>71</v>
      </c>
      <c r="BW57" s="81" t="s">
        <v>85</v>
      </c>
      <c r="BX57" s="81" t="s">
        <v>5</v>
      </c>
      <c r="CL57" s="81" t="s">
        <v>19</v>
      </c>
      <c r="CM57" s="81" t="s">
        <v>79</v>
      </c>
    </row>
    <row r="58" spans="1:91" s="1" customFormat="1" ht="30" customHeight="1">
      <c r="B58" s="33"/>
      <c r="AR58" s="33"/>
    </row>
    <row r="59" spans="1:91" s="1" customFormat="1" ht="6.95" customHeight="1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sheetProtection algorithmName="SHA-512" hashValue="kDfp6vVM6U5Mj9m6C/kAJbY/Yarni/108ycGJOZs/73U7HxdYZ2FO21I5pC4sbfZHFoul5lckOypyFt2BtFYdA==" saltValue="SHncenv2j+VEcSWm8GQaihfmTv5Ldg28ft3uK1wg99OdypS9Lizw0UHUOThIZ1rsRPQSozmlDnlc/byw85zTz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1 - Oprava odlehčovací ...'!C2" display="/" xr:uid="{00000000-0004-0000-0000-000000000000}"/>
    <hyperlink ref="A56" location="'002 - Výústní objekt VO1a'!C2" display="/" xr:uid="{00000000-0004-0000-0000-000001000000}"/>
    <hyperlink ref="A57" location="'090 - Vedlejší a ostatní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4"/>
  <sheetViews>
    <sheetView showGridLines="0" workbookViewId="0">
      <selection activeCell="V17" sqref="V1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78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2:46" ht="24.95" customHeight="1">
      <c r="B4" s="21"/>
      <c r="D4" s="22" t="s">
        <v>86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3" t="str">
        <f>'Rekapitulace stavby'!K6</f>
        <v>PRAKŠICE – OPRAVA ODLEHČOVACÍ STOKY OS 1A</v>
      </c>
      <c r="F7" s="314"/>
      <c r="G7" s="314"/>
      <c r="H7" s="314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95" t="s">
        <v>88</v>
      </c>
      <c r="F9" s="315"/>
      <c r="G9" s="315"/>
      <c r="H9" s="31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4. 4. 2024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79"/>
      <c r="G18" s="279"/>
      <c r="H18" s="279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87"/>
      <c r="E27" s="284" t="s">
        <v>19</v>
      </c>
      <c r="F27" s="284"/>
      <c r="G27" s="284"/>
      <c r="H27" s="28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35</v>
      </c>
      <c r="J30" s="64">
        <f>ROUND(J89,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5" customHeight="1">
      <c r="B33" s="33"/>
      <c r="D33" s="53" t="s">
        <v>39</v>
      </c>
      <c r="E33" s="28" t="s">
        <v>40</v>
      </c>
      <c r="F33" s="89">
        <f>ROUND((SUM(BE89:BE593)),  2)</f>
        <v>0</v>
      </c>
      <c r="I33" s="90">
        <v>0.21</v>
      </c>
      <c r="J33" s="89">
        <f>ROUND(((SUM(BE89:BE593))*I33),  2)</f>
        <v>0</v>
      </c>
      <c r="L33" s="33"/>
    </row>
    <row r="34" spans="2:12" s="1" customFormat="1" ht="14.45" customHeight="1">
      <c r="B34" s="33"/>
      <c r="E34" s="28" t="s">
        <v>41</v>
      </c>
      <c r="F34" s="89">
        <f>ROUND((SUM(BF89:BF593)),  2)</f>
        <v>0</v>
      </c>
      <c r="I34" s="90">
        <v>0.12</v>
      </c>
      <c r="J34" s="89">
        <f>ROUND(((SUM(BF89:BF593))*I34),  2)</f>
        <v>0</v>
      </c>
      <c r="L34" s="33"/>
    </row>
    <row r="35" spans="2:12" s="1" customFormat="1" ht="14.45" hidden="1" customHeight="1">
      <c r="B35" s="33"/>
      <c r="E35" s="28" t="s">
        <v>42</v>
      </c>
      <c r="F35" s="89">
        <f>ROUND((SUM(BG89:BG593)),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43</v>
      </c>
      <c r="F36" s="89">
        <f>ROUND((SUM(BH89:BH593)),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44</v>
      </c>
      <c r="F37" s="89">
        <f>ROUND((SUM(BI89:BI593)),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45</v>
      </c>
      <c r="E39" s="55"/>
      <c r="F39" s="55"/>
      <c r="G39" s="93" t="s">
        <v>46</v>
      </c>
      <c r="H39" s="94" t="s">
        <v>47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3" t="str">
        <f>E7</f>
        <v>PRAKŠICE – OPRAVA ODLEHČOVACÍ STOKY OS 1A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95" t="str">
        <f>E9</f>
        <v>001 - Oprava odlehčovací stoky a přepojení přípojek</v>
      </c>
      <c r="F50" s="315"/>
      <c r="G50" s="315"/>
      <c r="H50" s="31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4. 4. 2024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30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67</v>
      </c>
      <c r="J59" s="64">
        <f>J89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93</v>
      </c>
      <c r="E60" s="102"/>
      <c r="F60" s="102"/>
      <c r="G60" s="102"/>
      <c r="H60" s="102"/>
      <c r="I60" s="102"/>
      <c r="J60" s="103">
        <f>J90</f>
        <v>0</v>
      </c>
      <c r="L60" s="100"/>
    </row>
    <row r="61" spans="2:47" s="9" customFormat="1" ht="19.899999999999999" customHeight="1">
      <c r="B61" s="104"/>
      <c r="D61" s="105" t="s">
        <v>94</v>
      </c>
      <c r="E61" s="106"/>
      <c r="F61" s="106"/>
      <c r="G61" s="106"/>
      <c r="H61" s="106"/>
      <c r="I61" s="106"/>
      <c r="J61" s="107">
        <f>J91</f>
        <v>0</v>
      </c>
      <c r="L61" s="104"/>
    </row>
    <row r="62" spans="2:47" s="9" customFormat="1" ht="19.899999999999999" customHeight="1">
      <c r="B62" s="104"/>
      <c r="D62" s="105" t="s">
        <v>95</v>
      </c>
      <c r="E62" s="106"/>
      <c r="F62" s="106"/>
      <c r="G62" s="106"/>
      <c r="H62" s="106"/>
      <c r="I62" s="106"/>
      <c r="J62" s="107">
        <f>J351</f>
        <v>0</v>
      </c>
      <c r="L62" s="104"/>
    </row>
    <row r="63" spans="2:47" s="9" customFormat="1" ht="19.899999999999999" customHeight="1">
      <c r="B63" s="104"/>
      <c r="D63" s="105" t="s">
        <v>96</v>
      </c>
      <c r="E63" s="106"/>
      <c r="F63" s="106"/>
      <c r="G63" s="106"/>
      <c r="H63" s="106"/>
      <c r="I63" s="106"/>
      <c r="J63" s="107">
        <f>J360</f>
        <v>0</v>
      </c>
      <c r="L63" s="104"/>
    </row>
    <row r="64" spans="2:47" s="9" customFormat="1" ht="19.899999999999999" customHeight="1">
      <c r="B64" s="104"/>
      <c r="D64" s="105" t="s">
        <v>97</v>
      </c>
      <c r="E64" s="106"/>
      <c r="F64" s="106"/>
      <c r="G64" s="106"/>
      <c r="H64" s="106"/>
      <c r="I64" s="106"/>
      <c r="J64" s="107">
        <f>J369</f>
        <v>0</v>
      </c>
      <c r="L64" s="104"/>
    </row>
    <row r="65" spans="2:12" s="9" customFormat="1" ht="19.899999999999999" customHeight="1">
      <c r="B65" s="104"/>
      <c r="D65" s="105" t="s">
        <v>98</v>
      </c>
      <c r="E65" s="106"/>
      <c r="F65" s="106"/>
      <c r="G65" s="106"/>
      <c r="H65" s="106"/>
      <c r="I65" s="106"/>
      <c r="J65" s="107">
        <f>J408</f>
        <v>0</v>
      </c>
      <c r="L65" s="104"/>
    </row>
    <row r="66" spans="2:12" s="9" customFormat="1" ht="19.899999999999999" customHeight="1">
      <c r="B66" s="104"/>
      <c r="D66" s="105" t="s">
        <v>99</v>
      </c>
      <c r="E66" s="106"/>
      <c r="F66" s="106"/>
      <c r="G66" s="106"/>
      <c r="H66" s="106"/>
      <c r="I66" s="106"/>
      <c r="J66" s="107">
        <f>J435</f>
        <v>0</v>
      </c>
      <c r="L66" s="104"/>
    </row>
    <row r="67" spans="2:12" s="9" customFormat="1" ht="19.899999999999999" customHeight="1">
      <c r="B67" s="104"/>
      <c r="D67" s="105" t="s">
        <v>100</v>
      </c>
      <c r="E67" s="106"/>
      <c r="F67" s="106"/>
      <c r="G67" s="106"/>
      <c r="H67" s="106"/>
      <c r="I67" s="106"/>
      <c r="J67" s="107">
        <f>J533</f>
        <v>0</v>
      </c>
      <c r="L67" s="104"/>
    </row>
    <row r="68" spans="2:12" s="9" customFormat="1" ht="19.899999999999999" customHeight="1">
      <c r="B68" s="104"/>
      <c r="D68" s="105" t="s">
        <v>101</v>
      </c>
      <c r="E68" s="106"/>
      <c r="F68" s="106"/>
      <c r="G68" s="106"/>
      <c r="H68" s="106"/>
      <c r="I68" s="106"/>
      <c r="J68" s="107">
        <f>J557</f>
        <v>0</v>
      </c>
      <c r="L68" s="104"/>
    </row>
    <row r="69" spans="2:12" s="9" customFormat="1" ht="19.899999999999999" customHeight="1">
      <c r="B69" s="104"/>
      <c r="D69" s="105" t="s">
        <v>102</v>
      </c>
      <c r="E69" s="106"/>
      <c r="F69" s="106"/>
      <c r="G69" s="106"/>
      <c r="H69" s="106"/>
      <c r="I69" s="106"/>
      <c r="J69" s="107">
        <f>J591</f>
        <v>0</v>
      </c>
      <c r="L69" s="104"/>
    </row>
    <row r="70" spans="2:12" s="1" customFormat="1" ht="21.75" customHeight="1">
      <c r="B70" s="33"/>
      <c r="L70" s="33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>
      <c r="B76" s="33"/>
      <c r="C76" s="22" t="s">
        <v>103</v>
      </c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13" t="str">
        <f>E7</f>
        <v>PRAKŠICE – OPRAVA ODLEHČOVACÍ STOKY OS 1A</v>
      </c>
      <c r="F79" s="314"/>
      <c r="G79" s="314"/>
      <c r="H79" s="314"/>
      <c r="L79" s="33"/>
    </row>
    <row r="80" spans="2:12" s="1" customFormat="1" ht="12" customHeight="1">
      <c r="B80" s="33"/>
      <c r="C80" s="28" t="s">
        <v>87</v>
      </c>
      <c r="L80" s="33"/>
    </row>
    <row r="81" spans="2:65" s="1" customFormat="1" ht="16.5" customHeight="1">
      <c r="B81" s="33"/>
      <c r="E81" s="295" t="str">
        <f>E9</f>
        <v>001 - Oprava odlehčovací stoky a přepojení přípojek</v>
      </c>
      <c r="F81" s="315"/>
      <c r="G81" s="315"/>
      <c r="H81" s="315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F12</f>
        <v xml:space="preserve"> </v>
      </c>
      <c r="I83" s="28" t="s">
        <v>23</v>
      </c>
      <c r="J83" s="50" t="str">
        <f>IF(J12="","",J12)</f>
        <v>4. 4. 2024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25</v>
      </c>
      <c r="F85" s="26" t="str">
        <f>E15</f>
        <v xml:space="preserve"> </v>
      </c>
      <c r="I85" s="28" t="s">
        <v>30</v>
      </c>
      <c r="J85" s="31" t="str">
        <f>E21</f>
        <v xml:space="preserve"> </v>
      </c>
      <c r="L85" s="33"/>
    </row>
    <row r="86" spans="2:65" s="1" customFormat="1" ht="15.2" customHeight="1">
      <c r="B86" s="33"/>
      <c r="C86" s="28" t="s">
        <v>28</v>
      </c>
      <c r="F86" s="26" t="str">
        <f>IF(E18="","",E18)</f>
        <v>Vyplň údaj</v>
      </c>
      <c r="I86" s="28" t="s">
        <v>32</v>
      </c>
      <c r="J86" s="31" t="str">
        <f>E24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08"/>
      <c r="C88" s="109" t="s">
        <v>104</v>
      </c>
      <c r="D88" s="110" t="s">
        <v>54</v>
      </c>
      <c r="E88" s="110" t="s">
        <v>50</v>
      </c>
      <c r="F88" s="110" t="s">
        <v>51</v>
      </c>
      <c r="G88" s="110" t="s">
        <v>105</v>
      </c>
      <c r="H88" s="110" t="s">
        <v>106</v>
      </c>
      <c r="I88" s="110" t="s">
        <v>107</v>
      </c>
      <c r="J88" s="110" t="s">
        <v>91</v>
      </c>
      <c r="K88" s="111" t="s">
        <v>108</v>
      </c>
      <c r="L88" s="108"/>
      <c r="M88" s="57" t="s">
        <v>19</v>
      </c>
      <c r="N88" s="58" t="s">
        <v>39</v>
      </c>
      <c r="O88" s="58" t="s">
        <v>109</v>
      </c>
      <c r="P88" s="58" t="s">
        <v>110</v>
      </c>
      <c r="Q88" s="58" t="s">
        <v>111</v>
      </c>
      <c r="R88" s="58" t="s">
        <v>112</v>
      </c>
      <c r="S88" s="58" t="s">
        <v>113</v>
      </c>
      <c r="T88" s="59" t="s">
        <v>114</v>
      </c>
    </row>
    <row r="89" spans="2:65" s="1" customFormat="1" ht="22.9" customHeight="1">
      <c r="B89" s="33"/>
      <c r="C89" s="62" t="s">
        <v>115</v>
      </c>
      <c r="J89" s="112">
        <f>BK89</f>
        <v>0</v>
      </c>
      <c r="L89" s="33"/>
      <c r="M89" s="60"/>
      <c r="N89" s="51"/>
      <c r="O89" s="51"/>
      <c r="P89" s="113">
        <f>P90</f>
        <v>0</v>
      </c>
      <c r="Q89" s="51"/>
      <c r="R89" s="113">
        <f>R90</f>
        <v>28.5298480312</v>
      </c>
      <c r="S89" s="51"/>
      <c r="T89" s="114">
        <f>T90</f>
        <v>112.75920000000001</v>
      </c>
      <c r="AT89" s="18" t="s">
        <v>68</v>
      </c>
      <c r="AU89" s="18" t="s">
        <v>92</v>
      </c>
      <c r="BK89" s="115">
        <f>BK90</f>
        <v>0</v>
      </c>
    </row>
    <row r="90" spans="2:65" s="11" customFormat="1" ht="25.9" customHeight="1">
      <c r="B90" s="116"/>
      <c r="D90" s="117" t="s">
        <v>68</v>
      </c>
      <c r="E90" s="118" t="s">
        <v>116</v>
      </c>
      <c r="F90" s="118" t="s">
        <v>117</v>
      </c>
      <c r="I90" s="119"/>
      <c r="J90" s="120">
        <f>BK90</f>
        <v>0</v>
      </c>
      <c r="L90" s="116"/>
      <c r="M90" s="121"/>
      <c r="P90" s="122">
        <f>P91+P351+P360+P369+P408+P435+P533+P557+P591</f>
        <v>0</v>
      </c>
      <c r="R90" s="122">
        <f>R91+R351+R360+R369+R408+R435+R533+R557+R591</f>
        <v>28.5298480312</v>
      </c>
      <c r="T90" s="123">
        <f>T91+T351+T360+T369+T408+T435+T533+T557+T591</f>
        <v>112.75920000000001</v>
      </c>
      <c r="AR90" s="117" t="s">
        <v>77</v>
      </c>
      <c r="AT90" s="124" t="s">
        <v>68</v>
      </c>
      <c r="AU90" s="124" t="s">
        <v>69</v>
      </c>
      <c r="AY90" s="117" t="s">
        <v>118</v>
      </c>
      <c r="BK90" s="125">
        <f>BK91+BK351+BK360+BK369+BK408+BK435+BK533+BK557+BK591</f>
        <v>0</v>
      </c>
    </row>
    <row r="91" spans="2:65" s="11" customFormat="1" ht="22.9" customHeight="1">
      <c r="B91" s="116"/>
      <c r="D91" s="117" t="s">
        <v>68</v>
      </c>
      <c r="E91" s="126" t="s">
        <v>77</v>
      </c>
      <c r="F91" s="126" t="s">
        <v>119</v>
      </c>
      <c r="I91" s="119"/>
      <c r="J91" s="127">
        <f>BK91</f>
        <v>0</v>
      </c>
      <c r="L91" s="116"/>
      <c r="M91" s="121"/>
      <c r="P91" s="122">
        <f>SUM(P92:P350)</f>
        <v>0</v>
      </c>
      <c r="R91" s="122">
        <f>SUM(R92:R350)</f>
        <v>0.91192451000000008</v>
      </c>
      <c r="T91" s="123">
        <f>SUM(T92:T350)</f>
        <v>60.966999999999999</v>
      </c>
      <c r="AR91" s="117" t="s">
        <v>77</v>
      </c>
      <c r="AT91" s="124" t="s">
        <v>68</v>
      </c>
      <c r="AU91" s="124" t="s">
        <v>77</v>
      </c>
      <c r="AY91" s="117" t="s">
        <v>118</v>
      </c>
      <c r="BK91" s="125">
        <f>SUM(BK92:BK350)</f>
        <v>0</v>
      </c>
    </row>
    <row r="92" spans="2:65" s="1" customFormat="1" ht="37.9" customHeight="1">
      <c r="B92" s="33"/>
      <c r="C92" s="128" t="s">
        <v>77</v>
      </c>
      <c r="D92" s="128" t="s">
        <v>120</v>
      </c>
      <c r="E92" s="129" t="s">
        <v>121</v>
      </c>
      <c r="F92" s="130" t="s">
        <v>122</v>
      </c>
      <c r="G92" s="131" t="s">
        <v>123</v>
      </c>
      <c r="H92" s="132">
        <v>57.4</v>
      </c>
      <c r="I92" s="133"/>
      <c r="J92" s="134">
        <f>ROUND(I92*H92,2)</f>
        <v>0</v>
      </c>
      <c r="K92" s="130" t="s">
        <v>124</v>
      </c>
      <c r="L92" s="33"/>
      <c r="M92" s="135" t="s">
        <v>19</v>
      </c>
      <c r="N92" s="136" t="s">
        <v>40</v>
      </c>
      <c r="P92" s="137">
        <f>O92*H92</f>
        <v>0</v>
      </c>
      <c r="Q92" s="137">
        <v>0</v>
      </c>
      <c r="R92" s="137">
        <f>Q92*H92</f>
        <v>0</v>
      </c>
      <c r="S92" s="137">
        <v>0.75</v>
      </c>
      <c r="T92" s="138">
        <f>S92*H92</f>
        <v>43.05</v>
      </c>
      <c r="AR92" s="139" t="s">
        <v>125</v>
      </c>
      <c r="AT92" s="139" t="s">
        <v>120</v>
      </c>
      <c r="AU92" s="139" t="s">
        <v>79</v>
      </c>
      <c r="AY92" s="18" t="s">
        <v>118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77</v>
      </c>
      <c r="BK92" s="140">
        <f>ROUND(I92*H92,2)</f>
        <v>0</v>
      </c>
      <c r="BL92" s="18" t="s">
        <v>125</v>
      </c>
      <c r="BM92" s="139" t="s">
        <v>126</v>
      </c>
    </row>
    <row r="93" spans="2:65" s="1" customFormat="1" ht="11.25">
      <c r="B93" s="33"/>
      <c r="D93" s="141" t="s">
        <v>127</v>
      </c>
      <c r="F93" s="142" t="s">
        <v>128</v>
      </c>
      <c r="I93" s="143"/>
      <c r="L93" s="33"/>
      <c r="M93" s="144"/>
      <c r="T93" s="54"/>
      <c r="AT93" s="18" t="s">
        <v>127</v>
      </c>
      <c r="AU93" s="18" t="s">
        <v>79</v>
      </c>
    </row>
    <row r="94" spans="2:65" s="12" customFormat="1" ht="11.25">
      <c r="B94" s="145"/>
      <c r="D94" s="146" t="s">
        <v>129</v>
      </c>
      <c r="E94" s="147" t="s">
        <v>19</v>
      </c>
      <c r="F94" s="148" t="s">
        <v>130</v>
      </c>
      <c r="H94" s="147" t="s">
        <v>19</v>
      </c>
      <c r="I94" s="149"/>
      <c r="L94" s="145"/>
      <c r="M94" s="150"/>
      <c r="T94" s="151"/>
      <c r="AT94" s="147" t="s">
        <v>129</v>
      </c>
      <c r="AU94" s="147" t="s">
        <v>79</v>
      </c>
      <c r="AV94" s="12" t="s">
        <v>77</v>
      </c>
      <c r="AW94" s="12" t="s">
        <v>31</v>
      </c>
      <c r="AX94" s="12" t="s">
        <v>69</v>
      </c>
      <c r="AY94" s="147" t="s">
        <v>118</v>
      </c>
    </row>
    <row r="95" spans="2:65" s="13" customFormat="1" ht="11.25">
      <c r="B95" s="152"/>
      <c r="D95" s="146" t="s">
        <v>129</v>
      </c>
      <c r="E95" s="153" t="s">
        <v>19</v>
      </c>
      <c r="F95" s="154" t="s">
        <v>131</v>
      </c>
      <c r="H95" s="155">
        <v>57.4</v>
      </c>
      <c r="I95" s="156"/>
      <c r="L95" s="152"/>
      <c r="M95" s="157"/>
      <c r="T95" s="158"/>
      <c r="AT95" s="153" t="s">
        <v>129</v>
      </c>
      <c r="AU95" s="153" t="s">
        <v>79</v>
      </c>
      <c r="AV95" s="13" t="s">
        <v>79</v>
      </c>
      <c r="AW95" s="13" t="s">
        <v>31</v>
      </c>
      <c r="AX95" s="13" t="s">
        <v>69</v>
      </c>
      <c r="AY95" s="153" t="s">
        <v>118</v>
      </c>
    </row>
    <row r="96" spans="2:65" s="14" customFormat="1" ht="11.25">
      <c r="B96" s="159"/>
      <c r="D96" s="146" t="s">
        <v>129</v>
      </c>
      <c r="E96" s="160" t="s">
        <v>19</v>
      </c>
      <c r="F96" s="161" t="s">
        <v>132</v>
      </c>
      <c r="H96" s="162">
        <v>57.4</v>
      </c>
      <c r="I96" s="163"/>
      <c r="L96" s="159"/>
      <c r="M96" s="164"/>
      <c r="T96" s="165"/>
      <c r="AT96" s="160" t="s">
        <v>129</v>
      </c>
      <c r="AU96" s="160" t="s">
        <v>79</v>
      </c>
      <c r="AV96" s="14" t="s">
        <v>125</v>
      </c>
      <c r="AW96" s="14" t="s">
        <v>31</v>
      </c>
      <c r="AX96" s="14" t="s">
        <v>77</v>
      </c>
      <c r="AY96" s="160" t="s">
        <v>118</v>
      </c>
    </row>
    <row r="97" spans="2:65" s="1" customFormat="1" ht="24.2" customHeight="1">
      <c r="B97" s="33"/>
      <c r="C97" s="128" t="s">
        <v>79</v>
      </c>
      <c r="D97" s="128" t="s">
        <v>120</v>
      </c>
      <c r="E97" s="129" t="s">
        <v>133</v>
      </c>
      <c r="F97" s="130" t="s">
        <v>134</v>
      </c>
      <c r="G97" s="131" t="s">
        <v>123</v>
      </c>
      <c r="H97" s="132">
        <v>155.80000000000001</v>
      </c>
      <c r="I97" s="133"/>
      <c r="J97" s="134">
        <f>ROUND(I97*H97,2)</f>
        <v>0</v>
      </c>
      <c r="K97" s="130" t="s">
        <v>124</v>
      </c>
      <c r="L97" s="33"/>
      <c r="M97" s="135" t="s">
        <v>19</v>
      </c>
      <c r="N97" s="136" t="s">
        <v>40</v>
      </c>
      <c r="P97" s="137">
        <f>O97*H97</f>
        <v>0</v>
      </c>
      <c r="Q97" s="137">
        <v>4.795E-5</v>
      </c>
      <c r="R97" s="137">
        <f>Q97*H97</f>
        <v>7.4706100000000008E-3</v>
      </c>
      <c r="S97" s="137">
        <v>0.115</v>
      </c>
      <c r="T97" s="138">
        <f>S97*H97</f>
        <v>17.917000000000002</v>
      </c>
      <c r="AR97" s="139" t="s">
        <v>125</v>
      </c>
      <c r="AT97" s="139" t="s">
        <v>120</v>
      </c>
      <c r="AU97" s="139" t="s">
        <v>79</v>
      </c>
      <c r="AY97" s="18" t="s">
        <v>118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8" t="s">
        <v>77</v>
      </c>
      <c r="BK97" s="140">
        <f>ROUND(I97*H97,2)</f>
        <v>0</v>
      </c>
      <c r="BL97" s="18" t="s">
        <v>125</v>
      </c>
      <c r="BM97" s="139" t="s">
        <v>135</v>
      </c>
    </row>
    <row r="98" spans="2:65" s="1" customFormat="1" ht="11.25">
      <c r="B98" s="33"/>
      <c r="D98" s="141" t="s">
        <v>127</v>
      </c>
      <c r="F98" s="142" t="s">
        <v>136</v>
      </c>
      <c r="I98" s="143"/>
      <c r="L98" s="33"/>
      <c r="M98" s="144"/>
      <c r="T98" s="54"/>
      <c r="AT98" s="18" t="s">
        <v>127</v>
      </c>
      <c r="AU98" s="18" t="s">
        <v>79</v>
      </c>
    </row>
    <row r="99" spans="2:65" s="12" customFormat="1" ht="11.25">
      <c r="B99" s="145"/>
      <c r="D99" s="146" t="s">
        <v>129</v>
      </c>
      <c r="E99" s="147" t="s">
        <v>19</v>
      </c>
      <c r="F99" s="148" t="s">
        <v>130</v>
      </c>
      <c r="H99" s="147" t="s">
        <v>19</v>
      </c>
      <c r="I99" s="149"/>
      <c r="L99" s="145"/>
      <c r="M99" s="150"/>
      <c r="T99" s="151"/>
      <c r="AT99" s="147" t="s">
        <v>129</v>
      </c>
      <c r="AU99" s="147" t="s">
        <v>79</v>
      </c>
      <c r="AV99" s="12" t="s">
        <v>77</v>
      </c>
      <c r="AW99" s="12" t="s">
        <v>31</v>
      </c>
      <c r="AX99" s="12" t="s">
        <v>69</v>
      </c>
      <c r="AY99" s="147" t="s">
        <v>118</v>
      </c>
    </row>
    <row r="100" spans="2:65" s="13" customFormat="1" ht="11.25">
      <c r="B100" s="152"/>
      <c r="D100" s="146" t="s">
        <v>129</v>
      </c>
      <c r="E100" s="153" t="s">
        <v>19</v>
      </c>
      <c r="F100" s="154" t="s">
        <v>137</v>
      </c>
      <c r="H100" s="155">
        <v>57.4</v>
      </c>
      <c r="I100" s="156"/>
      <c r="L100" s="152"/>
      <c r="M100" s="157"/>
      <c r="T100" s="158"/>
      <c r="AT100" s="153" t="s">
        <v>129</v>
      </c>
      <c r="AU100" s="153" t="s">
        <v>79</v>
      </c>
      <c r="AV100" s="13" t="s">
        <v>79</v>
      </c>
      <c r="AW100" s="13" t="s">
        <v>31</v>
      </c>
      <c r="AX100" s="13" t="s">
        <v>69</v>
      </c>
      <c r="AY100" s="153" t="s">
        <v>118</v>
      </c>
    </row>
    <row r="101" spans="2:65" s="13" customFormat="1" ht="11.25">
      <c r="B101" s="152"/>
      <c r="D101" s="146" t="s">
        <v>129</v>
      </c>
      <c r="E101" s="153" t="s">
        <v>19</v>
      </c>
      <c r="F101" s="154" t="s">
        <v>138</v>
      </c>
      <c r="H101" s="155">
        <v>98.4</v>
      </c>
      <c r="I101" s="156"/>
      <c r="L101" s="152"/>
      <c r="M101" s="157"/>
      <c r="T101" s="158"/>
      <c r="AT101" s="153" t="s">
        <v>129</v>
      </c>
      <c r="AU101" s="153" t="s">
        <v>79</v>
      </c>
      <c r="AV101" s="13" t="s">
        <v>79</v>
      </c>
      <c r="AW101" s="13" t="s">
        <v>31</v>
      </c>
      <c r="AX101" s="13" t="s">
        <v>69</v>
      </c>
      <c r="AY101" s="153" t="s">
        <v>118</v>
      </c>
    </row>
    <row r="102" spans="2:65" s="14" customFormat="1" ht="11.25">
      <c r="B102" s="159"/>
      <c r="D102" s="146" t="s">
        <v>129</v>
      </c>
      <c r="E102" s="160" t="s">
        <v>19</v>
      </c>
      <c r="F102" s="161" t="s">
        <v>132</v>
      </c>
      <c r="H102" s="162">
        <v>155.80000000000001</v>
      </c>
      <c r="I102" s="163"/>
      <c r="L102" s="159"/>
      <c r="M102" s="164"/>
      <c r="T102" s="165"/>
      <c r="AT102" s="160" t="s">
        <v>129</v>
      </c>
      <c r="AU102" s="160" t="s">
        <v>79</v>
      </c>
      <c r="AV102" s="14" t="s">
        <v>125</v>
      </c>
      <c r="AW102" s="14" t="s">
        <v>31</v>
      </c>
      <c r="AX102" s="14" t="s">
        <v>77</v>
      </c>
      <c r="AY102" s="160" t="s">
        <v>118</v>
      </c>
    </row>
    <row r="103" spans="2:65" s="1" customFormat="1" ht="16.5" customHeight="1">
      <c r="B103" s="33"/>
      <c r="C103" s="128" t="s">
        <v>139</v>
      </c>
      <c r="D103" s="128" t="s">
        <v>120</v>
      </c>
      <c r="E103" s="129" t="s">
        <v>140</v>
      </c>
      <c r="F103" s="130" t="s">
        <v>141</v>
      </c>
      <c r="G103" s="131" t="s">
        <v>142</v>
      </c>
      <c r="H103" s="132">
        <v>360</v>
      </c>
      <c r="I103" s="133"/>
      <c r="J103" s="134">
        <f>ROUND(I103*H103,2)</f>
        <v>0</v>
      </c>
      <c r="K103" s="130" t="s">
        <v>124</v>
      </c>
      <c r="L103" s="33"/>
      <c r="M103" s="135" t="s">
        <v>19</v>
      </c>
      <c r="N103" s="136" t="s">
        <v>40</v>
      </c>
      <c r="P103" s="137">
        <f>O103*H103</f>
        <v>0</v>
      </c>
      <c r="Q103" s="137">
        <v>3.2634E-5</v>
      </c>
      <c r="R103" s="137">
        <f>Q103*H103</f>
        <v>1.174824E-2</v>
      </c>
      <c r="S103" s="137">
        <v>0</v>
      </c>
      <c r="T103" s="138">
        <f>S103*H103</f>
        <v>0</v>
      </c>
      <c r="AR103" s="139" t="s">
        <v>125</v>
      </c>
      <c r="AT103" s="139" t="s">
        <v>120</v>
      </c>
      <c r="AU103" s="139" t="s">
        <v>79</v>
      </c>
      <c r="AY103" s="18" t="s">
        <v>118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77</v>
      </c>
      <c r="BK103" s="140">
        <f>ROUND(I103*H103,2)</f>
        <v>0</v>
      </c>
      <c r="BL103" s="18" t="s">
        <v>125</v>
      </c>
      <c r="BM103" s="139" t="s">
        <v>143</v>
      </c>
    </row>
    <row r="104" spans="2:65" s="1" customFormat="1" ht="11.25">
      <c r="B104" s="33"/>
      <c r="D104" s="141" t="s">
        <v>127</v>
      </c>
      <c r="F104" s="142" t="s">
        <v>144</v>
      </c>
      <c r="I104" s="143"/>
      <c r="L104" s="33"/>
      <c r="M104" s="144"/>
      <c r="T104" s="54"/>
      <c r="AT104" s="18" t="s">
        <v>127</v>
      </c>
      <c r="AU104" s="18" t="s">
        <v>79</v>
      </c>
    </row>
    <row r="105" spans="2:65" s="13" customFormat="1" ht="11.25">
      <c r="B105" s="152"/>
      <c r="D105" s="146" t="s">
        <v>129</v>
      </c>
      <c r="E105" s="153" t="s">
        <v>19</v>
      </c>
      <c r="F105" s="154" t="s">
        <v>145</v>
      </c>
      <c r="H105" s="155">
        <v>360</v>
      </c>
      <c r="I105" s="156"/>
      <c r="L105" s="152"/>
      <c r="M105" s="157"/>
      <c r="T105" s="158"/>
      <c r="AT105" s="153" t="s">
        <v>129</v>
      </c>
      <c r="AU105" s="153" t="s">
        <v>79</v>
      </c>
      <c r="AV105" s="13" t="s">
        <v>79</v>
      </c>
      <c r="AW105" s="13" t="s">
        <v>31</v>
      </c>
      <c r="AX105" s="13" t="s">
        <v>69</v>
      </c>
      <c r="AY105" s="153" t="s">
        <v>118</v>
      </c>
    </row>
    <row r="106" spans="2:65" s="14" customFormat="1" ht="11.25">
      <c r="B106" s="159"/>
      <c r="D106" s="146" t="s">
        <v>129</v>
      </c>
      <c r="E106" s="160" t="s">
        <v>19</v>
      </c>
      <c r="F106" s="161" t="s">
        <v>132</v>
      </c>
      <c r="H106" s="162">
        <v>360</v>
      </c>
      <c r="I106" s="163"/>
      <c r="L106" s="159"/>
      <c r="M106" s="164"/>
      <c r="T106" s="165"/>
      <c r="AT106" s="160" t="s">
        <v>129</v>
      </c>
      <c r="AU106" s="160" t="s">
        <v>79</v>
      </c>
      <c r="AV106" s="14" t="s">
        <v>125</v>
      </c>
      <c r="AW106" s="14" t="s">
        <v>31</v>
      </c>
      <c r="AX106" s="14" t="s">
        <v>77</v>
      </c>
      <c r="AY106" s="160" t="s">
        <v>118</v>
      </c>
    </row>
    <row r="107" spans="2:65" s="1" customFormat="1" ht="24.2" customHeight="1">
      <c r="B107" s="33"/>
      <c r="C107" s="128" t="s">
        <v>125</v>
      </c>
      <c r="D107" s="128" t="s">
        <v>120</v>
      </c>
      <c r="E107" s="129" t="s">
        <v>146</v>
      </c>
      <c r="F107" s="130" t="s">
        <v>147</v>
      </c>
      <c r="G107" s="131" t="s">
        <v>148</v>
      </c>
      <c r="H107" s="132">
        <v>30</v>
      </c>
      <c r="I107" s="133"/>
      <c r="J107" s="134">
        <f>ROUND(I107*H107,2)</f>
        <v>0</v>
      </c>
      <c r="K107" s="130" t="s">
        <v>124</v>
      </c>
      <c r="L107" s="33"/>
      <c r="M107" s="135" t="s">
        <v>19</v>
      </c>
      <c r="N107" s="136" t="s">
        <v>40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125</v>
      </c>
      <c r="AT107" s="139" t="s">
        <v>120</v>
      </c>
      <c r="AU107" s="139" t="s">
        <v>79</v>
      </c>
      <c r="AY107" s="18" t="s">
        <v>118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77</v>
      </c>
      <c r="BK107" s="140">
        <f>ROUND(I107*H107,2)</f>
        <v>0</v>
      </c>
      <c r="BL107" s="18" t="s">
        <v>125</v>
      </c>
      <c r="BM107" s="139" t="s">
        <v>149</v>
      </c>
    </row>
    <row r="108" spans="2:65" s="1" customFormat="1" ht="11.25">
      <c r="B108" s="33"/>
      <c r="D108" s="141" t="s">
        <v>127</v>
      </c>
      <c r="F108" s="142" t="s">
        <v>150</v>
      </c>
      <c r="I108" s="143"/>
      <c r="L108" s="33"/>
      <c r="M108" s="144"/>
      <c r="T108" s="54"/>
      <c r="AT108" s="18" t="s">
        <v>127</v>
      </c>
      <c r="AU108" s="18" t="s">
        <v>79</v>
      </c>
    </row>
    <row r="109" spans="2:65" s="13" customFormat="1" ht="11.25">
      <c r="B109" s="152"/>
      <c r="D109" s="146" t="s">
        <v>129</v>
      </c>
      <c r="E109" s="153" t="s">
        <v>19</v>
      </c>
      <c r="F109" s="154" t="s">
        <v>151</v>
      </c>
      <c r="H109" s="155">
        <v>30</v>
      </c>
      <c r="I109" s="156"/>
      <c r="L109" s="152"/>
      <c r="M109" s="157"/>
      <c r="T109" s="158"/>
      <c r="AT109" s="153" t="s">
        <v>129</v>
      </c>
      <c r="AU109" s="153" t="s">
        <v>79</v>
      </c>
      <c r="AV109" s="13" t="s">
        <v>79</v>
      </c>
      <c r="AW109" s="13" t="s">
        <v>31</v>
      </c>
      <c r="AX109" s="13" t="s">
        <v>69</v>
      </c>
      <c r="AY109" s="153" t="s">
        <v>118</v>
      </c>
    </row>
    <row r="110" spans="2:65" s="14" customFormat="1" ht="11.25">
      <c r="B110" s="159"/>
      <c r="D110" s="146" t="s">
        <v>129</v>
      </c>
      <c r="E110" s="160" t="s">
        <v>19</v>
      </c>
      <c r="F110" s="161" t="s">
        <v>132</v>
      </c>
      <c r="H110" s="162">
        <v>30</v>
      </c>
      <c r="I110" s="163"/>
      <c r="L110" s="159"/>
      <c r="M110" s="164"/>
      <c r="T110" s="165"/>
      <c r="AT110" s="160" t="s">
        <v>129</v>
      </c>
      <c r="AU110" s="160" t="s">
        <v>79</v>
      </c>
      <c r="AV110" s="14" t="s">
        <v>125</v>
      </c>
      <c r="AW110" s="14" t="s">
        <v>31</v>
      </c>
      <c r="AX110" s="14" t="s">
        <v>77</v>
      </c>
      <c r="AY110" s="160" t="s">
        <v>118</v>
      </c>
    </row>
    <row r="111" spans="2:65" s="1" customFormat="1" ht="49.15" customHeight="1">
      <c r="B111" s="33"/>
      <c r="C111" s="128" t="s">
        <v>152</v>
      </c>
      <c r="D111" s="128" t="s">
        <v>120</v>
      </c>
      <c r="E111" s="129" t="s">
        <v>153</v>
      </c>
      <c r="F111" s="130" t="s">
        <v>154</v>
      </c>
      <c r="G111" s="131" t="s">
        <v>155</v>
      </c>
      <c r="H111" s="132">
        <v>3.4</v>
      </c>
      <c r="I111" s="133"/>
      <c r="J111" s="134">
        <f>ROUND(I111*H111,2)</f>
        <v>0</v>
      </c>
      <c r="K111" s="130" t="s">
        <v>124</v>
      </c>
      <c r="L111" s="33"/>
      <c r="M111" s="135" t="s">
        <v>19</v>
      </c>
      <c r="N111" s="136" t="s">
        <v>40</v>
      </c>
      <c r="P111" s="137">
        <f>O111*H111</f>
        <v>0</v>
      </c>
      <c r="Q111" s="137">
        <v>3.6904300000000001E-2</v>
      </c>
      <c r="R111" s="137">
        <f>Q111*H111</f>
        <v>0.12547462000000001</v>
      </c>
      <c r="S111" s="137">
        <v>0</v>
      </c>
      <c r="T111" s="138">
        <f>S111*H111</f>
        <v>0</v>
      </c>
      <c r="AR111" s="139" t="s">
        <v>125</v>
      </c>
      <c r="AT111" s="139" t="s">
        <v>120</v>
      </c>
      <c r="AU111" s="139" t="s">
        <v>79</v>
      </c>
      <c r="AY111" s="18" t="s">
        <v>118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77</v>
      </c>
      <c r="BK111" s="140">
        <f>ROUND(I111*H111,2)</f>
        <v>0</v>
      </c>
      <c r="BL111" s="18" t="s">
        <v>125</v>
      </c>
      <c r="BM111" s="139" t="s">
        <v>156</v>
      </c>
    </row>
    <row r="112" spans="2:65" s="1" customFormat="1" ht="11.25">
      <c r="B112" s="33"/>
      <c r="D112" s="141" t="s">
        <v>127</v>
      </c>
      <c r="F112" s="142" t="s">
        <v>157</v>
      </c>
      <c r="I112" s="143"/>
      <c r="L112" s="33"/>
      <c r="M112" s="144"/>
      <c r="T112" s="54"/>
      <c r="AT112" s="18" t="s">
        <v>127</v>
      </c>
      <c r="AU112" s="18" t="s">
        <v>79</v>
      </c>
    </row>
    <row r="113" spans="2:65" s="12" customFormat="1" ht="11.25">
      <c r="B113" s="145"/>
      <c r="D113" s="146" t="s">
        <v>129</v>
      </c>
      <c r="E113" s="147" t="s">
        <v>19</v>
      </c>
      <c r="F113" s="148" t="s">
        <v>158</v>
      </c>
      <c r="H113" s="147" t="s">
        <v>19</v>
      </c>
      <c r="I113" s="149"/>
      <c r="L113" s="145"/>
      <c r="M113" s="150"/>
      <c r="T113" s="151"/>
      <c r="AT113" s="147" t="s">
        <v>129</v>
      </c>
      <c r="AU113" s="147" t="s">
        <v>79</v>
      </c>
      <c r="AV113" s="12" t="s">
        <v>77</v>
      </c>
      <c r="AW113" s="12" t="s">
        <v>31</v>
      </c>
      <c r="AX113" s="12" t="s">
        <v>69</v>
      </c>
      <c r="AY113" s="147" t="s">
        <v>118</v>
      </c>
    </row>
    <row r="114" spans="2:65" s="13" customFormat="1" ht="11.25">
      <c r="B114" s="152"/>
      <c r="D114" s="146" t="s">
        <v>129</v>
      </c>
      <c r="E114" s="153" t="s">
        <v>19</v>
      </c>
      <c r="F114" s="154" t="s">
        <v>159</v>
      </c>
      <c r="H114" s="155">
        <v>3.4</v>
      </c>
      <c r="I114" s="156"/>
      <c r="L114" s="152"/>
      <c r="M114" s="157"/>
      <c r="T114" s="158"/>
      <c r="AT114" s="153" t="s">
        <v>129</v>
      </c>
      <c r="AU114" s="153" t="s">
        <v>79</v>
      </c>
      <c r="AV114" s="13" t="s">
        <v>79</v>
      </c>
      <c r="AW114" s="13" t="s">
        <v>31</v>
      </c>
      <c r="AX114" s="13" t="s">
        <v>69</v>
      </c>
      <c r="AY114" s="153" t="s">
        <v>118</v>
      </c>
    </row>
    <row r="115" spans="2:65" s="14" customFormat="1" ht="11.25">
      <c r="B115" s="159"/>
      <c r="D115" s="146" t="s">
        <v>129</v>
      </c>
      <c r="E115" s="160" t="s">
        <v>19</v>
      </c>
      <c r="F115" s="161" t="s">
        <v>132</v>
      </c>
      <c r="H115" s="162">
        <v>3.4</v>
      </c>
      <c r="I115" s="163"/>
      <c r="L115" s="159"/>
      <c r="M115" s="164"/>
      <c r="T115" s="165"/>
      <c r="AT115" s="160" t="s">
        <v>129</v>
      </c>
      <c r="AU115" s="160" t="s">
        <v>79</v>
      </c>
      <c r="AV115" s="14" t="s">
        <v>125</v>
      </c>
      <c r="AW115" s="14" t="s">
        <v>31</v>
      </c>
      <c r="AX115" s="14" t="s">
        <v>77</v>
      </c>
      <c r="AY115" s="160" t="s">
        <v>118</v>
      </c>
    </row>
    <row r="116" spans="2:65" s="1" customFormat="1" ht="49.15" customHeight="1">
      <c r="B116" s="33"/>
      <c r="C116" s="128" t="s">
        <v>160</v>
      </c>
      <c r="D116" s="128" t="s">
        <v>120</v>
      </c>
      <c r="E116" s="129" t="s">
        <v>161</v>
      </c>
      <c r="F116" s="130" t="s">
        <v>162</v>
      </c>
      <c r="G116" s="131" t="s">
        <v>155</v>
      </c>
      <c r="H116" s="132">
        <v>6.8</v>
      </c>
      <c r="I116" s="133"/>
      <c r="J116" s="134">
        <f>ROUND(I116*H116,2)</f>
        <v>0</v>
      </c>
      <c r="K116" s="130" t="s">
        <v>124</v>
      </c>
      <c r="L116" s="33"/>
      <c r="M116" s="135" t="s">
        <v>19</v>
      </c>
      <c r="N116" s="136" t="s">
        <v>40</v>
      </c>
      <c r="P116" s="137">
        <f>O116*H116</f>
        <v>0</v>
      </c>
      <c r="Q116" s="137">
        <v>3.6904300000000001E-2</v>
      </c>
      <c r="R116" s="137">
        <f>Q116*H116</f>
        <v>0.25094924000000002</v>
      </c>
      <c r="S116" s="137">
        <v>0</v>
      </c>
      <c r="T116" s="138">
        <f>S116*H116</f>
        <v>0</v>
      </c>
      <c r="AR116" s="139" t="s">
        <v>125</v>
      </c>
      <c r="AT116" s="139" t="s">
        <v>120</v>
      </c>
      <c r="AU116" s="139" t="s">
        <v>79</v>
      </c>
      <c r="AY116" s="18" t="s">
        <v>118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77</v>
      </c>
      <c r="BK116" s="140">
        <f>ROUND(I116*H116,2)</f>
        <v>0</v>
      </c>
      <c r="BL116" s="18" t="s">
        <v>125</v>
      </c>
      <c r="BM116" s="139" t="s">
        <v>163</v>
      </c>
    </row>
    <row r="117" spans="2:65" s="1" customFormat="1" ht="11.25">
      <c r="B117" s="33"/>
      <c r="D117" s="141" t="s">
        <v>127</v>
      </c>
      <c r="F117" s="142" t="s">
        <v>164</v>
      </c>
      <c r="I117" s="143"/>
      <c r="L117" s="33"/>
      <c r="M117" s="144"/>
      <c r="T117" s="54"/>
      <c r="AT117" s="18" t="s">
        <v>127</v>
      </c>
      <c r="AU117" s="18" t="s">
        <v>79</v>
      </c>
    </row>
    <row r="118" spans="2:65" s="12" customFormat="1" ht="11.25">
      <c r="B118" s="145"/>
      <c r="D118" s="146" t="s">
        <v>129</v>
      </c>
      <c r="E118" s="147" t="s">
        <v>19</v>
      </c>
      <c r="F118" s="148" t="s">
        <v>158</v>
      </c>
      <c r="H118" s="147" t="s">
        <v>19</v>
      </c>
      <c r="I118" s="149"/>
      <c r="L118" s="145"/>
      <c r="M118" s="150"/>
      <c r="T118" s="151"/>
      <c r="AT118" s="147" t="s">
        <v>129</v>
      </c>
      <c r="AU118" s="147" t="s">
        <v>79</v>
      </c>
      <c r="AV118" s="12" t="s">
        <v>77</v>
      </c>
      <c r="AW118" s="12" t="s">
        <v>31</v>
      </c>
      <c r="AX118" s="12" t="s">
        <v>69</v>
      </c>
      <c r="AY118" s="147" t="s">
        <v>118</v>
      </c>
    </row>
    <row r="119" spans="2:65" s="13" customFormat="1" ht="11.25">
      <c r="B119" s="152"/>
      <c r="D119" s="146" t="s">
        <v>129</v>
      </c>
      <c r="E119" s="153" t="s">
        <v>19</v>
      </c>
      <c r="F119" s="154" t="s">
        <v>165</v>
      </c>
      <c r="H119" s="155">
        <v>6.8</v>
      </c>
      <c r="I119" s="156"/>
      <c r="L119" s="152"/>
      <c r="M119" s="157"/>
      <c r="T119" s="158"/>
      <c r="AT119" s="153" t="s">
        <v>129</v>
      </c>
      <c r="AU119" s="153" t="s">
        <v>79</v>
      </c>
      <c r="AV119" s="13" t="s">
        <v>79</v>
      </c>
      <c r="AW119" s="13" t="s">
        <v>31</v>
      </c>
      <c r="AX119" s="13" t="s">
        <v>69</v>
      </c>
      <c r="AY119" s="153" t="s">
        <v>118</v>
      </c>
    </row>
    <row r="120" spans="2:65" s="14" customFormat="1" ht="11.25">
      <c r="B120" s="159"/>
      <c r="D120" s="146" t="s">
        <v>129</v>
      </c>
      <c r="E120" s="160" t="s">
        <v>19</v>
      </c>
      <c r="F120" s="161" t="s">
        <v>132</v>
      </c>
      <c r="H120" s="162">
        <v>6.8</v>
      </c>
      <c r="I120" s="163"/>
      <c r="L120" s="159"/>
      <c r="M120" s="164"/>
      <c r="T120" s="165"/>
      <c r="AT120" s="160" t="s">
        <v>129</v>
      </c>
      <c r="AU120" s="160" t="s">
        <v>79</v>
      </c>
      <c r="AV120" s="14" t="s">
        <v>125</v>
      </c>
      <c r="AW120" s="14" t="s">
        <v>31</v>
      </c>
      <c r="AX120" s="14" t="s">
        <v>77</v>
      </c>
      <c r="AY120" s="160" t="s">
        <v>118</v>
      </c>
    </row>
    <row r="121" spans="2:65" s="1" customFormat="1" ht="16.5" customHeight="1">
      <c r="B121" s="33"/>
      <c r="C121" s="128" t="s">
        <v>166</v>
      </c>
      <c r="D121" s="128" t="s">
        <v>120</v>
      </c>
      <c r="E121" s="129" t="s">
        <v>167</v>
      </c>
      <c r="F121" s="130" t="s">
        <v>168</v>
      </c>
      <c r="G121" s="131" t="s">
        <v>123</v>
      </c>
      <c r="H121" s="132">
        <v>254.7</v>
      </c>
      <c r="I121" s="133"/>
      <c r="J121" s="134">
        <f>ROUND(I121*H121,2)</f>
        <v>0</v>
      </c>
      <c r="K121" s="130" t="s">
        <v>124</v>
      </c>
      <c r="L121" s="33"/>
      <c r="M121" s="135" t="s">
        <v>19</v>
      </c>
      <c r="N121" s="136" t="s">
        <v>40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125</v>
      </c>
      <c r="AT121" s="139" t="s">
        <v>120</v>
      </c>
      <c r="AU121" s="139" t="s">
        <v>79</v>
      </c>
      <c r="AY121" s="18" t="s">
        <v>118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77</v>
      </c>
      <c r="BK121" s="140">
        <f>ROUND(I121*H121,2)</f>
        <v>0</v>
      </c>
      <c r="BL121" s="18" t="s">
        <v>125</v>
      </c>
      <c r="BM121" s="139" t="s">
        <v>169</v>
      </c>
    </row>
    <row r="122" spans="2:65" s="1" customFormat="1" ht="11.25">
      <c r="B122" s="33"/>
      <c r="D122" s="141" t="s">
        <v>127</v>
      </c>
      <c r="F122" s="142" t="s">
        <v>170</v>
      </c>
      <c r="I122" s="143"/>
      <c r="L122" s="33"/>
      <c r="M122" s="144"/>
      <c r="T122" s="54"/>
      <c r="AT122" s="18" t="s">
        <v>127</v>
      </c>
      <c r="AU122" s="18" t="s">
        <v>79</v>
      </c>
    </row>
    <row r="123" spans="2:65" s="12" customFormat="1" ht="11.25">
      <c r="B123" s="145"/>
      <c r="D123" s="146" t="s">
        <v>129</v>
      </c>
      <c r="E123" s="147" t="s">
        <v>19</v>
      </c>
      <c r="F123" s="148" t="s">
        <v>130</v>
      </c>
      <c r="H123" s="147" t="s">
        <v>19</v>
      </c>
      <c r="I123" s="149"/>
      <c r="L123" s="145"/>
      <c r="M123" s="150"/>
      <c r="T123" s="151"/>
      <c r="AT123" s="147" t="s">
        <v>129</v>
      </c>
      <c r="AU123" s="147" t="s">
        <v>79</v>
      </c>
      <c r="AV123" s="12" t="s">
        <v>77</v>
      </c>
      <c r="AW123" s="12" t="s">
        <v>31</v>
      </c>
      <c r="AX123" s="12" t="s">
        <v>69</v>
      </c>
      <c r="AY123" s="147" t="s">
        <v>118</v>
      </c>
    </row>
    <row r="124" spans="2:65" s="12" customFormat="1" ht="11.25">
      <c r="B124" s="145"/>
      <c r="D124" s="146" t="s">
        <v>129</v>
      </c>
      <c r="E124" s="147" t="s">
        <v>19</v>
      </c>
      <c r="F124" s="148" t="s">
        <v>171</v>
      </c>
      <c r="H124" s="147" t="s">
        <v>19</v>
      </c>
      <c r="I124" s="149"/>
      <c r="L124" s="145"/>
      <c r="M124" s="150"/>
      <c r="T124" s="151"/>
      <c r="AT124" s="147" t="s">
        <v>129</v>
      </c>
      <c r="AU124" s="147" t="s">
        <v>79</v>
      </c>
      <c r="AV124" s="12" t="s">
        <v>77</v>
      </c>
      <c r="AW124" s="12" t="s">
        <v>31</v>
      </c>
      <c r="AX124" s="12" t="s">
        <v>69</v>
      </c>
      <c r="AY124" s="147" t="s">
        <v>118</v>
      </c>
    </row>
    <row r="125" spans="2:65" s="13" customFormat="1" ht="11.25">
      <c r="B125" s="152"/>
      <c r="D125" s="146" t="s">
        <v>129</v>
      </c>
      <c r="E125" s="153" t="s">
        <v>19</v>
      </c>
      <c r="F125" s="154" t="s">
        <v>172</v>
      </c>
      <c r="H125" s="155">
        <v>242.2</v>
      </c>
      <c r="I125" s="156"/>
      <c r="L125" s="152"/>
      <c r="M125" s="157"/>
      <c r="T125" s="158"/>
      <c r="AT125" s="153" t="s">
        <v>129</v>
      </c>
      <c r="AU125" s="153" t="s">
        <v>79</v>
      </c>
      <c r="AV125" s="13" t="s">
        <v>79</v>
      </c>
      <c r="AW125" s="13" t="s">
        <v>31</v>
      </c>
      <c r="AX125" s="13" t="s">
        <v>69</v>
      </c>
      <c r="AY125" s="153" t="s">
        <v>118</v>
      </c>
    </row>
    <row r="126" spans="2:65" s="12" customFormat="1" ht="11.25">
      <c r="B126" s="145"/>
      <c r="D126" s="146" t="s">
        <v>129</v>
      </c>
      <c r="E126" s="147" t="s">
        <v>19</v>
      </c>
      <c r="F126" s="148" t="s">
        <v>173</v>
      </c>
      <c r="H126" s="147" t="s">
        <v>19</v>
      </c>
      <c r="I126" s="149"/>
      <c r="L126" s="145"/>
      <c r="M126" s="150"/>
      <c r="T126" s="151"/>
      <c r="AT126" s="147" t="s">
        <v>129</v>
      </c>
      <c r="AU126" s="147" t="s">
        <v>79</v>
      </c>
      <c r="AV126" s="12" t="s">
        <v>77</v>
      </c>
      <c r="AW126" s="12" t="s">
        <v>31</v>
      </c>
      <c r="AX126" s="12" t="s">
        <v>69</v>
      </c>
      <c r="AY126" s="147" t="s">
        <v>118</v>
      </c>
    </row>
    <row r="127" spans="2:65" s="13" customFormat="1" ht="11.25">
      <c r="B127" s="152"/>
      <c r="D127" s="146" t="s">
        <v>129</v>
      </c>
      <c r="E127" s="153" t="s">
        <v>19</v>
      </c>
      <c r="F127" s="154" t="s">
        <v>174</v>
      </c>
      <c r="H127" s="155">
        <v>12.5</v>
      </c>
      <c r="I127" s="156"/>
      <c r="L127" s="152"/>
      <c r="M127" s="157"/>
      <c r="T127" s="158"/>
      <c r="AT127" s="153" t="s">
        <v>129</v>
      </c>
      <c r="AU127" s="153" t="s">
        <v>79</v>
      </c>
      <c r="AV127" s="13" t="s">
        <v>79</v>
      </c>
      <c r="AW127" s="13" t="s">
        <v>31</v>
      </c>
      <c r="AX127" s="13" t="s">
        <v>69</v>
      </c>
      <c r="AY127" s="153" t="s">
        <v>118</v>
      </c>
    </row>
    <row r="128" spans="2:65" s="14" customFormat="1" ht="11.25">
      <c r="B128" s="159"/>
      <c r="D128" s="146" t="s">
        <v>129</v>
      </c>
      <c r="E128" s="160" t="s">
        <v>19</v>
      </c>
      <c r="F128" s="161" t="s">
        <v>132</v>
      </c>
      <c r="H128" s="162">
        <v>254.7</v>
      </c>
      <c r="I128" s="163"/>
      <c r="L128" s="159"/>
      <c r="M128" s="164"/>
      <c r="T128" s="165"/>
      <c r="AT128" s="160" t="s">
        <v>129</v>
      </c>
      <c r="AU128" s="160" t="s">
        <v>79</v>
      </c>
      <c r="AV128" s="14" t="s">
        <v>125</v>
      </c>
      <c r="AW128" s="14" t="s">
        <v>31</v>
      </c>
      <c r="AX128" s="14" t="s">
        <v>77</v>
      </c>
      <c r="AY128" s="160" t="s">
        <v>118</v>
      </c>
    </row>
    <row r="129" spans="2:65" s="1" customFormat="1" ht="24.2" customHeight="1">
      <c r="B129" s="33"/>
      <c r="C129" s="128" t="s">
        <v>175</v>
      </c>
      <c r="D129" s="128" t="s">
        <v>120</v>
      </c>
      <c r="E129" s="129" t="s">
        <v>176</v>
      </c>
      <c r="F129" s="130" t="s">
        <v>177</v>
      </c>
      <c r="G129" s="131" t="s">
        <v>178</v>
      </c>
      <c r="H129" s="132">
        <v>523.35199999999998</v>
      </c>
      <c r="I129" s="133"/>
      <c r="J129" s="134">
        <f>ROUND(I129*H129,2)</f>
        <v>0</v>
      </c>
      <c r="K129" s="130" t="s">
        <v>124</v>
      </c>
      <c r="L129" s="33"/>
      <c r="M129" s="135" t="s">
        <v>19</v>
      </c>
      <c r="N129" s="136" t="s">
        <v>40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125</v>
      </c>
      <c r="AT129" s="139" t="s">
        <v>120</v>
      </c>
      <c r="AU129" s="139" t="s">
        <v>79</v>
      </c>
      <c r="AY129" s="18" t="s">
        <v>118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77</v>
      </c>
      <c r="BK129" s="140">
        <f>ROUND(I129*H129,2)</f>
        <v>0</v>
      </c>
      <c r="BL129" s="18" t="s">
        <v>125</v>
      </c>
      <c r="BM129" s="139" t="s">
        <v>179</v>
      </c>
    </row>
    <row r="130" spans="2:65" s="1" customFormat="1" ht="11.25">
      <c r="B130" s="33"/>
      <c r="D130" s="141" t="s">
        <v>127</v>
      </c>
      <c r="F130" s="142" t="s">
        <v>180</v>
      </c>
      <c r="I130" s="143"/>
      <c r="L130" s="33"/>
      <c r="M130" s="144"/>
      <c r="T130" s="54"/>
      <c r="AT130" s="18" t="s">
        <v>127</v>
      </c>
      <c r="AU130" s="18" t="s">
        <v>79</v>
      </c>
    </row>
    <row r="131" spans="2:65" s="13" customFormat="1" ht="11.25">
      <c r="B131" s="152"/>
      <c r="D131" s="146" t="s">
        <v>129</v>
      </c>
      <c r="E131" s="153" t="s">
        <v>19</v>
      </c>
      <c r="F131" s="154" t="s">
        <v>181</v>
      </c>
      <c r="H131" s="155">
        <v>9.7949999999999999</v>
      </c>
      <c r="I131" s="156"/>
      <c r="L131" s="152"/>
      <c r="M131" s="157"/>
      <c r="T131" s="158"/>
      <c r="AT131" s="153" t="s">
        <v>129</v>
      </c>
      <c r="AU131" s="153" t="s">
        <v>79</v>
      </c>
      <c r="AV131" s="13" t="s">
        <v>79</v>
      </c>
      <c r="AW131" s="13" t="s">
        <v>31</v>
      </c>
      <c r="AX131" s="13" t="s">
        <v>69</v>
      </c>
      <c r="AY131" s="153" t="s">
        <v>118</v>
      </c>
    </row>
    <row r="132" spans="2:65" s="13" customFormat="1" ht="11.25">
      <c r="B132" s="152"/>
      <c r="D132" s="146" t="s">
        <v>129</v>
      </c>
      <c r="E132" s="153" t="s">
        <v>19</v>
      </c>
      <c r="F132" s="154" t="s">
        <v>182</v>
      </c>
      <c r="H132" s="155">
        <v>143.09800000000001</v>
      </c>
      <c r="I132" s="156"/>
      <c r="L132" s="152"/>
      <c r="M132" s="157"/>
      <c r="T132" s="158"/>
      <c r="AT132" s="153" t="s">
        <v>129</v>
      </c>
      <c r="AU132" s="153" t="s">
        <v>79</v>
      </c>
      <c r="AV132" s="13" t="s">
        <v>79</v>
      </c>
      <c r="AW132" s="13" t="s">
        <v>31</v>
      </c>
      <c r="AX132" s="13" t="s">
        <v>69</v>
      </c>
      <c r="AY132" s="153" t="s">
        <v>118</v>
      </c>
    </row>
    <row r="133" spans="2:65" s="13" customFormat="1" ht="11.25">
      <c r="B133" s="152"/>
      <c r="D133" s="146" t="s">
        <v>129</v>
      </c>
      <c r="E133" s="153" t="s">
        <v>19</v>
      </c>
      <c r="F133" s="154" t="s">
        <v>183</v>
      </c>
      <c r="H133" s="155">
        <v>269.346</v>
      </c>
      <c r="I133" s="156"/>
      <c r="L133" s="152"/>
      <c r="M133" s="157"/>
      <c r="T133" s="158"/>
      <c r="AT133" s="153" t="s">
        <v>129</v>
      </c>
      <c r="AU133" s="153" t="s">
        <v>79</v>
      </c>
      <c r="AV133" s="13" t="s">
        <v>79</v>
      </c>
      <c r="AW133" s="13" t="s">
        <v>31</v>
      </c>
      <c r="AX133" s="13" t="s">
        <v>69</v>
      </c>
      <c r="AY133" s="153" t="s">
        <v>118</v>
      </c>
    </row>
    <row r="134" spans="2:65" s="13" customFormat="1" ht="11.25">
      <c r="B134" s="152"/>
      <c r="D134" s="146" t="s">
        <v>129</v>
      </c>
      <c r="E134" s="153" t="s">
        <v>19</v>
      </c>
      <c r="F134" s="154" t="s">
        <v>184</v>
      </c>
      <c r="H134" s="155">
        <v>186.86699999999999</v>
      </c>
      <c r="I134" s="156"/>
      <c r="L134" s="152"/>
      <c r="M134" s="157"/>
      <c r="T134" s="158"/>
      <c r="AT134" s="153" t="s">
        <v>129</v>
      </c>
      <c r="AU134" s="153" t="s">
        <v>79</v>
      </c>
      <c r="AV134" s="13" t="s">
        <v>79</v>
      </c>
      <c r="AW134" s="13" t="s">
        <v>31</v>
      </c>
      <c r="AX134" s="13" t="s">
        <v>69</v>
      </c>
      <c r="AY134" s="153" t="s">
        <v>118</v>
      </c>
    </row>
    <row r="135" spans="2:65" s="13" customFormat="1" ht="11.25">
      <c r="B135" s="152"/>
      <c r="D135" s="146" t="s">
        <v>129</v>
      </c>
      <c r="E135" s="153" t="s">
        <v>19</v>
      </c>
      <c r="F135" s="154" t="s">
        <v>185</v>
      </c>
      <c r="H135" s="155">
        <v>34.375</v>
      </c>
      <c r="I135" s="156"/>
      <c r="L135" s="152"/>
      <c r="M135" s="157"/>
      <c r="T135" s="158"/>
      <c r="AT135" s="153" t="s">
        <v>129</v>
      </c>
      <c r="AU135" s="153" t="s">
        <v>79</v>
      </c>
      <c r="AV135" s="13" t="s">
        <v>79</v>
      </c>
      <c r="AW135" s="13" t="s">
        <v>31</v>
      </c>
      <c r="AX135" s="13" t="s">
        <v>69</v>
      </c>
      <c r="AY135" s="153" t="s">
        <v>118</v>
      </c>
    </row>
    <row r="136" spans="2:65" s="15" customFormat="1" ht="11.25">
      <c r="B136" s="166"/>
      <c r="D136" s="146" t="s">
        <v>129</v>
      </c>
      <c r="E136" s="167" t="s">
        <v>19</v>
      </c>
      <c r="F136" s="168" t="s">
        <v>186</v>
      </c>
      <c r="H136" s="169">
        <v>643.48099999999999</v>
      </c>
      <c r="I136" s="170"/>
      <c r="L136" s="166"/>
      <c r="M136" s="171"/>
      <c r="T136" s="172"/>
      <c r="AT136" s="167" t="s">
        <v>129</v>
      </c>
      <c r="AU136" s="167" t="s">
        <v>79</v>
      </c>
      <c r="AV136" s="15" t="s">
        <v>139</v>
      </c>
      <c r="AW136" s="15" t="s">
        <v>31</v>
      </c>
      <c r="AX136" s="15" t="s">
        <v>69</v>
      </c>
      <c r="AY136" s="167" t="s">
        <v>118</v>
      </c>
    </row>
    <row r="137" spans="2:65" s="12" customFormat="1" ht="11.25">
      <c r="B137" s="145"/>
      <c r="D137" s="146" t="s">
        <v>129</v>
      </c>
      <c r="E137" s="147" t="s">
        <v>19</v>
      </c>
      <c r="F137" s="148" t="s">
        <v>187</v>
      </c>
      <c r="H137" s="147" t="s">
        <v>19</v>
      </c>
      <c r="I137" s="149"/>
      <c r="L137" s="145"/>
      <c r="M137" s="150"/>
      <c r="T137" s="151"/>
      <c r="AT137" s="147" t="s">
        <v>129</v>
      </c>
      <c r="AU137" s="147" t="s">
        <v>79</v>
      </c>
      <c r="AV137" s="12" t="s">
        <v>77</v>
      </c>
      <c r="AW137" s="12" t="s">
        <v>31</v>
      </c>
      <c r="AX137" s="12" t="s">
        <v>69</v>
      </c>
      <c r="AY137" s="147" t="s">
        <v>118</v>
      </c>
    </row>
    <row r="138" spans="2:65" s="13" customFormat="1" ht="11.25">
      <c r="B138" s="152"/>
      <c r="D138" s="146" t="s">
        <v>129</v>
      </c>
      <c r="E138" s="153" t="s">
        <v>19</v>
      </c>
      <c r="F138" s="154" t="s">
        <v>188</v>
      </c>
      <c r="H138" s="155">
        <v>-29.847999999999999</v>
      </c>
      <c r="I138" s="156"/>
      <c r="L138" s="152"/>
      <c r="M138" s="157"/>
      <c r="T138" s="158"/>
      <c r="AT138" s="153" t="s">
        <v>129</v>
      </c>
      <c r="AU138" s="153" t="s">
        <v>79</v>
      </c>
      <c r="AV138" s="13" t="s">
        <v>79</v>
      </c>
      <c r="AW138" s="13" t="s">
        <v>31</v>
      </c>
      <c r="AX138" s="13" t="s">
        <v>69</v>
      </c>
      <c r="AY138" s="153" t="s">
        <v>118</v>
      </c>
    </row>
    <row r="139" spans="2:65" s="13" customFormat="1" ht="11.25">
      <c r="B139" s="152"/>
      <c r="D139" s="146" t="s">
        <v>129</v>
      </c>
      <c r="E139" s="153" t="s">
        <v>19</v>
      </c>
      <c r="F139" s="154" t="s">
        <v>189</v>
      </c>
      <c r="H139" s="155">
        <v>-48.44</v>
      </c>
      <c r="I139" s="156"/>
      <c r="L139" s="152"/>
      <c r="M139" s="157"/>
      <c r="T139" s="158"/>
      <c r="AT139" s="153" t="s">
        <v>129</v>
      </c>
      <c r="AU139" s="153" t="s">
        <v>79</v>
      </c>
      <c r="AV139" s="13" t="s">
        <v>79</v>
      </c>
      <c r="AW139" s="13" t="s">
        <v>31</v>
      </c>
      <c r="AX139" s="13" t="s">
        <v>69</v>
      </c>
      <c r="AY139" s="153" t="s">
        <v>118</v>
      </c>
    </row>
    <row r="140" spans="2:65" s="12" customFormat="1" ht="11.25">
      <c r="B140" s="145"/>
      <c r="D140" s="146" t="s">
        <v>129</v>
      </c>
      <c r="E140" s="147" t="s">
        <v>19</v>
      </c>
      <c r="F140" s="148" t="s">
        <v>190</v>
      </c>
      <c r="H140" s="147" t="s">
        <v>19</v>
      </c>
      <c r="I140" s="149"/>
      <c r="L140" s="145"/>
      <c r="M140" s="150"/>
      <c r="T140" s="151"/>
      <c r="AT140" s="147" t="s">
        <v>129</v>
      </c>
      <c r="AU140" s="147" t="s">
        <v>79</v>
      </c>
      <c r="AV140" s="12" t="s">
        <v>77</v>
      </c>
      <c r="AW140" s="12" t="s">
        <v>31</v>
      </c>
      <c r="AX140" s="12" t="s">
        <v>69</v>
      </c>
      <c r="AY140" s="147" t="s">
        <v>118</v>
      </c>
    </row>
    <row r="141" spans="2:65" s="13" customFormat="1" ht="11.25">
      <c r="B141" s="152"/>
      <c r="D141" s="146" t="s">
        <v>129</v>
      </c>
      <c r="E141" s="153" t="s">
        <v>19</v>
      </c>
      <c r="F141" s="154" t="s">
        <v>191</v>
      </c>
      <c r="H141" s="155">
        <v>-2.5</v>
      </c>
      <c r="I141" s="156"/>
      <c r="L141" s="152"/>
      <c r="M141" s="157"/>
      <c r="T141" s="158"/>
      <c r="AT141" s="153" t="s">
        <v>129</v>
      </c>
      <c r="AU141" s="153" t="s">
        <v>79</v>
      </c>
      <c r="AV141" s="13" t="s">
        <v>79</v>
      </c>
      <c r="AW141" s="13" t="s">
        <v>31</v>
      </c>
      <c r="AX141" s="13" t="s">
        <v>69</v>
      </c>
      <c r="AY141" s="153" t="s">
        <v>118</v>
      </c>
    </row>
    <row r="142" spans="2:65" s="15" customFormat="1" ht="11.25">
      <c r="B142" s="166"/>
      <c r="D142" s="146" t="s">
        <v>129</v>
      </c>
      <c r="E142" s="167" t="s">
        <v>19</v>
      </c>
      <c r="F142" s="168" t="s">
        <v>186</v>
      </c>
      <c r="H142" s="169">
        <v>-80.787999999999997</v>
      </c>
      <c r="I142" s="170"/>
      <c r="L142" s="166"/>
      <c r="M142" s="171"/>
      <c r="T142" s="172"/>
      <c r="AT142" s="167" t="s">
        <v>129</v>
      </c>
      <c r="AU142" s="167" t="s">
        <v>79</v>
      </c>
      <c r="AV142" s="15" t="s">
        <v>139</v>
      </c>
      <c r="AW142" s="15" t="s">
        <v>31</v>
      </c>
      <c r="AX142" s="15" t="s">
        <v>69</v>
      </c>
      <c r="AY142" s="167" t="s">
        <v>118</v>
      </c>
    </row>
    <row r="143" spans="2:65" s="12" customFormat="1" ht="11.25">
      <c r="B143" s="145"/>
      <c r="D143" s="146" t="s">
        <v>129</v>
      </c>
      <c r="E143" s="147" t="s">
        <v>19</v>
      </c>
      <c r="F143" s="148" t="s">
        <v>192</v>
      </c>
      <c r="H143" s="147" t="s">
        <v>19</v>
      </c>
      <c r="I143" s="149"/>
      <c r="L143" s="145"/>
      <c r="M143" s="150"/>
      <c r="T143" s="151"/>
      <c r="AT143" s="147" t="s">
        <v>129</v>
      </c>
      <c r="AU143" s="147" t="s">
        <v>79</v>
      </c>
      <c r="AV143" s="12" t="s">
        <v>77</v>
      </c>
      <c r="AW143" s="12" t="s">
        <v>31</v>
      </c>
      <c r="AX143" s="12" t="s">
        <v>69</v>
      </c>
      <c r="AY143" s="147" t="s">
        <v>118</v>
      </c>
    </row>
    <row r="144" spans="2:65" s="13" customFormat="1" ht="11.25">
      <c r="B144" s="152"/>
      <c r="D144" s="146" t="s">
        <v>129</v>
      </c>
      <c r="E144" s="153" t="s">
        <v>19</v>
      </c>
      <c r="F144" s="154" t="s">
        <v>193</v>
      </c>
      <c r="H144" s="155">
        <v>-42.018999999999998</v>
      </c>
      <c r="I144" s="156"/>
      <c r="L144" s="152"/>
      <c r="M144" s="157"/>
      <c r="T144" s="158"/>
      <c r="AT144" s="153" t="s">
        <v>129</v>
      </c>
      <c r="AU144" s="153" t="s">
        <v>79</v>
      </c>
      <c r="AV144" s="13" t="s">
        <v>79</v>
      </c>
      <c r="AW144" s="13" t="s">
        <v>31</v>
      </c>
      <c r="AX144" s="13" t="s">
        <v>69</v>
      </c>
      <c r="AY144" s="153" t="s">
        <v>118</v>
      </c>
    </row>
    <row r="145" spans="2:65" s="13" customFormat="1" ht="11.25">
      <c r="B145" s="152"/>
      <c r="D145" s="146" t="s">
        <v>129</v>
      </c>
      <c r="E145" s="153" t="s">
        <v>19</v>
      </c>
      <c r="F145" s="154" t="s">
        <v>194</v>
      </c>
      <c r="H145" s="155">
        <v>-19.792000000000002</v>
      </c>
      <c r="I145" s="156"/>
      <c r="L145" s="152"/>
      <c r="M145" s="157"/>
      <c r="T145" s="158"/>
      <c r="AT145" s="153" t="s">
        <v>129</v>
      </c>
      <c r="AU145" s="153" t="s">
        <v>79</v>
      </c>
      <c r="AV145" s="13" t="s">
        <v>79</v>
      </c>
      <c r="AW145" s="13" t="s">
        <v>31</v>
      </c>
      <c r="AX145" s="13" t="s">
        <v>69</v>
      </c>
      <c r="AY145" s="153" t="s">
        <v>118</v>
      </c>
    </row>
    <row r="146" spans="2:65" s="15" customFormat="1" ht="11.25">
      <c r="B146" s="166"/>
      <c r="D146" s="146" t="s">
        <v>129</v>
      </c>
      <c r="E146" s="167" t="s">
        <v>19</v>
      </c>
      <c r="F146" s="168" t="s">
        <v>186</v>
      </c>
      <c r="H146" s="169">
        <v>-61.811</v>
      </c>
      <c r="I146" s="170"/>
      <c r="L146" s="166"/>
      <c r="M146" s="171"/>
      <c r="T146" s="172"/>
      <c r="AT146" s="167" t="s">
        <v>129</v>
      </c>
      <c r="AU146" s="167" t="s">
        <v>79</v>
      </c>
      <c r="AV146" s="15" t="s">
        <v>139</v>
      </c>
      <c r="AW146" s="15" t="s">
        <v>31</v>
      </c>
      <c r="AX146" s="15" t="s">
        <v>69</v>
      </c>
      <c r="AY146" s="167" t="s">
        <v>118</v>
      </c>
    </row>
    <row r="147" spans="2:65" s="13" customFormat="1" ht="11.25">
      <c r="B147" s="152"/>
      <c r="D147" s="146" t="s">
        <v>129</v>
      </c>
      <c r="E147" s="153" t="s">
        <v>19</v>
      </c>
      <c r="F147" s="154" t="s">
        <v>195</v>
      </c>
      <c r="H147" s="155">
        <v>22.47</v>
      </c>
      <c r="I147" s="156"/>
      <c r="L147" s="152"/>
      <c r="M147" s="157"/>
      <c r="T147" s="158"/>
      <c r="AT147" s="153" t="s">
        <v>129</v>
      </c>
      <c r="AU147" s="153" t="s">
        <v>79</v>
      </c>
      <c r="AV147" s="13" t="s">
        <v>79</v>
      </c>
      <c r="AW147" s="13" t="s">
        <v>31</v>
      </c>
      <c r="AX147" s="13" t="s">
        <v>69</v>
      </c>
      <c r="AY147" s="153" t="s">
        <v>118</v>
      </c>
    </row>
    <row r="148" spans="2:65" s="15" customFormat="1" ht="11.25">
      <c r="B148" s="166"/>
      <c r="D148" s="146" t="s">
        <v>129</v>
      </c>
      <c r="E148" s="167" t="s">
        <v>19</v>
      </c>
      <c r="F148" s="168" t="s">
        <v>186</v>
      </c>
      <c r="H148" s="169">
        <v>22.47</v>
      </c>
      <c r="I148" s="170"/>
      <c r="L148" s="166"/>
      <c r="M148" s="171"/>
      <c r="T148" s="172"/>
      <c r="AT148" s="167" t="s">
        <v>129</v>
      </c>
      <c r="AU148" s="167" t="s">
        <v>79</v>
      </c>
      <c r="AV148" s="15" t="s">
        <v>139</v>
      </c>
      <c r="AW148" s="15" t="s">
        <v>31</v>
      </c>
      <c r="AX148" s="15" t="s">
        <v>69</v>
      </c>
      <c r="AY148" s="167" t="s">
        <v>118</v>
      </c>
    </row>
    <row r="149" spans="2:65" s="14" customFormat="1" ht="11.25">
      <c r="B149" s="159"/>
      <c r="D149" s="146" t="s">
        <v>129</v>
      </c>
      <c r="E149" s="160" t="s">
        <v>19</v>
      </c>
      <c r="F149" s="161" t="s">
        <v>132</v>
      </c>
      <c r="H149" s="162">
        <v>523.35199999999998</v>
      </c>
      <c r="I149" s="163"/>
      <c r="L149" s="159"/>
      <c r="M149" s="164"/>
      <c r="T149" s="165"/>
      <c r="AT149" s="160" t="s">
        <v>129</v>
      </c>
      <c r="AU149" s="160" t="s">
        <v>79</v>
      </c>
      <c r="AV149" s="14" t="s">
        <v>125</v>
      </c>
      <c r="AW149" s="14" t="s">
        <v>31</v>
      </c>
      <c r="AX149" s="14" t="s">
        <v>77</v>
      </c>
      <c r="AY149" s="160" t="s">
        <v>118</v>
      </c>
    </row>
    <row r="150" spans="2:65" s="1" customFormat="1" ht="24.2" customHeight="1">
      <c r="B150" s="33"/>
      <c r="C150" s="128" t="s">
        <v>196</v>
      </c>
      <c r="D150" s="128" t="s">
        <v>120</v>
      </c>
      <c r="E150" s="129" t="s">
        <v>197</v>
      </c>
      <c r="F150" s="130" t="s">
        <v>198</v>
      </c>
      <c r="G150" s="131" t="s">
        <v>178</v>
      </c>
      <c r="H150" s="132">
        <v>4.2</v>
      </c>
      <c r="I150" s="133"/>
      <c r="J150" s="134">
        <f>ROUND(I150*H150,2)</f>
        <v>0</v>
      </c>
      <c r="K150" s="130" t="s">
        <v>124</v>
      </c>
      <c r="L150" s="33"/>
      <c r="M150" s="135" t="s">
        <v>19</v>
      </c>
      <c r="N150" s="136" t="s">
        <v>40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125</v>
      </c>
      <c r="AT150" s="139" t="s">
        <v>120</v>
      </c>
      <c r="AU150" s="139" t="s">
        <v>79</v>
      </c>
      <c r="AY150" s="18" t="s">
        <v>118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77</v>
      </c>
      <c r="BK150" s="140">
        <f>ROUND(I150*H150,2)</f>
        <v>0</v>
      </c>
      <c r="BL150" s="18" t="s">
        <v>125</v>
      </c>
      <c r="BM150" s="139" t="s">
        <v>199</v>
      </c>
    </row>
    <row r="151" spans="2:65" s="1" customFormat="1" ht="11.25">
      <c r="B151" s="33"/>
      <c r="D151" s="141" t="s">
        <v>127</v>
      </c>
      <c r="F151" s="142" t="s">
        <v>200</v>
      </c>
      <c r="I151" s="143"/>
      <c r="L151" s="33"/>
      <c r="M151" s="144"/>
      <c r="T151" s="54"/>
      <c r="AT151" s="18" t="s">
        <v>127</v>
      </c>
      <c r="AU151" s="18" t="s">
        <v>79</v>
      </c>
    </row>
    <row r="152" spans="2:65" s="12" customFormat="1" ht="11.25">
      <c r="B152" s="145"/>
      <c r="D152" s="146" t="s">
        <v>129</v>
      </c>
      <c r="E152" s="147" t="s">
        <v>19</v>
      </c>
      <c r="F152" s="148" t="s">
        <v>158</v>
      </c>
      <c r="H152" s="147" t="s">
        <v>19</v>
      </c>
      <c r="I152" s="149"/>
      <c r="L152" s="145"/>
      <c r="M152" s="150"/>
      <c r="T152" s="151"/>
      <c r="AT152" s="147" t="s">
        <v>129</v>
      </c>
      <c r="AU152" s="147" t="s">
        <v>79</v>
      </c>
      <c r="AV152" s="12" t="s">
        <v>77</v>
      </c>
      <c r="AW152" s="12" t="s">
        <v>31</v>
      </c>
      <c r="AX152" s="12" t="s">
        <v>69</v>
      </c>
      <c r="AY152" s="147" t="s">
        <v>118</v>
      </c>
    </row>
    <row r="153" spans="2:65" s="13" customFormat="1" ht="11.25">
      <c r="B153" s="152"/>
      <c r="D153" s="146" t="s">
        <v>129</v>
      </c>
      <c r="E153" s="153" t="s">
        <v>19</v>
      </c>
      <c r="F153" s="154" t="s">
        <v>201</v>
      </c>
      <c r="H153" s="155">
        <v>1.4</v>
      </c>
      <c r="I153" s="156"/>
      <c r="L153" s="152"/>
      <c r="M153" s="157"/>
      <c r="T153" s="158"/>
      <c r="AT153" s="153" t="s">
        <v>129</v>
      </c>
      <c r="AU153" s="153" t="s">
        <v>79</v>
      </c>
      <c r="AV153" s="13" t="s">
        <v>79</v>
      </c>
      <c r="AW153" s="13" t="s">
        <v>31</v>
      </c>
      <c r="AX153" s="13" t="s">
        <v>69</v>
      </c>
      <c r="AY153" s="153" t="s">
        <v>118</v>
      </c>
    </row>
    <row r="154" spans="2:65" s="13" customFormat="1" ht="11.25">
      <c r="B154" s="152"/>
      <c r="D154" s="146" t="s">
        <v>129</v>
      </c>
      <c r="E154" s="153" t="s">
        <v>19</v>
      </c>
      <c r="F154" s="154" t="s">
        <v>202</v>
      </c>
      <c r="H154" s="155">
        <v>2.8</v>
      </c>
      <c r="I154" s="156"/>
      <c r="L154" s="152"/>
      <c r="M154" s="157"/>
      <c r="T154" s="158"/>
      <c r="AT154" s="153" t="s">
        <v>129</v>
      </c>
      <c r="AU154" s="153" t="s">
        <v>79</v>
      </c>
      <c r="AV154" s="13" t="s">
        <v>79</v>
      </c>
      <c r="AW154" s="13" t="s">
        <v>31</v>
      </c>
      <c r="AX154" s="13" t="s">
        <v>69</v>
      </c>
      <c r="AY154" s="153" t="s">
        <v>118</v>
      </c>
    </row>
    <row r="155" spans="2:65" s="14" customFormat="1" ht="11.25">
      <c r="B155" s="159"/>
      <c r="D155" s="146" t="s">
        <v>129</v>
      </c>
      <c r="E155" s="160" t="s">
        <v>19</v>
      </c>
      <c r="F155" s="161" t="s">
        <v>132</v>
      </c>
      <c r="H155" s="162">
        <v>4.1999999999999993</v>
      </c>
      <c r="I155" s="163"/>
      <c r="L155" s="159"/>
      <c r="M155" s="164"/>
      <c r="T155" s="165"/>
      <c r="AT155" s="160" t="s">
        <v>129</v>
      </c>
      <c r="AU155" s="160" t="s">
        <v>79</v>
      </c>
      <c r="AV155" s="14" t="s">
        <v>125</v>
      </c>
      <c r="AW155" s="14" t="s">
        <v>31</v>
      </c>
      <c r="AX155" s="14" t="s">
        <v>77</v>
      </c>
      <c r="AY155" s="160" t="s">
        <v>118</v>
      </c>
    </row>
    <row r="156" spans="2:65" s="1" customFormat="1" ht="24.2" customHeight="1">
      <c r="B156" s="33"/>
      <c r="C156" s="128" t="s">
        <v>203</v>
      </c>
      <c r="D156" s="128" t="s">
        <v>120</v>
      </c>
      <c r="E156" s="129" t="s">
        <v>204</v>
      </c>
      <c r="F156" s="130" t="s">
        <v>205</v>
      </c>
      <c r="G156" s="131" t="s">
        <v>123</v>
      </c>
      <c r="H156" s="132">
        <v>866.42</v>
      </c>
      <c r="I156" s="133"/>
      <c r="J156" s="134">
        <f>ROUND(I156*H156,2)</f>
        <v>0</v>
      </c>
      <c r="K156" s="130" t="s">
        <v>124</v>
      </c>
      <c r="L156" s="33"/>
      <c r="M156" s="135" t="s">
        <v>19</v>
      </c>
      <c r="N156" s="136" t="s">
        <v>40</v>
      </c>
      <c r="P156" s="137">
        <f>O156*H156</f>
        <v>0</v>
      </c>
      <c r="Q156" s="137">
        <v>5.9000000000000003E-4</v>
      </c>
      <c r="R156" s="137">
        <f>Q156*H156</f>
        <v>0.51118779999999997</v>
      </c>
      <c r="S156" s="137">
        <v>0</v>
      </c>
      <c r="T156" s="138">
        <f>S156*H156</f>
        <v>0</v>
      </c>
      <c r="AR156" s="139" t="s">
        <v>125</v>
      </c>
      <c r="AT156" s="139" t="s">
        <v>120</v>
      </c>
      <c r="AU156" s="139" t="s">
        <v>79</v>
      </c>
      <c r="AY156" s="18" t="s">
        <v>118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8" t="s">
        <v>77</v>
      </c>
      <c r="BK156" s="140">
        <f>ROUND(I156*H156,2)</f>
        <v>0</v>
      </c>
      <c r="BL156" s="18" t="s">
        <v>125</v>
      </c>
      <c r="BM156" s="139" t="s">
        <v>206</v>
      </c>
    </row>
    <row r="157" spans="2:65" s="1" customFormat="1" ht="11.25">
      <c r="B157" s="33"/>
      <c r="D157" s="141" t="s">
        <v>127</v>
      </c>
      <c r="F157" s="142" t="s">
        <v>207</v>
      </c>
      <c r="I157" s="143"/>
      <c r="L157" s="33"/>
      <c r="M157" s="144"/>
      <c r="T157" s="54"/>
      <c r="AT157" s="18" t="s">
        <v>127</v>
      </c>
      <c r="AU157" s="18" t="s">
        <v>79</v>
      </c>
    </row>
    <row r="158" spans="2:65" s="13" customFormat="1" ht="11.25">
      <c r="B158" s="152"/>
      <c r="D158" s="146" t="s">
        <v>129</v>
      </c>
      <c r="E158" s="153" t="s">
        <v>19</v>
      </c>
      <c r="F158" s="154" t="s">
        <v>208</v>
      </c>
      <c r="H158" s="155">
        <v>13.993</v>
      </c>
      <c r="I158" s="156"/>
      <c r="L158" s="152"/>
      <c r="M158" s="157"/>
      <c r="T158" s="158"/>
      <c r="AT158" s="153" t="s">
        <v>129</v>
      </c>
      <c r="AU158" s="153" t="s">
        <v>79</v>
      </c>
      <c r="AV158" s="13" t="s">
        <v>79</v>
      </c>
      <c r="AW158" s="13" t="s">
        <v>31</v>
      </c>
      <c r="AX158" s="13" t="s">
        <v>69</v>
      </c>
      <c r="AY158" s="153" t="s">
        <v>118</v>
      </c>
    </row>
    <row r="159" spans="2:65" s="13" customFormat="1" ht="11.25">
      <c r="B159" s="152"/>
      <c r="D159" s="146" t="s">
        <v>129</v>
      </c>
      <c r="E159" s="153" t="s">
        <v>19</v>
      </c>
      <c r="F159" s="154" t="s">
        <v>209</v>
      </c>
      <c r="H159" s="155">
        <v>204.42500000000001</v>
      </c>
      <c r="I159" s="156"/>
      <c r="L159" s="152"/>
      <c r="M159" s="157"/>
      <c r="T159" s="158"/>
      <c r="AT159" s="153" t="s">
        <v>129</v>
      </c>
      <c r="AU159" s="153" t="s">
        <v>79</v>
      </c>
      <c r="AV159" s="13" t="s">
        <v>79</v>
      </c>
      <c r="AW159" s="13" t="s">
        <v>31</v>
      </c>
      <c r="AX159" s="13" t="s">
        <v>69</v>
      </c>
      <c r="AY159" s="153" t="s">
        <v>118</v>
      </c>
    </row>
    <row r="160" spans="2:65" s="13" customFormat="1" ht="11.25">
      <c r="B160" s="152"/>
      <c r="D160" s="146" t="s">
        <v>129</v>
      </c>
      <c r="E160" s="153" t="s">
        <v>19</v>
      </c>
      <c r="F160" s="154" t="s">
        <v>210</v>
      </c>
      <c r="H160" s="155">
        <v>349.8</v>
      </c>
      <c r="I160" s="156"/>
      <c r="L160" s="152"/>
      <c r="M160" s="157"/>
      <c r="T160" s="158"/>
      <c r="AT160" s="153" t="s">
        <v>129</v>
      </c>
      <c r="AU160" s="153" t="s">
        <v>79</v>
      </c>
      <c r="AV160" s="13" t="s">
        <v>79</v>
      </c>
      <c r="AW160" s="13" t="s">
        <v>31</v>
      </c>
      <c r="AX160" s="13" t="s">
        <v>69</v>
      </c>
      <c r="AY160" s="153" t="s">
        <v>118</v>
      </c>
    </row>
    <row r="161" spans="2:65" s="13" customFormat="1" ht="11.25">
      <c r="B161" s="152"/>
      <c r="D161" s="146" t="s">
        <v>129</v>
      </c>
      <c r="E161" s="153" t="s">
        <v>19</v>
      </c>
      <c r="F161" s="154" t="s">
        <v>211</v>
      </c>
      <c r="H161" s="155">
        <v>266.952</v>
      </c>
      <c r="I161" s="156"/>
      <c r="L161" s="152"/>
      <c r="M161" s="157"/>
      <c r="T161" s="158"/>
      <c r="AT161" s="153" t="s">
        <v>129</v>
      </c>
      <c r="AU161" s="153" t="s">
        <v>79</v>
      </c>
      <c r="AV161" s="13" t="s">
        <v>79</v>
      </c>
      <c r="AW161" s="13" t="s">
        <v>31</v>
      </c>
      <c r="AX161" s="13" t="s">
        <v>69</v>
      </c>
      <c r="AY161" s="153" t="s">
        <v>118</v>
      </c>
    </row>
    <row r="162" spans="2:65" s="13" customFormat="1" ht="11.25">
      <c r="B162" s="152"/>
      <c r="D162" s="146" t="s">
        <v>129</v>
      </c>
      <c r="E162" s="153" t="s">
        <v>19</v>
      </c>
      <c r="F162" s="154" t="s">
        <v>212</v>
      </c>
      <c r="H162" s="155">
        <v>31.25</v>
      </c>
      <c r="I162" s="156"/>
      <c r="L162" s="152"/>
      <c r="M162" s="157"/>
      <c r="T162" s="158"/>
      <c r="AT162" s="153" t="s">
        <v>129</v>
      </c>
      <c r="AU162" s="153" t="s">
        <v>79</v>
      </c>
      <c r="AV162" s="13" t="s">
        <v>79</v>
      </c>
      <c r="AW162" s="13" t="s">
        <v>31</v>
      </c>
      <c r="AX162" s="13" t="s">
        <v>69</v>
      </c>
      <c r="AY162" s="153" t="s">
        <v>118</v>
      </c>
    </row>
    <row r="163" spans="2:65" s="14" customFormat="1" ht="11.25">
      <c r="B163" s="159"/>
      <c r="D163" s="146" t="s">
        <v>129</v>
      </c>
      <c r="E163" s="160" t="s">
        <v>19</v>
      </c>
      <c r="F163" s="161" t="s">
        <v>132</v>
      </c>
      <c r="H163" s="162">
        <v>866.42000000000007</v>
      </c>
      <c r="I163" s="163"/>
      <c r="L163" s="159"/>
      <c r="M163" s="164"/>
      <c r="T163" s="165"/>
      <c r="AT163" s="160" t="s">
        <v>129</v>
      </c>
      <c r="AU163" s="160" t="s">
        <v>79</v>
      </c>
      <c r="AV163" s="14" t="s">
        <v>125</v>
      </c>
      <c r="AW163" s="14" t="s">
        <v>31</v>
      </c>
      <c r="AX163" s="14" t="s">
        <v>77</v>
      </c>
      <c r="AY163" s="160" t="s">
        <v>118</v>
      </c>
    </row>
    <row r="164" spans="2:65" s="1" customFormat="1" ht="24.2" customHeight="1">
      <c r="B164" s="33"/>
      <c r="C164" s="128" t="s">
        <v>213</v>
      </c>
      <c r="D164" s="128" t="s">
        <v>120</v>
      </c>
      <c r="E164" s="129" t="s">
        <v>214</v>
      </c>
      <c r="F164" s="130" t="s">
        <v>215</v>
      </c>
      <c r="G164" s="131" t="s">
        <v>123</v>
      </c>
      <c r="H164" s="132">
        <v>866.42</v>
      </c>
      <c r="I164" s="133"/>
      <c r="J164" s="134">
        <f>ROUND(I164*H164,2)</f>
        <v>0</v>
      </c>
      <c r="K164" s="130" t="s">
        <v>124</v>
      </c>
      <c r="L164" s="33"/>
      <c r="M164" s="135" t="s">
        <v>19</v>
      </c>
      <c r="N164" s="136" t="s">
        <v>40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125</v>
      </c>
      <c r="AT164" s="139" t="s">
        <v>120</v>
      </c>
      <c r="AU164" s="139" t="s">
        <v>79</v>
      </c>
      <c r="AY164" s="18" t="s">
        <v>118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8" t="s">
        <v>77</v>
      </c>
      <c r="BK164" s="140">
        <f>ROUND(I164*H164,2)</f>
        <v>0</v>
      </c>
      <c r="BL164" s="18" t="s">
        <v>125</v>
      </c>
      <c r="BM164" s="139" t="s">
        <v>216</v>
      </c>
    </row>
    <row r="165" spans="2:65" s="1" customFormat="1" ht="11.25">
      <c r="B165" s="33"/>
      <c r="D165" s="141" t="s">
        <v>127</v>
      </c>
      <c r="F165" s="142" t="s">
        <v>217</v>
      </c>
      <c r="I165" s="143"/>
      <c r="L165" s="33"/>
      <c r="M165" s="144"/>
      <c r="T165" s="54"/>
      <c r="AT165" s="18" t="s">
        <v>127</v>
      </c>
      <c r="AU165" s="18" t="s">
        <v>79</v>
      </c>
    </row>
    <row r="166" spans="2:65" s="1" customFormat="1" ht="37.9" customHeight="1">
      <c r="B166" s="33"/>
      <c r="C166" s="128" t="s">
        <v>8</v>
      </c>
      <c r="D166" s="128" t="s">
        <v>120</v>
      </c>
      <c r="E166" s="129" t="s">
        <v>218</v>
      </c>
      <c r="F166" s="130" t="s">
        <v>219</v>
      </c>
      <c r="G166" s="131" t="s">
        <v>178</v>
      </c>
      <c r="H166" s="132">
        <v>22.548999999999999</v>
      </c>
      <c r="I166" s="133"/>
      <c r="J166" s="134">
        <f>ROUND(I166*H166,2)</f>
        <v>0</v>
      </c>
      <c r="K166" s="130" t="s">
        <v>124</v>
      </c>
      <c r="L166" s="33"/>
      <c r="M166" s="135" t="s">
        <v>19</v>
      </c>
      <c r="N166" s="136" t="s">
        <v>40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125</v>
      </c>
      <c r="AT166" s="139" t="s">
        <v>120</v>
      </c>
      <c r="AU166" s="139" t="s">
        <v>79</v>
      </c>
      <c r="AY166" s="18" t="s">
        <v>118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8" t="s">
        <v>77</v>
      </c>
      <c r="BK166" s="140">
        <f>ROUND(I166*H166,2)</f>
        <v>0</v>
      </c>
      <c r="BL166" s="18" t="s">
        <v>125</v>
      </c>
      <c r="BM166" s="139" t="s">
        <v>220</v>
      </c>
    </row>
    <row r="167" spans="2:65" s="1" customFormat="1" ht="11.25">
      <c r="B167" s="33"/>
      <c r="D167" s="141" t="s">
        <v>127</v>
      </c>
      <c r="F167" s="142" t="s">
        <v>221</v>
      </c>
      <c r="I167" s="143"/>
      <c r="L167" s="33"/>
      <c r="M167" s="144"/>
      <c r="T167" s="54"/>
      <c r="AT167" s="18" t="s">
        <v>127</v>
      </c>
      <c r="AU167" s="18" t="s">
        <v>79</v>
      </c>
    </row>
    <row r="168" spans="2:65" s="12" customFormat="1" ht="11.25">
      <c r="B168" s="145"/>
      <c r="D168" s="146" t="s">
        <v>129</v>
      </c>
      <c r="E168" s="147" t="s">
        <v>19</v>
      </c>
      <c r="F168" s="148" t="s">
        <v>222</v>
      </c>
      <c r="H168" s="147" t="s">
        <v>19</v>
      </c>
      <c r="I168" s="149"/>
      <c r="L168" s="145"/>
      <c r="M168" s="150"/>
      <c r="T168" s="151"/>
      <c r="AT168" s="147" t="s">
        <v>129</v>
      </c>
      <c r="AU168" s="147" t="s">
        <v>79</v>
      </c>
      <c r="AV168" s="12" t="s">
        <v>77</v>
      </c>
      <c r="AW168" s="12" t="s">
        <v>31</v>
      </c>
      <c r="AX168" s="12" t="s">
        <v>69</v>
      </c>
      <c r="AY168" s="147" t="s">
        <v>118</v>
      </c>
    </row>
    <row r="169" spans="2:65" s="13" customFormat="1" ht="11.25">
      <c r="B169" s="152"/>
      <c r="D169" s="146" t="s">
        <v>129</v>
      </c>
      <c r="E169" s="153" t="s">
        <v>19</v>
      </c>
      <c r="F169" s="154" t="s">
        <v>223</v>
      </c>
      <c r="H169" s="155">
        <v>15.127000000000001</v>
      </c>
      <c r="I169" s="156"/>
      <c r="L169" s="152"/>
      <c r="M169" s="157"/>
      <c r="T169" s="158"/>
      <c r="AT169" s="153" t="s">
        <v>129</v>
      </c>
      <c r="AU169" s="153" t="s">
        <v>79</v>
      </c>
      <c r="AV169" s="13" t="s">
        <v>79</v>
      </c>
      <c r="AW169" s="13" t="s">
        <v>31</v>
      </c>
      <c r="AX169" s="13" t="s">
        <v>69</v>
      </c>
      <c r="AY169" s="153" t="s">
        <v>118</v>
      </c>
    </row>
    <row r="170" spans="2:65" s="13" customFormat="1" ht="11.25">
      <c r="B170" s="152"/>
      <c r="D170" s="146" t="s">
        <v>129</v>
      </c>
      <c r="E170" s="153" t="s">
        <v>19</v>
      </c>
      <c r="F170" s="154" t="s">
        <v>224</v>
      </c>
      <c r="H170" s="155">
        <v>7.4219999999999997</v>
      </c>
      <c r="I170" s="156"/>
      <c r="L170" s="152"/>
      <c r="M170" s="157"/>
      <c r="T170" s="158"/>
      <c r="AT170" s="153" t="s">
        <v>129</v>
      </c>
      <c r="AU170" s="153" t="s">
        <v>79</v>
      </c>
      <c r="AV170" s="13" t="s">
        <v>79</v>
      </c>
      <c r="AW170" s="13" t="s">
        <v>31</v>
      </c>
      <c r="AX170" s="13" t="s">
        <v>69</v>
      </c>
      <c r="AY170" s="153" t="s">
        <v>118</v>
      </c>
    </row>
    <row r="171" spans="2:65" s="14" customFormat="1" ht="11.25">
      <c r="B171" s="159"/>
      <c r="D171" s="146" t="s">
        <v>129</v>
      </c>
      <c r="E171" s="160" t="s">
        <v>19</v>
      </c>
      <c r="F171" s="161" t="s">
        <v>132</v>
      </c>
      <c r="H171" s="162">
        <v>22.548999999999999</v>
      </c>
      <c r="I171" s="163"/>
      <c r="L171" s="159"/>
      <c r="M171" s="164"/>
      <c r="T171" s="165"/>
      <c r="AT171" s="160" t="s">
        <v>129</v>
      </c>
      <c r="AU171" s="160" t="s">
        <v>79</v>
      </c>
      <c r="AV171" s="14" t="s">
        <v>125</v>
      </c>
      <c r="AW171" s="14" t="s">
        <v>31</v>
      </c>
      <c r="AX171" s="14" t="s">
        <v>77</v>
      </c>
      <c r="AY171" s="160" t="s">
        <v>118</v>
      </c>
    </row>
    <row r="172" spans="2:65" s="1" customFormat="1" ht="33" customHeight="1">
      <c r="B172" s="33"/>
      <c r="C172" s="128" t="s">
        <v>225</v>
      </c>
      <c r="D172" s="128" t="s">
        <v>120</v>
      </c>
      <c r="E172" s="129" t="s">
        <v>226</v>
      </c>
      <c r="F172" s="130" t="s">
        <v>227</v>
      </c>
      <c r="G172" s="131" t="s">
        <v>178</v>
      </c>
      <c r="H172" s="132">
        <v>626.04600000000005</v>
      </c>
      <c r="I172" s="133"/>
      <c r="J172" s="134">
        <f>ROUND(I172*H172,2)</f>
        <v>0</v>
      </c>
      <c r="K172" s="130" t="s">
        <v>228</v>
      </c>
      <c r="L172" s="33"/>
      <c r="M172" s="135" t="s">
        <v>19</v>
      </c>
      <c r="N172" s="136" t="s">
        <v>40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125</v>
      </c>
      <c r="AT172" s="139" t="s">
        <v>120</v>
      </c>
      <c r="AU172" s="139" t="s">
        <v>79</v>
      </c>
      <c r="AY172" s="18" t="s">
        <v>118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8" t="s">
        <v>77</v>
      </c>
      <c r="BK172" s="140">
        <f>ROUND(I172*H172,2)</f>
        <v>0</v>
      </c>
      <c r="BL172" s="18" t="s">
        <v>125</v>
      </c>
      <c r="BM172" s="139" t="s">
        <v>229</v>
      </c>
    </row>
    <row r="173" spans="2:65" s="1" customFormat="1" ht="11.25">
      <c r="B173" s="33"/>
      <c r="D173" s="141" t="s">
        <v>127</v>
      </c>
      <c r="F173" s="142" t="s">
        <v>230</v>
      </c>
      <c r="I173" s="143"/>
      <c r="L173" s="33"/>
      <c r="M173" s="144"/>
      <c r="T173" s="54"/>
      <c r="AT173" s="18" t="s">
        <v>127</v>
      </c>
      <c r="AU173" s="18" t="s">
        <v>79</v>
      </c>
    </row>
    <row r="174" spans="2:65" s="12" customFormat="1" ht="11.25">
      <c r="B174" s="145"/>
      <c r="D174" s="146" t="s">
        <v>129</v>
      </c>
      <c r="E174" s="147" t="s">
        <v>19</v>
      </c>
      <c r="F174" s="148" t="s">
        <v>231</v>
      </c>
      <c r="H174" s="147" t="s">
        <v>19</v>
      </c>
      <c r="I174" s="149"/>
      <c r="L174" s="145"/>
      <c r="M174" s="150"/>
      <c r="T174" s="151"/>
      <c r="AT174" s="147" t="s">
        <v>129</v>
      </c>
      <c r="AU174" s="147" t="s">
        <v>79</v>
      </c>
      <c r="AV174" s="12" t="s">
        <v>77</v>
      </c>
      <c r="AW174" s="12" t="s">
        <v>31</v>
      </c>
      <c r="AX174" s="12" t="s">
        <v>69</v>
      </c>
      <c r="AY174" s="147" t="s">
        <v>118</v>
      </c>
    </row>
    <row r="175" spans="2:65" s="13" customFormat="1" ht="11.25">
      <c r="B175" s="152"/>
      <c r="D175" s="146" t="s">
        <v>129</v>
      </c>
      <c r="E175" s="153" t="s">
        <v>19</v>
      </c>
      <c r="F175" s="154" t="s">
        <v>232</v>
      </c>
      <c r="H175" s="155">
        <v>262.91500000000002</v>
      </c>
      <c r="I175" s="156"/>
      <c r="L175" s="152"/>
      <c r="M175" s="157"/>
      <c r="T175" s="158"/>
      <c r="AT175" s="153" t="s">
        <v>129</v>
      </c>
      <c r="AU175" s="153" t="s">
        <v>79</v>
      </c>
      <c r="AV175" s="13" t="s">
        <v>79</v>
      </c>
      <c r="AW175" s="13" t="s">
        <v>31</v>
      </c>
      <c r="AX175" s="13" t="s">
        <v>69</v>
      </c>
      <c r="AY175" s="153" t="s">
        <v>118</v>
      </c>
    </row>
    <row r="176" spans="2:65" s="13" customFormat="1" ht="11.25">
      <c r="B176" s="152"/>
      <c r="D176" s="146" t="s">
        <v>129</v>
      </c>
      <c r="E176" s="153" t="s">
        <v>19</v>
      </c>
      <c r="F176" s="154" t="s">
        <v>233</v>
      </c>
      <c r="H176" s="155">
        <v>24.108000000000001</v>
      </c>
      <c r="I176" s="156"/>
      <c r="L176" s="152"/>
      <c r="M176" s="157"/>
      <c r="T176" s="158"/>
      <c r="AT176" s="153" t="s">
        <v>129</v>
      </c>
      <c r="AU176" s="153" t="s">
        <v>79</v>
      </c>
      <c r="AV176" s="13" t="s">
        <v>79</v>
      </c>
      <c r="AW176" s="13" t="s">
        <v>31</v>
      </c>
      <c r="AX176" s="13" t="s">
        <v>69</v>
      </c>
      <c r="AY176" s="153" t="s">
        <v>118</v>
      </c>
    </row>
    <row r="177" spans="2:65" s="13" customFormat="1" ht="11.25">
      <c r="B177" s="152"/>
      <c r="D177" s="146" t="s">
        <v>129</v>
      </c>
      <c r="E177" s="153" t="s">
        <v>19</v>
      </c>
      <c r="F177" s="154" t="s">
        <v>234</v>
      </c>
      <c r="H177" s="155">
        <v>26</v>
      </c>
      <c r="I177" s="156"/>
      <c r="L177" s="152"/>
      <c r="M177" s="157"/>
      <c r="T177" s="158"/>
      <c r="AT177" s="153" t="s">
        <v>129</v>
      </c>
      <c r="AU177" s="153" t="s">
        <v>79</v>
      </c>
      <c r="AV177" s="13" t="s">
        <v>79</v>
      </c>
      <c r="AW177" s="13" t="s">
        <v>31</v>
      </c>
      <c r="AX177" s="13" t="s">
        <v>69</v>
      </c>
      <c r="AY177" s="153" t="s">
        <v>118</v>
      </c>
    </row>
    <row r="178" spans="2:65" s="15" customFormat="1" ht="11.25">
      <c r="B178" s="166"/>
      <c r="D178" s="146" t="s">
        <v>129</v>
      </c>
      <c r="E178" s="167" t="s">
        <v>19</v>
      </c>
      <c r="F178" s="168" t="s">
        <v>186</v>
      </c>
      <c r="H178" s="169">
        <v>313.02300000000002</v>
      </c>
      <c r="I178" s="170"/>
      <c r="L178" s="166"/>
      <c r="M178" s="171"/>
      <c r="T178" s="172"/>
      <c r="AT178" s="167" t="s">
        <v>129</v>
      </c>
      <c r="AU178" s="167" t="s">
        <v>79</v>
      </c>
      <c r="AV178" s="15" t="s">
        <v>139</v>
      </c>
      <c r="AW178" s="15" t="s">
        <v>31</v>
      </c>
      <c r="AX178" s="15" t="s">
        <v>69</v>
      </c>
      <c r="AY178" s="167" t="s">
        <v>118</v>
      </c>
    </row>
    <row r="179" spans="2:65" s="12" customFormat="1" ht="11.25">
      <c r="B179" s="145"/>
      <c r="D179" s="146" t="s">
        <v>129</v>
      </c>
      <c r="E179" s="147" t="s">
        <v>19</v>
      </c>
      <c r="F179" s="148" t="s">
        <v>235</v>
      </c>
      <c r="H179" s="147" t="s">
        <v>19</v>
      </c>
      <c r="I179" s="149"/>
      <c r="L179" s="145"/>
      <c r="M179" s="150"/>
      <c r="T179" s="151"/>
      <c r="AT179" s="147" t="s">
        <v>129</v>
      </c>
      <c r="AU179" s="147" t="s">
        <v>79</v>
      </c>
      <c r="AV179" s="12" t="s">
        <v>77</v>
      </c>
      <c r="AW179" s="12" t="s">
        <v>31</v>
      </c>
      <c r="AX179" s="12" t="s">
        <v>69</v>
      </c>
      <c r="AY179" s="147" t="s">
        <v>118</v>
      </c>
    </row>
    <row r="180" spans="2:65" s="13" customFormat="1" ht="11.25">
      <c r="B180" s="152"/>
      <c r="D180" s="146" t="s">
        <v>129</v>
      </c>
      <c r="E180" s="153" t="s">
        <v>19</v>
      </c>
      <c r="F180" s="154" t="s">
        <v>232</v>
      </c>
      <c r="H180" s="155">
        <v>262.91500000000002</v>
      </c>
      <c r="I180" s="156"/>
      <c r="L180" s="152"/>
      <c r="M180" s="157"/>
      <c r="T180" s="158"/>
      <c r="AT180" s="153" t="s">
        <v>129</v>
      </c>
      <c r="AU180" s="153" t="s">
        <v>79</v>
      </c>
      <c r="AV180" s="13" t="s">
        <v>79</v>
      </c>
      <c r="AW180" s="13" t="s">
        <v>31</v>
      </c>
      <c r="AX180" s="13" t="s">
        <v>69</v>
      </c>
      <c r="AY180" s="153" t="s">
        <v>118</v>
      </c>
    </row>
    <row r="181" spans="2:65" s="13" customFormat="1" ht="11.25">
      <c r="B181" s="152"/>
      <c r="D181" s="146" t="s">
        <v>129</v>
      </c>
      <c r="E181" s="153" t="s">
        <v>19</v>
      </c>
      <c r="F181" s="154" t="s">
        <v>233</v>
      </c>
      <c r="H181" s="155">
        <v>24.108000000000001</v>
      </c>
      <c r="I181" s="156"/>
      <c r="L181" s="152"/>
      <c r="M181" s="157"/>
      <c r="T181" s="158"/>
      <c r="AT181" s="153" t="s">
        <v>129</v>
      </c>
      <c r="AU181" s="153" t="s">
        <v>79</v>
      </c>
      <c r="AV181" s="13" t="s">
        <v>79</v>
      </c>
      <c r="AW181" s="13" t="s">
        <v>31</v>
      </c>
      <c r="AX181" s="13" t="s">
        <v>69</v>
      </c>
      <c r="AY181" s="153" t="s">
        <v>118</v>
      </c>
    </row>
    <row r="182" spans="2:65" s="13" customFormat="1" ht="11.25">
      <c r="B182" s="152"/>
      <c r="D182" s="146" t="s">
        <v>129</v>
      </c>
      <c r="E182" s="153" t="s">
        <v>19</v>
      </c>
      <c r="F182" s="154" t="s">
        <v>234</v>
      </c>
      <c r="H182" s="155">
        <v>26</v>
      </c>
      <c r="I182" s="156"/>
      <c r="L182" s="152"/>
      <c r="M182" s="157"/>
      <c r="T182" s="158"/>
      <c r="AT182" s="153" t="s">
        <v>129</v>
      </c>
      <c r="AU182" s="153" t="s">
        <v>79</v>
      </c>
      <c r="AV182" s="13" t="s">
        <v>79</v>
      </c>
      <c r="AW182" s="13" t="s">
        <v>31</v>
      </c>
      <c r="AX182" s="13" t="s">
        <v>69</v>
      </c>
      <c r="AY182" s="153" t="s">
        <v>118</v>
      </c>
    </row>
    <row r="183" spans="2:65" s="15" customFormat="1" ht="11.25">
      <c r="B183" s="166"/>
      <c r="D183" s="146" t="s">
        <v>129</v>
      </c>
      <c r="E183" s="167" t="s">
        <v>19</v>
      </c>
      <c r="F183" s="168" t="s">
        <v>186</v>
      </c>
      <c r="H183" s="169">
        <v>313.02300000000002</v>
      </c>
      <c r="I183" s="170"/>
      <c r="L183" s="166"/>
      <c r="M183" s="171"/>
      <c r="T183" s="172"/>
      <c r="AT183" s="167" t="s">
        <v>129</v>
      </c>
      <c r="AU183" s="167" t="s">
        <v>79</v>
      </c>
      <c r="AV183" s="15" t="s">
        <v>139</v>
      </c>
      <c r="AW183" s="15" t="s">
        <v>31</v>
      </c>
      <c r="AX183" s="15" t="s">
        <v>69</v>
      </c>
      <c r="AY183" s="167" t="s">
        <v>118</v>
      </c>
    </row>
    <row r="184" spans="2:65" s="14" customFormat="1" ht="11.25">
      <c r="B184" s="159"/>
      <c r="D184" s="146" t="s">
        <v>129</v>
      </c>
      <c r="E184" s="160" t="s">
        <v>19</v>
      </c>
      <c r="F184" s="161" t="s">
        <v>132</v>
      </c>
      <c r="H184" s="162">
        <v>626.04600000000005</v>
      </c>
      <c r="I184" s="163"/>
      <c r="L184" s="159"/>
      <c r="M184" s="164"/>
      <c r="T184" s="165"/>
      <c r="AT184" s="160" t="s">
        <v>129</v>
      </c>
      <c r="AU184" s="160" t="s">
        <v>79</v>
      </c>
      <c r="AV184" s="14" t="s">
        <v>125</v>
      </c>
      <c r="AW184" s="14" t="s">
        <v>31</v>
      </c>
      <c r="AX184" s="14" t="s">
        <v>77</v>
      </c>
      <c r="AY184" s="160" t="s">
        <v>118</v>
      </c>
    </row>
    <row r="185" spans="2:65" s="1" customFormat="1" ht="37.9" customHeight="1">
      <c r="B185" s="33"/>
      <c r="C185" s="128" t="s">
        <v>236</v>
      </c>
      <c r="D185" s="128" t="s">
        <v>120</v>
      </c>
      <c r="E185" s="129" t="s">
        <v>237</v>
      </c>
      <c r="F185" s="130" t="s">
        <v>238</v>
      </c>
      <c r="G185" s="131" t="s">
        <v>178</v>
      </c>
      <c r="H185" s="132">
        <v>234.43700000000001</v>
      </c>
      <c r="I185" s="133"/>
      <c r="J185" s="134">
        <f>ROUND(I185*H185,2)</f>
        <v>0</v>
      </c>
      <c r="K185" s="130" t="s">
        <v>124</v>
      </c>
      <c r="L185" s="33"/>
      <c r="M185" s="135" t="s">
        <v>19</v>
      </c>
      <c r="N185" s="136" t="s">
        <v>40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125</v>
      </c>
      <c r="AT185" s="139" t="s">
        <v>120</v>
      </c>
      <c r="AU185" s="139" t="s">
        <v>79</v>
      </c>
      <c r="AY185" s="18" t="s">
        <v>118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8" t="s">
        <v>77</v>
      </c>
      <c r="BK185" s="140">
        <f>ROUND(I185*H185,2)</f>
        <v>0</v>
      </c>
      <c r="BL185" s="18" t="s">
        <v>125</v>
      </c>
      <c r="BM185" s="139" t="s">
        <v>239</v>
      </c>
    </row>
    <row r="186" spans="2:65" s="1" customFormat="1" ht="11.25">
      <c r="B186" s="33"/>
      <c r="D186" s="141" t="s">
        <v>127</v>
      </c>
      <c r="F186" s="142" t="s">
        <v>240</v>
      </c>
      <c r="I186" s="143"/>
      <c r="L186" s="33"/>
      <c r="M186" s="144"/>
      <c r="T186" s="54"/>
      <c r="AT186" s="18" t="s">
        <v>127</v>
      </c>
      <c r="AU186" s="18" t="s">
        <v>79</v>
      </c>
    </row>
    <row r="187" spans="2:65" s="12" customFormat="1" ht="11.25">
      <c r="B187" s="145"/>
      <c r="D187" s="146" t="s">
        <v>129</v>
      </c>
      <c r="E187" s="147" t="s">
        <v>19</v>
      </c>
      <c r="F187" s="148" t="s">
        <v>241</v>
      </c>
      <c r="H187" s="147" t="s">
        <v>19</v>
      </c>
      <c r="I187" s="149"/>
      <c r="L187" s="145"/>
      <c r="M187" s="150"/>
      <c r="T187" s="151"/>
      <c r="AT187" s="147" t="s">
        <v>129</v>
      </c>
      <c r="AU187" s="147" t="s">
        <v>79</v>
      </c>
      <c r="AV187" s="12" t="s">
        <v>77</v>
      </c>
      <c r="AW187" s="12" t="s">
        <v>31</v>
      </c>
      <c r="AX187" s="12" t="s">
        <v>69</v>
      </c>
      <c r="AY187" s="147" t="s">
        <v>118</v>
      </c>
    </row>
    <row r="188" spans="2:65" s="13" customFormat="1" ht="11.25">
      <c r="B188" s="152"/>
      <c r="D188" s="146" t="s">
        <v>129</v>
      </c>
      <c r="E188" s="153" t="s">
        <v>19</v>
      </c>
      <c r="F188" s="154" t="s">
        <v>181</v>
      </c>
      <c r="H188" s="155">
        <v>9.7949999999999999</v>
      </c>
      <c r="I188" s="156"/>
      <c r="L188" s="152"/>
      <c r="M188" s="157"/>
      <c r="T188" s="158"/>
      <c r="AT188" s="153" t="s">
        <v>129</v>
      </c>
      <c r="AU188" s="153" t="s">
        <v>79</v>
      </c>
      <c r="AV188" s="13" t="s">
        <v>79</v>
      </c>
      <c r="AW188" s="13" t="s">
        <v>31</v>
      </c>
      <c r="AX188" s="13" t="s">
        <v>69</v>
      </c>
      <c r="AY188" s="153" t="s">
        <v>118</v>
      </c>
    </row>
    <row r="189" spans="2:65" s="13" customFormat="1" ht="11.25">
      <c r="B189" s="152"/>
      <c r="D189" s="146" t="s">
        <v>129</v>
      </c>
      <c r="E189" s="153" t="s">
        <v>19</v>
      </c>
      <c r="F189" s="154" t="s">
        <v>182</v>
      </c>
      <c r="H189" s="155">
        <v>143.09800000000001</v>
      </c>
      <c r="I189" s="156"/>
      <c r="L189" s="152"/>
      <c r="M189" s="157"/>
      <c r="T189" s="158"/>
      <c r="AT189" s="153" t="s">
        <v>129</v>
      </c>
      <c r="AU189" s="153" t="s">
        <v>79</v>
      </c>
      <c r="AV189" s="13" t="s">
        <v>79</v>
      </c>
      <c r="AW189" s="13" t="s">
        <v>31</v>
      </c>
      <c r="AX189" s="13" t="s">
        <v>69</v>
      </c>
      <c r="AY189" s="153" t="s">
        <v>118</v>
      </c>
    </row>
    <row r="190" spans="2:65" s="13" customFormat="1" ht="11.25">
      <c r="B190" s="152"/>
      <c r="D190" s="146" t="s">
        <v>129</v>
      </c>
      <c r="E190" s="153" t="s">
        <v>19</v>
      </c>
      <c r="F190" s="154" t="s">
        <v>183</v>
      </c>
      <c r="H190" s="155">
        <v>269.346</v>
      </c>
      <c r="I190" s="156"/>
      <c r="L190" s="152"/>
      <c r="M190" s="157"/>
      <c r="T190" s="158"/>
      <c r="AT190" s="153" t="s">
        <v>129</v>
      </c>
      <c r="AU190" s="153" t="s">
        <v>79</v>
      </c>
      <c r="AV190" s="13" t="s">
        <v>79</v>
      </c>
      <c r="AW190" s="13" t="s">
        <v>31</v>
      </c>
      <c r="AX190" s="13" t="s">
        <v>69</v>
      </c>
      <c r="AY190" s="153" t="s">
        <v>118</v>
      </c>
    </row>
    <row r="191" spans="2:65" s="13" customFormat="1" ht="11.25">
      <c r="B191" s="152"/>
      <c r="D191" s="146" t="s">
        <v>129</v>
      </c>
      <c r="E191" s="153" t="s">
        <v>19</v>
      </c>
      <c r="F191" s="154" t="s">
        <v>184</v>
      </c>
      <c r="H191" s="155">
        <v>186.86699999999999</v>
      </c>
      <c r="I191" s="156"/>
      <c r="L191" s="152"/>
      <c r="M191" s="157"/>
      <c r="T191" s="158"/>
      <c r="AT191" s="153" t="s">
        <v>129</v>
      </c>
      <c r="AU191" s="153" t="s">
        <v>79</v>
      </c>
      <c r="AV191" s="13" t="s">
        <v>79</v>
      </c>
      <c r="AW191" s="13" t="s">
        <v>31</v>
      </c>
      <c r="AX191" s="13" t="s">
        <v>69</v>
      </c>
      <c r="AY191" s="153" t="s">
        <v>118</v>
      </c>
    </row>
    <row r="192" spans="2:65" s="13" customFormat="1" ht="11.25">
      <c r="B192" s="152"/>
      <c r="D192" s="146" t="s">
        <v>129</v>
      </c>
      <c r="E192" s="153" t="s">
        <v>19</v>
      </c>
      <c r="F192" s="154" t="s">
        <v>185</v>
      </c>
      <c r="H192" s="155">
        <v>34.375</v>
      </c>
      <c r="I192" s="156"/>
      <c r="L192" s="152"/>
      <c r="M192" s="157"/>
      <c r="T192" s="158"/>
      <c r="AT192" s="153" t="s">
        <v>129</v>
      </c>
      <c r="AU192" s="153" t="s">
        <v>79</v>
      </c>
      <c r="AV192" s="13" t="s">
        <v>79</v>
      </c>
      <c r="AW192" s="13" t="s">
        <v>31</v>
      </c>
      <c r="AX192" s="13" t="s">
        <v>69</v>
      </c>
      <c r="AY192" s="153" t="s">
        <v>118</v>
      </c>
    </row>
    <row r="193" spans="2:51" s="15" customFormat="1" ht="11.25">
      <c r="B193" s="166"/>
      <c r="D193" s="146" t="s">
        <v>129</v>
      </c>
      <c r="E193" s="167" t="s">
        <v>19</v>
      </c>
      <c r="F193" s="168" t="s">
        <v>186</v>
      </c>
      <c r="H193" s="169">
        <v>643.48099999999999</v>
      </c>
      <c r="I193" s="170"/>
      <c r="L193" s="166"/>
      <c r="M193" s="171"/>
      <c r="T193" s="172"/>
      <c r="AT193" s="167" t="s">
        <v>129</v>
      </c>
      <c r="AU193" s="167" t="s">
        <v>79</v>
      </c>
      <c r="AV193" s="15" t="s">
        <v>139</v>
      </c>
      <c r="AW193" s="15" t="s">
        <v>31</v>
      </c>
      <c r="AX193" s="15" t="s">
        <v>69</v>
      </c>
      <c r="AY193" s="167" t="s">
        <v>118</v>
      </c>
    </row>
    <row r="194" spans="2:51" s="12" customFormat="1" ht="11.25">
      <c r="B194" s="145"/>
      <c r="D194" s="146" t="s">
        <v>129</v>
      </c>
      <c r="E194" s="147" t="s">
        <v>19</v>
      </c>
      <c r="F194" s="148" t="s">
        <v>187</v>
      </c>
      <c r="H194" s="147" t="s">
        <v>19</v>
      </c>
      <c r="I194" s="149"/>
      <c r="L194" s="145"/>
      <c r="M194" s="150"/>
      <c r="T194" s="151"/>
      <c r="AT194" s="147" t="s">
        <v>129</v>
      </c>
      <c r="AU194" s="147" t="s">
        <v>79</v>
      </c>
      <c r="AV194" s="12" t="s">
        <v>77</v>
      </c>
      <c r="AW194" s="12" t="s">
        <v>31</v>
      </c>
      <c r="AX194" s="12" t="s">
        <v>69</v>
      </c>
      <c r="AY194" s="147" t="s">
        <v>118</v>
      </c>
    </row>
    <row r="195" spans="2:51" s="13" customFormat="1" ht="11.25">
      <c r="B195" s="152"/>
      <c r="D195" s="146" t="s">
        <v>129</v>
      </c>
      <c r="E195" s="153" t="s">
        <v>19</v>
      </c>
      <c r="F195" s="154" t="s">
        <v>188</v>
      </c>
      <c r="H195" s="155">
        <v>-29.847999999999999</v>
      </c>
      <c r="I195" s="156"/>
      <c r="L195" s="152"/>
      <c r="M195" s="157"/>
      <c r="T195" s="158"/>
      <c r="AT195" s="153" t="s">
        <v>129</v>
      </c>
      <c r="AU195" s="153" t="s">
        <v>79</v>
      </c>
      <c r="AV195" s="13" t="s">
        <v>79</v>
      </c>
      <c r="AW195" s="13" t="s">
        <v>31</v>
      </c>
      <c r="AX195" s="13" t="s">
        <v>69</v>
      </c>
      <c r="AY195" s="153" t="s">
        <v>118</v>
      </c>
    </row>
    <row r="196" spans="2:51" s="13" customFormat="1" ht="11.25">
      <c r="B196" s="152"/>
      <c r="D196" s="146" t="s">
        <v>129</v>
      </c>
      <c r="E196" s="153" t="s">
        <v>19</v>
      </c>
      <c r="F196" s="154" t="s">
        <v>189</v>
      </c>
      <c r="H196" s="155">
        <v>-48.44</v>
      </c>
      <c r="I196" s="156"/>
      <c r="L196" s="152"/>
      <c r="M196" s="157"/>
      <c r="T196" s="158"/>
      <c r="AT196" s="153" t="s">
        <v>129</v>
      </c>
      <c r="AU196" s="153" t="s">
        <v>79</v>
      </c>
      <c r="AV196" s="13" t="s">
        <v>79</v>
      </c>
      <c r="AW196" s="13" t="s">
        <v>31</v>
      </c>
      <c r="AX196" s="13" t="s">
        <v>69</v>
      </c>
      <c r="AY196" s="153" t="s">
        <v>118</v>
      </c>
    </row>
    <row r="197" spans="2:51" s="12" customFormat="1" ht="11.25">
      <c r="B197" s="145"/>
      <c r="D197" s="146" t="s">
        <v>129</v>
      </c>
      <c r="E197" s="147" t="s">
        <v>19</v>
      </c>
      <c r="F197" s="148" t="s">
        <v>190</v>
      </c>
      <c r="H197" s="147" t="s">
        <v>19</v>
      </c>
      <c r="I197" s="149"/>
      <c r="L197" s="145"/>
      <c r="M197" s="150"/>
      <c r="T197" s="151"/>
      <c r="AT197" s="147" t="s">
        <v>129</v>
      </c>
      <c r="AU197" s="147" t="s">
        <v>79</v>
      </c>
      <c r="AV197" s="12" t="s">
        <v>77</v>
      </c>
      <c r="AW197" s="12" t="s">
        <v>31</v>
      </c>
      <c r="AX197" s="12" t="s">
        <v>69</v>
      </c>
      <c r="AY197" s="147" t="s">
        <v>118</v>
      </c>
    </row>
    <row r="198" spans="2:51" s="13" customFormat="1" ht="11.25">
      <c r="B198" s="152"/>
      <c r="D198" s="146" t="s">
        <v>129</v>
      </c>
      <c r="E198" s="153" t="s">
        <v>19</v>
      </c>
      <c r="F198" s="154" t="s">
        <v>191</v>
      </c>
      <c r="H198" s="155">
        <v>-2.5</v>
      </c>
      <c r="I198" s="156"/>
      <c r="L198" s="152"/>
      <c r="M198" s="157"/>
      <c r="T198" s="158"/>
      <c r="AT198" s="153" t="s">
        <v>129</v>
      </c>
      <c r="AU198" s="153" t="s">
        <v>79</v>
      </c>
      <c r="AV198" s="13" t="s">
        <v>79</v>
      </c>
      <c r="AW198" s="13" t="s">
        <v>31</v>
      </c>
      <c r="AX198" s="13" t="s">
        <v>69</v>
      </c>
      <c r="AY198" s="153" t="s">
        <v>118</v>
      </c>
    </row>
    <row r="199" spans="2:51" s="15" customFormat="1" ht="11.25">
      <c r="B199" s="166"/>
      <c r="D199" s="146" t="s">
        <v>129</v>
      </c>
      <c r="E199" s="167" t="s">
        <v>19</v>
      </c>
      <c r="F199" s="168" t="s">
        <v>186</v>
      </c>
      <c r="H199" s="169">
        <v>-80.787999999999997</v>
      </c>
      <c r="I199" s="170"/>
      <c r="L199" s="166"/>
      <c r="M199" s="171"/>
      <c r="T199" s="172"/>
      <c r="AT199" s="167" t="s">
        <v>129</v>
      </c>
      <c r="AU199" s="167" t="s">
        <v>79</v>
      </c>
      <c r="AV199" s="15" t="s">
        <v>139</v>
      </c>
      <c r="AW199" s="15" t="s">
        <v>31</v>
      </c>
      <c r="AX199" s="15" t="s">
        <v>69</v>
      </c>
      <c r="AY199" s="167" t="s">
        <v>118</v>
      </c>
    </row>
    <row r="200" spans="2:51" s="12" customFormat="1" ht="11.25">
      <c r="B200" s="145"/>
      <c r="D200" s="146" t="s">
        <v>129</v>
      </c>
      <c r="E200" s="147" t="s">
        <v>19</v>
      </c>
      <c r="F200" s="148" t="s">
        <v>192</v>
      </c>
      <c r="H200" s="147" t="s">
        <v>19</v>
      </c>
      <c r="I200" s="149"/>
      <c r="L200" s="145"/>
      <c r="M200" s="150"/>
      <c r="T200" s="151"/>
      <c r="AT200" s="147" t="s">
        <v>129</v>
      </c>
      <c r="AU200" s="147" t="s">
        <v>79</v>
      </c>
      <c r="AV200" s="12" t="s">
        <v>77</v>
      </c>
      <c r="AW200" s="12" t="s">
        <v>31</v>
      </c>
      <c r="AX200" s="12" t="s">
        <v>69</v>
      </c>
      <c r="AY200" s="147" t="s">
        <v>118</v>
      </c>
    </row>
    <row r="201" spans="2:51" s="13" customFormat="1" ht="11.25">
      <c r="B201" s="152"/>
      <c r="D201" s="146" t="s">
        <v>129</v>
      </c>
      <c r="E201" s="153" t="s">
        <v>19</v>
      </c>
      <c r="F201" s="154" t="s">
        <v>193</v>
      </c>
      <c r="H201" s="155">
        <v>-42.018999999999998</v>
      </c>
      <c r="I201" s="156"/>
      <c r="L201" s="152"/>
      <c r="M201" s="157"/>
      <c r="T201" s="158"/>
      <c r="AT201" s="153" t="s">
        <v>129</v>
      </c>
      <c r="AU201" s="153" t="s">
        <v>79</v>
      </c>
      <c r="AV201" s="13" t="s">
        <v>79</v>
      </c>
      <c r="AW201" s="13" t="s">
        <v>31</v>
      </c>
      <c r="AX201" s="13" t="s">
        <v>69</v>
      </c>
      <c r="AY201" s="153" t="s">
        <v>118</v>
      </c>
    </row>
    <row r="202" spans="2:51" s="13" customFormat="1" ht="11.25">
      <c r="B202" s="152"/>
      <c r="D202" s="146" t="s">
        <v>129</v>
      </c>
      <c r="E202" s="153" t="s">
        <v>19</v>
      </c>
      <c r="F202" s="154" t="s">
        <v>194</v>
      </c>
      <c r="H202" s="155">
        <v>-19.792000000000002</v>
      </c>
      <c r="I202" s="156"/>
      <c r="L202" s="152"/>
      <c r="M202" s="157"/>
      <c r="T202" s="158"/>
      <c r="AT202" s="153" t="s">
        <v>129</v>
      </c>
      <c r="AU202" s="153" t="s">
        <v>79</v>
      </c>
      <c r="AV202" s="13" t="s">
        <v>79</v>
      </c>
      <c r="AW202" s="13" t="s">
        <v>31</v>
      </c>
      <c r="AX202" s="13" t="s">
        <v>69</v>
      </c>
      <c r="AY202" s="153" t="s">
        <v>118</v>
      </c>
    </row>
    <row r="203" spans="2:51" s="15" customFormat="1" ht="11.25">
      <c r="B203" s="166"/>
      <c r="D203" s="146" t="s">
        <v>129</v>
      </c>
      <c r="E203" s="167" t="s">
        <v>19</v>
      </c>
      <c r="F203" s="168" t="s">
        <v>186</v>
      </c>
      <c r="H203" s="169">
        <v>-61.811</v>
      </c>
      <c r="I203" s="170"/>
      <c r="L203" s="166"/>
      <c r="M203" s="171"/>
      <c r="T203" s="172"/>
      <c r="AT203" s="167" t="s">
        <v>129</v>
      </c>
      <c r="AU203" s="167" t="s">
        <v>79</v>
      </c>
      <c r="AV203" s="15" t="s">
        <v>139</v>
      </c>
      <c r="AW203" s="15" t="s">
        <v>31</v>
      </c>
      <c r="AX203" s="15" t="s">
        <v>69</v>
      </c>
      <c r="AY203" s="167" t="s">
        <v>118</v>
      </c>
    </row>
    <row r="204" spans="2:51" s="13" customFormat="1" ht="11.25">
      <c r="B204" s="152"/>
      <c r="D204" s="146" t="s">
        <v>129</v>
      </c>
      <c r="E204" s="153" t="s">
        <v>19</v>
      </c>
      <c r="F204" s="154" t="s">
        <v>195</v>
      </c>
      <c r="H204" s="155">
        <v>22.47</v>
      </c>
      <c r="I204" s="156"/>
      <c r="L204" s="152"/>
      <c r="M204" s="157"/>
      <c r="T204" s="158"/>
      <c r="AT204" s="153" t="s">
        <v>129</v>
      </c>
      <c r="AU204" s="153" t="s">
        <v>79</v>
      </c>
      <c r="AV204" s="13" t="s">
        <v>79</v>
      </c>
      <c r="AW204" s="13" t="s">
        <v>31</v>
      </c>
      <c r="AX204" s="13" t="s">
        <v>69</v>
      </c>
      <c r="AY204" s="153" t="s">
        <v>118</v>
      </c>
    </row>
    <row r="205" spans="2:51" s="15" customFormat="1" ht="11.25">
      <c r="B205" s="166"/>
      <c r="D205" s="146" t="s">
        <v>129</v>
      </c>
      <c r="E205" s="167" t="s">
        <v>19</v>
      </c>
      <c r="F205" s="168" t="s">
        <v>186</v>
      </c>
      <c r="H205" s="169">
        <v>22.47</v>
      </c>
      <c r="I205" s="170"/>
      <c r="L205" s="166"/>
      <c r="M205" s="171"/>
      <c r="T205" s="172"/>
      <c r="AT205" s="167" t="s">
        <v>129</v>
      </c>
      <c r="AU205" s="167" t="s">
        <v>79</v>
      </c>
      <c r="AV205" s="15" t="s">
        <v>139</v>
      </c>
      <c r="AW205" s="15" t="s">
        <v>31</v>
      </c>
      <c r="AX205" s="15" t="s">
        <v>69</v>
      </c>
      <c r="AY205" s="167" t="s">
        <v>118</v>
      </c>
    </row>
    <row r="206" spans="2:51" s="13" customFormat="1" ht="11.25">
      <c r="B206" s="152"/>
      <c r="D206" s="146" t="s">
        <v>129</v>
      </c>
      <c r="E206" s="153" t="s">
        <v>19</v>
      </c>
      <c r="F206" s="154" t="s">
        <v>242</v>
      </c>
      <c r="H206" s="155">
        <v>-262.91500000000002</v>
      </c>
      <c r="I206" s="156"/>
      <c r="L206" s="152"/>
      <c r="M206" s="157"/>
      <c r="T206" s="158"/>
      <c r="AT206" s="153" t="s">
        <v>129</v>
      </c>
      <c r="AU206" s="153" t="s">
        <v>79</v>
      </c>
      <c r="AV206" s="13" t="s">
        <v>79</v>
      </c>
      <c r="AW206" s="13" t="s">
        <v>31</v>
      </c>
      <c r="AX206" s="13" t="s">
        <v>69</v>
      </c>
      <c r="AY206" s="153" t="s">
        <v>118</v>
      </c>
    </row>
    <row r="207" spans="2:51" s="13" customFormat="1" ht="11.25">
      <c r="B207" s="152"/>
      <c r="D207" s="146" t="s">
        <v>129</v>
      </c>
      <c r="E207" s="153" t="s">
        <v>19</v>
      </c>
      <c r="F207" s="154" t="s">
        <v>243</v>
      </c>
      <c r="H207" s="155">
        <v>-26</v>
      </c>
      <c r="I207" s="156"/>
      <c r="L207" s="152"/>
      <c r="M207" s="157"/>
      <c r="T207" s="158"/>
      <c r="AT207" s="153" t="s">
        <v>129</v>
      </c>
      <c r="AU207" s="153" t="s">
        <v>79</v>
      </c>
      <c r="AV207" s="13" t="s">
        <v>79</v>
      </c>
      <c r="AW207" s="13" t="s">
        <v>31</v>
      </c>
      <c r="AX207" s="13" t="s">
        <v>69</v>
      </c>
      <c r="AY207" s="153" t="s">
        <v>118</v>
      </c>
    </row>
    <row r="208" spans="2:51" s="15" customFormat="1" ht="11.25">
      <c r="B208" s="166"/>
      <c r="D208" s="146" t="s">
        <v>129</v>
      </c>
      <c r="E208" s="167" t="s">
        <v>19</v>
      </c>
      <c r="F208" s="168" t="s">
        <v>186</v>
      </c>
      <c r="H208" s="169">
        <v>-288.91500000000002</v>
      </c>
      <c r="I208" s="170"/>
      <c r="L208" s="166"/>
      <c r="M208" s="171"/>
      <c r="T208" s="172"/>
      <c r="AT208" s="167" t="s">
        <v>129</v>
      </c>
      <c r="AU208" s="167" t="s">
        <v>79</v>
      </c>
      <c r="AV208" s="15" t="s">
        <v>139</v>
      </c>
      <c r="AW208" s="15" t="s">
        <v>31</v>
      </c>
      <c r="AX208" s="15" t="s">
        <v>69</v>
      </c>
      <c r="AY208" s="167" t="s">
        <v>118</v>
      </c>
    </row>
    <row r="209" spans="2:65" s="14" customFormat="1" ht="11.25">
      <c r="B209" s="159"/>
      <c r="D209" s="146" t="s">
        <v>129</v>
      </c>
      <c r="E209" s="160" t="s">
        <v>19</v>
      </c>
      <c r="F209" s="161" t="s">
        <v>132</v>
      </c>
      <c r="H209" s="162">
        <v>234.43699999999995</v>
      </c>
      <c r="I209" s="163"/>
      <c r="L209" s="159"/>
      <c r="M209" s="164"/>
      <c r="T209" s="165"/>
      <c r="AT209" s="160" t="s">
        <v>129</v>
      </c>
      <c r="AU209" s="160" t="s">
        <v>79</v>
      </c>
      <c r="AV209" s="14" t="s">
        <v>125</v>
      </c>
      <c r="AW209" s="14" t="s">
        <v>31</v>
      </c>
      <c r="AX209" s="14" t="s">
        <v>77</v>
      </c>
      <c r="AY209" s="160" t="s">
        <v>118</v>
      </c>
    </row>
    <row r="210" spans="2:65" s="1" customFormat="1" ht="37.9" customHeight="1">
      <c r="B210" s="33"/>
      <c r="C210" s="128" t="s">
        <v>244</v>
      </c>
      <c r="D210" s="128" t="s">
        <v>120</v>
      </c>
      <c r="E210" s="129" t="s">
        <v>245</v>
      </c>
      <c r="F210" s="130" t="s">
        <v>246</v>
      </c>
      <c r="G210" s="131" t="s">
        <v>178</v>
      </c>
      <c r="H210" s="132">
        <v>3047.681</v>
      </c>
      <c r="I210" s="133"/>
      <c r="J210" s="134">
        <f>ROUND(I210*H210,2)</f>
        <v>0</v>
      </c>
      <c r="K210" s="130" t="s">
        <v>124</v>
      </c>
      <c r="L210" s="33"/>
      <c r="M210" s="135" t="s">
        <v>19</v>
      </c>
      <c r="N210" s="136" t="s">
        <v>40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125</v>
      </c>
      <c r="AT210" s="139" t="s">
        <v>120</v>
      </c>
      <c r="AU210" s="139" t="s">
        <v>79</v>
      </c>
      <c r="AY210" s="18" t="s">
        <v>118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8" t="s">
        <v>77</v>
      </c>
      <c r="BK210" s="140">
        <f>ROUND(I210*H210,2)</f>
        <v>0</v>
      </c>
      <c r="BL210" s="18" t="s">
        <v>125</v>
      </c>
      <c r="BM210" s="139" t="s">
        <v>247</v>
      </c>
    </row>
    <row r="211" spans="2:65" s="1" customFormat="1" ht="11.25">
      <c r="B211" s="33"/>
      <c r="D211" s="141" t="s">
        <v>127</v>
      </c>
      <c r="F211" s="142" t="s">
        <v>248</v>
      </c>
      <c r="I211" s="143"/>
      <c r="L211" s="33"/>
      <c r="M211" s="144"/>
      <c r="T211" s="54"/>
      <c r="AT211" s="18" t="s">
        <v>127</v>
      </c>
      <c r="AU211" s="18" t="s">
        <v>79</v>
      </c>
    </row>
    <row r="212" spans="2:65" s="12" customFormat="1" ht="11.25">
      <c r="B212" s="145"/>
      <c r="D212" s="146" t="s">
        <v>129</v>
      </c>
      <c r="E212" s="147" t="s">
        <v>19</v>
      </c>
      <c r="F212" s="148" t="s">
        <v>241</v>
      </c>
      <c r="H212" s="147" t="s">
        <v>19</v>
      </c>
      <c r="I212" s="149"/>
      <c r="L212" s="145"/>
      <c r="M212" s="150"/>
      <c r="T212" s="151"/>
      <c r="AT212" s="147" t="s">
        <v>129</v>
      </c>
      <c r="AU212" s="147" t="s">
        <v>79</v>
      </c>
      <c r="AV212" s="12" t="s">
        <v>77</v>
      </c>
      <c r="AW212" s="12" t="s">
        <v>31</v>
      </c>
      <c r="AX212" s="12" t="s">
        <v>69</v>
      </c>
      <c r="AY212" s="147" t="s">
        <v>118</v>
      </c>
    </row>
    <row r="213" spans="2:65" s="13" customFormat="1" ht="11.25">
      <c r="B213" s="152"/>
      <c r="D213" s="146" t="s">
        <v>129</v>
      </c>
      <c r="E213" s="153" t="s">
        <v>19</v>
      </c>
      <c r="F213" s="154" t="s">
        <v>181</v>
      </c>
      <c r="H213" s="155">
        <v>9.7949999999999999</v>
      </c>
      <c r="I213" s="156"/>
      <c r="L213" s="152"/>
      <c r="M213" s="157"/>
      <c r="T213" s="158"/>
      <c r="AT213" s="153" t="s">
        <v>129</v>
      </c>
      <c r="AU213" s="153" t="s">
        <v>79</v>
      </c>
      <c r="AV213" s="13" t="s">
        <v>79</v>
      </c>
      <c r="AW213" s="13" t="s">
        <v>31</v>
      </c>
      <c r="AX213" s="13" t="s">
        <v>69</v>
      </c>
      <c r="AY213" s="153" t="s">
        <v>118</v>
      </c>
    </row>
    <row r="214" spans="2:65" s="13" customFormat="1" ht="11.25">
      <c r="B214" s="152"/>
      <c r="D214" s="146" t="s">
        <v>129</v>
      </c>
      <c r="E214" s="153" t="s">
        <v>19</v>
      </c>
      <c r="F214" s="154" t="s">
        <v>182</v>
      </c>
      <c r="H214" s="155">
        <v>143.09800000000001</v>
      </c>
      <c r="I214" s="156"/>
      <c r="L214" s="152"/>
      <c r="M214" s="157"/>
      <c r="T214" s="158"/>
      <c r="AT214" s="153" t="s">
        <v>129</v>
      </c>
      <c r="AU214" s="153" t="s">
        <v>79</v>
      </c>
      <c r="AV214" s="13" t="s">
        <v>79</v>
      </c>
      <c r="AW214" s="13" t="s">
        <v>31</v>
      </c>
      <c r="AX214" s="13" t="s">
        <v>69</v>
      </c>
      <c r="AY214" s="153" t="s">
        <v>118</v>
      </c>
    </row>
    <row r="215" spans="2:65" s="13" customFormat="1" ht="11.25">
      <c r="B215" s="152"/>
      <c r="D215" s="146" t="s">
        <v>129</v>
      </c>
      <c r="E215" s="153" t="s">
        <v>19</v>
      </c>
      <c r="F215" s="154" t="s">
        <v>183</v>
      </c>
      <c r="H215" s="155">
        <v>269.346</v>
      </c>
      <c r="I215" s="156"/>
      <c r="L215" s="152"/>
      <c r="M215" s="157"/>
      <c r="T215" s="158"/>
      <c r="AT215" s="153" t="s">
        <v>129</v>
      </c>
      <c r="AU215" s="153" t="s">
        <v>79</v>
      </c>
      <c r="AV215" s="13" t="s">
        <v>79</v>
      </c>
      <c r="AW215" s="13" t="s">
        <v>31</v>
      </c>
      <c r="AX215" s="13" t="s">
        <v>69</v>
      </c>
      <c r="AY215" s="153" t="s">
        <v>118</v>
      </c>
    </row>
    <row r="216" spans="2:65" s="13" customFormat="1" ht="11.25">
      <c r="B216" s="152"/>
      <c r="D216" s="146" t="s">
        <v>129</v>
      </c>
      <c r="E216" s="153" t="s">
        <v>19</v>
      </c>
      <c r="F216" s="154" t="s">
        <v>184</v>
      </c>
      <c r="H216" s="155">
        <v>186.86699999999999</v>
      </c>
      <c r="I216" s="156"/>
      <c r="L216" s="152"/>
      <c r="M216" s="157"/>
      <c r="T216" s="158"/>
      <c r="AT216" s="153" t="s">
        <v>129</v>
      </c>
      <c r="AU216" s="153" t="s">
        <v>79</v>
      </c>
      <c r="AV216" s="13" t="s">
        <v>79</v>
      </c>
      <c r="AW216" s="13" t="s">
        <v>31</v>
      </c>
      <c r="AX216" s="13" t="s">
        <v>69</v>
      </c>
      <c r="AY216" s="153" t="s">
        <v>118</v>
      </c>
    </row>
    <row r="217" spans="2:65" s="13" customFormat="1" ht="11.25">
      <c r="B217" s="152"/>
      <c r="D217" s="146" t="s">
        <v>129</v>
      </c>
      <c r="E217" s="153" t="s">
        <v>19</v>
      </c>
      <c r="F217" s="154" t="s">
        <v>185</v>
      </c>
      <c r="H217" s="155">
        <v>34.375</v>
      </c>
      <c r="I217" s="156"/>
      <c r="L217" s="152"/>
      <c r="M217" s="157"/>
      <c r="T217" s="158"/>
      <c r="AT217" s="153" t="s">
        <v>129</v>
      </c>
      <c r="AU217" s="153" t="s">
        <v>79</v>
      </c>
      <c r="AV217" s="13" t="s">
        <v>79</v>
      </c>
      <c r="AW217" s="13" t="s">
        <v>31</v>
      </c>
      <c r="AX217" s="13" t="s">
        <v>69</v>
      </c>
      <c r="AY217" s="153" t="s">
        <v>118</v>
      </c>
    </row>
    <row r="218" spans="2:65" s="15" customFormat="1" ht="11.25">
      <c r="B218" s="166"/>
      <c r="D218" s="146" t="s">
        <v>129</v>
      </c>
      <c r="E218" s="167" t="s">
        <v>19</v>
      </c>
      <c r="F218" s="168" t="s">
        <v>186</v>
      </c>
      <c r="H218" s="169">
        <v>643.48099999999999</v>
      </c>
      <c r="I218" s="170"/>
      <c r="L218" s="166"/>
      <c r="M218" s="171"/>
      <c r="T218" s="172"/>
      <c r="AT218" s="167" t="s">
        <v>129</v>
      </c>
      <c r="AU218" s="167" t="s">
        <v>79</v>
      </c>
      <c r="AV218" s="15" t="s">
        <v>139</v>
      </c>
      <c r="AW218" s="15" t="s">
        <v>31</v>
      </c>
      <c r="AX218" s="15" t="s">
        <v>69</v>
      </c>
      <c r="AY218" s="167" t="s">
        <v>118</v>
      </c>
    </row>
    <row r="219" spans="2:65" s="12" customFormat="1" ht="11.25">
      <c r="B219" s="145"/>
      <c r="D219" s="146" t="s">
        <v>129</v>
      </c>
      <c r="E219" s="147" t="s">
        <v>19</v>
      </c>
      <c r="F219" s="148" t="s">
        <v>187</v>
      </c>
      <c r="H219" s="147" t="s">
        <v>19</v>
      </c>
      <c r="I219" s="149"/>
      <c r="L219" s="145"/>
      <c r="M219" s="150"/>
      <c r="T219" s="151"/>
      <c r="AT219" s="147" t="s">
        <v>129</v>
      </c>
      <c r="AU219" s="147" t="s">
        <v>79</v>
      </c>
      <c r="AV219" s="12" t="s">
        <v>77</v>
      </c>
      <c r="AW219" s="12" t="s">
        <v>31</v>
      </c>
      <c r="AX219" s="12" t="s">
        <v>69</v>
      </c>
      <c r="AY219" s="147" t="s">
        <v>118</v>
      </c>
    </row>
    <row r="220" spans="2:65" s="13" customFormat="1" ht="11.25">
      <c r="B220" s="152"/>
      <c r="D220" s="146" t="s">
        <v>129</v>
      </c>
      <c r="E220" s="153" t="s">
        <v>19</v>
      </c>
      <c r="F220" s="154" t="s">
        <v>188</v>
      </c>
      <c r="H220" s="155">
        <v>-29.847999999999999</v>
      </c>
      <c r="I220" s="156"/>
      <c r="L220" s="152"/>
      <c r="M220" s="157"/>
      <c r="T220" s="158"/>
      <c r="AT220" s="153" t="s">
        <v>129</v>
      </c>
      <c r="AU220" s="153" t="s">
        <v>79</v>
      </c>
      <c r="AV220" s="13" t="s">
        <v>79</v>
      </c>
      <c r="AW220" s="13" t="s">
        <v>31</v>
      </c>
      <c r="AX220" s="13" t="s">
        <v>69</v>
      </c>
      <c r="AY220" s="153" t="s">
        <v>118</v>
      </c>
    </row>
    <row r="221" spans="2:65" s="13" customFormat="1" ht="11.25">
      <c r="B221" s="152"/>
      <c r="D221" s="146" t="s">
        <v>129</v>
      </c>
      <c r="E221" s="153" t="s">
        <v>19</v>
      </c>
      <c r="F221" s="154" t="s">
        <v>189</v>
      </c>
      <c r="H221" s="155">
        <v>-48.44</v>
      </c>
      <c r="I221" s="156"/>
      <c r="L221" s="152"/>
      <c r="M221" s="157"/>
      <c r="T221" s="158"/>
      <c r="AT221" s="153" t="s">
        <v>129</v>
      </c>
      <c r="AU221" s="153" t="s">
        <v>79</v>
      </c>
      <c r="AV221" s="13" t="s">
        <v>79</v>
      </c>
      <c r="AW221" s="13" t="s">
        <v>31</v>
      </c>
      <c r="AX221" s="13" t="s">
        <v>69</v>
      </c>
      <c r="AY221" s="153" t="s">
        <v>118</v>
      </c>
    </row>
    <row r="222" spans="2:65" s="12" customFormat="1" ht="11.25">
      <c r="B222" s="145"/>
      <c r="D222" s="146" t="s">
        <v>129</v>
      </c>
      <c r="E222" s="147" t="s">
        <v>19</v>
      </c>
      <c r="F222" s="148" t="s">
        <v>190</v>
      </c>
      <c r="H222" s="147" t="s">
        <v>19</v>
      </c>
      <c r="I222" s="149"/>
      <c r="L222" s="145"/>
      <c r="M222" s="150"/>
      <c r="T222" s="151"/>
      <c r="AT222" s="147" t="s">
        <v>129</v>
      </c>
      <c r="AU222" s="147" t="s">
        <v>79</v>
      </c>
      <c r="AV222" s="12" t="s">
        <v>77</v>
      </c>
      <c r="AW222" s="12" t="s">
        <v>31</v>
      </c>
      <c r="AX222" s="12" t="s">
        <v>69</v>
      </c>
      <c r="AY222" s="147" t="s">
        <v>118</v>
      </c>
    </row>
    <row r="223" spans="2:65" s="13" customFormat="1" ht="11.25">
      <c r="B223" s="152"/>
      <c r="D223" s="146" t="s">
        <v>129</v>
      </c>
      <c r="E223" s="153" t="s">
        <v>19</v>
      </c>
      <c r="F223" s="154" t="s">
        <v>191</v>
      </c>
      <c r="H223" s="155">
        <v>-2.5</v>
      </c>
      <c r="I223" s="156"/>
      <c r="L223" s="152"/>
      <c r="M223" s="157"/>
      <c r="T223" s="158"/>
      <c r="AT223" s="153" t="s">
        <v>129</v>
      </c>
      <c r="AU223" s="153" t="s">
        <v>79</v>
      </c>
      <c r="AV223" s="13" t="s">
        <v>79</v>
      </c>
      <c r="AW223" s="13" t="s">
        <v>31</v>
      </c>
      <c r="AX223" s="13" t="s">
        <v>69</v>
      </c>
      <c r="AY223" s="153" t="s">
        <v>118</v>
      </c>
    </row>
    <row r="224" spans="2:65" s="15" customFormat="1" ht="11.25">
      <c r="B224" s="166"/>
      <c r="D224" s="146" t="s">
        <v>129</v>
      </c>
      <c r="E224" s="167" t="s">
        <v>19</v>
      </c>
      <c r="F224" s="168" t="s">
        <v>186</v>
      </c>
      <c r="H224" s="169">
        <v>-80.787999999999997</v>
      </c>
      <c r="I224" s="170"/>
      <c r="L224" s="166"/>
      <c r="M224" s="171"/>
      <c r="T224" s="172"/>
      <c r="AT224" s="167" t="s">
        <v>129</v>
      </c>
      <c r="AU224" s="167" t="s">
        <v>79</v>
      </c>
      <c r="AV224" s="15" t="s">
        <v>139</v>
      </c>
      <c r="AW224" s="15" t="s">
        <v>31</v>
      </c>
      <c r="AX224" s="15" t="s">
        <v>69</v>
      </c>
      <c r="AY224" s="167" t="s">
        <v>118</v>
      </c>
    </row>
    <row r="225" spans="2:65" s="12" customFormat="1" ht="11.25">
      <c r="B225" s="145"/>
      <c r="D225" s="146" t="s">
        <v>129</v>
      </c>
      <c r="E225" s="147" t="s">
        <v>19</v>
      </c>
      <c r="F225" s="148" t="s">
        <v>192</v>
      </c>
      <c r="H225" s="147" t="s">
        <v>19</v>
      </c>
      <c r="I225" s="149"/>
      <c r="L225" s="145"/>
      <c r="M225" s="150"/>
      <c r="T225" s="151"/>
      <c r="AT225" s="147" t="s">
        <v>129</v>
      </c>
      <c r="AU225" s="147" t="s">
        <v>79</v>
      </c>
      <c r="AV225" s="12" t="s">
        <v>77</v>
      </c>
      <c r="AW225" s="12" t="s">
        <v>31</v>
      </c>
      <c r="AX225" s="12" t="s">
        <v>69</v>
      </c>
      <c r="AY225" s="147" t="s">
        <v>118</v>
      </c>
    </row>
    <row r="226" spans="2:65" s="13" customFormat="1" ht="11.25">
      <c r="B226" s="152"/>
      <c r="D226" s="146" t="s">
        <v>129</v>
      </c>
      <c r="E226" s="153" t="s">
        <v>19</v>
      </c>
      <c r="F226" s="154" t="s">
        <v>193</v>
      </c>
      <c r="H226" s="155">
        <v>-42.018999999999998</v>
      </c>
      <c r="I226" s="156"/>
      <c r="L226" s="152"/>
      <c r="M226" s="157"/>
      <c r="T226" s="158"/>
      <c r="AT226" s="153" t="s">
        <v>129</v>
      </c>
      <c r="AU226" s="153" t="s">
        <v>79</v>
      </c>
      <c r="AV226" s="13" t="s">
        <v>79</v>
      </c>
      <c r="AW226" s="13" t="s">
        <v>31</v>
      </c>
      <c r="AX226" s="13" t="s">
        <v>69</v>
      </c>
      <c r="AY226" s="153" t="s">
        <v>118</v>
      </c>
    </row>
    <row r="227" spans="2:65" s="13" customFormat="1" ht="11.25">
      <c r="B227" s="152"/>
      <c r="D227" s="146" t="s">
        <v>129</v>
      </c>
      <c r="E227" s="153" t="s">
        <v>19</v>
      </c>
      <c r="F227" s="154" t="s">
        <v>194</v>
      </c>
      <c r="H227" s="155">
        <v>-19.792000000000002</v>
      </c>
      <c r="I227" s="156"/>
      <c r="L227" s="152"/>
      <c r="M227" s="157"/>
      <c r="T227" s="158"/>
      <c r="AT227" s="153" t="s">
        <v>129</v>
      </c>
      <c r="AU227" s="153" t="s">
        <v>79</v>
      </c>
      <c r="AV227" s="13" t="s">
        <v>79</v>
      </c>
      <c r="AW227" s="13" t="s">
        <v>31</v>
      </c>
      <c r="AX227" s="13" t="s">
        <v>69</v>
      </c>
      <c r="AY227" s="153" t="s">
        <v>118</v>
      </c>
    </row>
    <row r="228" spans="2:65" s="15" customFormat="1" ht="11.25">
      <c r="B228" s="166"/>
      <c r="D228" s="146" t="s">
        <v>129</v>
      </c>
      <c r="E228" s="167" t="s">
        <v>19</v>
      </c>
      <c r="F228" s="168" t="s">
        <v>186</v>
      </c>
      <c r="H228" s="169">
        <v>-61.811</v>
      </c>
      <c r="I228" s="170"/>
      <c r="L228" s="166"/>
      <c r="M228" s="171"/>
      <c r="T228" s="172"/>
      <c r="AT228" s="167" t="s">
        <v>129</v>
      </c>
      <c r="AU228" s="167" t="s">
        <v>79</v>
      </c>
      <c r="AV228" s="15" t="s">
        <v>139</v>
      </c>
      <c r="AW228" s="15" t="s">
        <v>31</v>
      </c>
      <c r="AX228" s="15" t="s">
        <v>69</v>
      </c>
      <c r="AY228" s="167" t="s">
        <v>118</v>
      </c>
    </row>
    <row r="229" spans="2:65" s="13" customFormat="1" ht="11.25">
      <c r="B229" s="152"/>
      <c r="D229" s="146" t="s">
        <v>129</v>
      </c>
      <c r="E229" s="153" t="s">
        <v>19</v>
      </c>
      <c r="F229" s="154" t="s">
        <v>195</v>
      </c>
      <c r="H229" s="155">
        <v>22.47</v>
      </c>
      <c r="I229" s="156"/>
      <c r="L229" s="152"/>
      <c r="M229" s="157"/>
      <c r="T229" s="158"/>
      <c r="AT229" s="153" t="s">
        <v>129</v>
      </c>
      <c r="AU229" s="153" t="s">
        <v>79</v>
      </c>
      <c r="AV229" s="13" t="s">
        <v>79</v>
      </c>
      <c r="AW229" s="13" t="s">
        <v>31</v>
      </c>
      <c r="AX229" s="13" t="s">
        <v>69</v>
      </c>
      <c r="AY229" s="153" t="s">
        <v>118</v>
      </c>
    </row>
    <row r="230" spans="2:65" s="15" customFormat="1" ht="11.25">
      <c r="B230" s="166"/>
      <c r="D230" s="146" t="s">
        <v>129</v>
      </c>
      <c r="E230" s="167" t="s">
        <v>19</v>
      </c>
      <c r="F230" s="168" t="s">
        <v>186</v>
      </c>
      <c r="H230" s="169">
        <v>22.47</v>
      </c>
      <c r="I230" s="170"/>
      <c r="L230" s="166"/>
      <c r="M230" s="171"/>
      <c r="T230" s="172"/>
      <c r="AT230" s="167" t="s">
        <v>129</v>
      </c>
      <c r="AU230" s="167" t="s">
        <v>79</v>
      </c>
      <c r="AV230" s="15" t="s">
        <v>139</v>
      </c>
      <c r="AW230" s="15" t="s">
        <v>31</v>
      </c>
      <c r="AX230" s="15" t="s">
        <v>69</v>
      </c>
      <c r="AY230" s="167" t="s">
        <v>118</v>
      </c>
    </row>
    <row r="231" spans="2:65" s="13" customFormat="1" ht="11.25">
      <c r="B231" s="152"/>
      <c r="D231" s="146" t="s">
        <v>129</v>
      </c>
      <c r="E231" s="153" t="s">
        <v>19</v>
      </c>
      <c r="F231" s="154" t="s">
        <v>242</v>
      </c>
      <c r="H231" s="155">
        <v>-262.91500000000002</v>
      </c>
      <c r="I231" s="156"/>
      <c r="L231" s="152"/>
      <c r="M231" s="157"/>
      <c r="T231" s="158"/>
      <c r="AT231" s="153" t="s">
        <v>129</v>
      </c>
      <c r="AU231" s="153" t="s">
        <v>79</v>
      </c>
      <c r="AV231" s="13" t="s">
        <v>79</v>
      </c>
      <c r="AW231" s="13" t="s">
        <v>31</v>
      </c>
      <c r="AX231" s="13" t="s">
        <v>69</v>
      </c>
      <c r="AY231" s="153" t="s">
        <v>118</v>
      </c>
    </row>
    <row r="232" spans="2:65" s="13" customFormat="1" ht="11.25">
      <c r="B232" s="152"/>
      <c r="D232" s="146" t="s">
        <v>129</v>
      </c>
      <c r="E232" s="153" t="s">
        <v>19</v>
      </c>
      <c r="F232" s="154" t="s">
        <v>243</v>
      </c>
      <c r="H232" s="155">
        <v>-26</v>
      </c>
      <c r="I232" s="156"/>
      <c r="L232" s="152"/>
      <c r="M232" s="157"/>
      <c r="T232" s="158"/>
      <c r="AT232" s="153" t="s">
        <v>129</v>
      </c>
      <c r="AU232" s="153" t="s">
        <v>79</v>
      </c>
      <c r="AV232" s="13" t="s">
        <v>79</v>
      </c>
      <c r="AW232" s="13" t="s">
        <v>31</v>
      </c>
      <c r="AX232" s="13" t="s">
        <v>69</v>
      </c>
      <c r="AY232" s="153" t="s">
        <v>118</v>
      </c>
    </row>
    <row r="233" spans="2:65" s="15" customFormat="1" ht="11.25">
      <c r="B233" s="166"/>
      <c r="D233" s="146" t="s">
        <v>129</v>
      </c>
      <c r="E233" s="167" t="s">
        <v>19</v>
      </c>
      <c r="F233" s="168" t="s">
        <v>186</v>
      </c>
      <c r="H233" s="169">
        <v>-288.91500000000002</v>
      </c>
      <c r="I233" s="170"/>
      <c r="L233" s="166"/>
      <c r="M233" s="171"/>
      <c r="T233" s="172"/>
      <c r="AT233" s="167" t="s">
        <v>129</v>
      </c>
      <c r="AU233" s="167" t="s">
        <v>79</v>
      </c>
      <c r="AV233" s="15" t="s">
        <v>139</v>
      </c>
      <c r="AW233" s="15" t="s">
        <v>31</v>
      </c>
      <c r="AX233" s="15" t="s">
        <v>69</v>
      </c>
      <c r="AY233" s="167" t="s">
        <v>118</v>
      </c>
    </row>
    <row r="234" spans="2:65" s="14" customFormat="1" ht="11.25">
      <c r="B234" s="159"/>
      <c r="D234" s="146" t="s">
        <v>129</v>
      </c>
      <c r="E234" s="160" t="s">
        <v>19</v>
      </c>
      <c r="F234" s="161" t="s">
        <v>132</v>
      </c>
      <c r="H234" s="162">
        <v>234.43699999999995</v>
      </c>
      <c r="I234" s="163"/>
      <c r="L234" s="159"/>
      <c r="M234" s="164"/>
      <c r="T234" s="165"/>
      <c r="AT234" s="160" t="s">
        <v>129</v>
      </c>
      <c r="AU234" s="160" t="s">
        <v>79</v>
      </c>
      <c r="AV234" s="14" t="s">
        <v>125</v>
      </c>
      <c r="AW234" s="14" t="s">
        <v>31</v>
      </c>
      <c r="AX234" s="14" t="s">
        <v>77</v>
      </c>
      <c r="AY234" s="160" t="s">
        <v>118</v>
      </c>
    </row>
    <row r="235" spans="2:65" s="13" customFormat="1" ht="11.25">
      <c r="B235" s="152"/>
      <c r="D235" s="146" t="s">
        <v>129</v>
      </c>
      <c r="F235" s="154" t="s">
        <v>249</v>
      </c>
      <c r="H235" s="155">
        <v>3047.681</v>
      </c>
      <c r="I235" s="156"/>
      <c r="L235" s="152"/>
      <c r="M235" s="157"/>
      <c r="T235" s="158"/>
      <c r="AT235" s="153" t="s">
        <v>129</v>
      </c>
      <c r="AU235" s="153" t="s">
        <v>79</v>
      </c>
      <c r="AV235" s="13" t="s">
        <v>79</v>
      </c>
      <c r="AW235" s="13" t="s">
        <v>4</v>
      </c>
      <c r="AX235" s="13" t="s">
        <v>77</v>
      </c>
      <c r="AY235" s="153" t="s">
        <v>118</v>
      </c>
    </row>
    <row r="236" spans="2:65" s="1" customFormat="1" ht="24.2" customHeight="1">
      <c r="B236" s="33"/>
      <c r="C236" s="128" t="s">
        <v>250</v>
      </c>
      <c r="D236" s="128" t="s">
        <v>120</v>
      </c>
      <c r="E236" s="129" t="s">
        <v>251</v>
      </c>
      <c r="F236" s="130" t="s">
        <v>252</v>
      </c>
      <c r="G236" s="131" t="s">
        <v>178</v>
      </c>
      <c r="H236" s="132">
        <v>22.548999999999999</v>
      </c>
      <c r="I236" s="133"/>
      <c r="J236" s="134">
        <f>ROUND(I236*H236,2)</f>
        <v>0</v>
      </c>
      <c r="K236" s="130" t="s">
        <v>124</v>
      </c>
      <c r="L236" s="33"/>
      <c r="M236" s="135" t="s">
        <v>19</v>
      </c>
      <c r="N236" s="136" t="s">
        <v>40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125</v>
      </c>
      <c r="AT236" s="139" t="s">
        <v>120</v>
      </c>
      <c r="AU236" s="139" t="s">
        <v>79</v>
      </c>
      <c r="AY236" s="18" t="s">
        <v>118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8" t="s">
        <v>77</v>
      </c>
      <c r="BK236" s="140">
        <f>ROUND(I236*H236,2)</f>
        <v>0</v>
      </c>
      <c r="BL236" s="18" t="s">
        <v>125</v>
      </c>
      <c r="BM236" s="139" t="s">
        <v>253</v>
      </c>
    </row>
    <row r="237" spans="2:65" s="1" customFormat="1" ht="11.25">
      <c r="B237" s="33"/>
      <c r="D237" s="141" t="s">
        <v>127</v>
      </c>
      <c r="F237" s="142" t="s">
        <v>254</v>
      </c>
      <c r="I237" s="143"/>
      <c r="L237" s="33"/>
      <c r="M237" s="144"/>
      <c r="T237" s="54"/>
      <c r="AT237" s="18" t="s">
        <v>127</v>
      </c>
      <c r="AU237" s="18" t="s">
        <v>79</v>
      </c>
    </row>
    <row r="238" spans="2:65" s="12" customFormat="1" ht="11.25">
      <c r="B238" s="145"/>
      <c r="D238" s="146" t="s">
        <v>129</v>
      </c>
      <c r="E238" s="147" t="s">
        <v>19</v>
      </c>
      <c r="F238" s="148" t="s">
        <v>222</v>
      </c>
      <c r="H238" s="147" t="s">
        <v>19</v>
      </c>
      <c r="I238" s="149"/>
      <c r="L238" s="145"/>
      <c r="M238" s="150"/>
      <c r="T238" s="151"/>
      <c r="AT238" s="147" t="s">
        <v>129</v>
      </c>
      <c r="AU238" s="147" t="s">
        <v>79</v>
      </c>
      <c r="AV238" s="12" t="s">
        <v>77</v>
      </c>
      <c r="AW238" s="12" t="s">
        <v>31</v>
      </c>
      <c r="AX238" s="12" t="s">
        <v>69</v>
      </c>
      <c r="AY238" s="147" t="s">
        <v>118</v>
      </c>
    </row>
    <row r="239" spans="2:65" s="13" customFormat="1" ht="11.25">
      <c r="B239" s="152"/>
      <c r="D239" s="146" t="s">
        <v>129</v>
      </c>
      <c r="E239" s="153" t="s">
        <v>19</v>
      </c>
      <c r="F239" s="154" t="s">
        <v>223</v>
      </c>
      <c r="H239" s="155">
        <v>15.127000000000001</v>
      </c>
      <c r="I239" s="156"/>
      <c r="L239" s="152"/>
      <c r="M239" s="157"/>
      <c r="T239" s="158"/>
      <c r="AT239" s="153" t="s">
        <v>129</v>
      </c>
      <c r="AU239" s="153" t="s">
        <v>79</v>
      </c>
      <c r="AV239" s="13" t="s">
        <v>79</v>
      </c>
      <c r="AW239" s="13" t="s">
        <v>31</v>
      </c>
      <c r="AX239" s="13" t="s">
        <v>69</v>
      </c>
      <c r="AY239" s="153" t="s">
        <v>118</v>
      </c>
    </row>
    <row r="240" spans="2:65" s="13" customFormat="1" ht="11.25">
      <c r="B240" s="152"/>
      <c r="D240" s="146" t="s">
        <v>129</v>
      </c>
      <c r="E240" s="153" t="s">
        <v>19</v>
      </c>
      <c r="F240" s="154" t="s">
        <v>224</v>
      </c>
      <c r="H240" s="155">
        <v>7.4219999999999997</v>
      </c>
      <c r="I240" s="156"/>
      <c r="L240" s="152"/>
      <c r="M240" s="157"/>
      <c r="T240" s="158"/>
      <c r="AT240" s="153" t="s">
        <v>129</v>
      </c>
      <c r="AU240" s="153" t="s">
        <v>79</v>
      </c>
      <c r="AV240" s="13" t="s">
        <v>79</v>
      </c>
      <c r="AW240" s="13" t="s">
        <v>31</v>
      </c>
      <c r="AX240" s="13" t="s">
        <v>69</v>
      </c>
      <c r="AY240" s="153" t="s">
        <v>118</v>
      </c>
    </row>
    <row r="241" spans="2:65" s="14" customFormat="1" ht="11.25">
      <c r="B241" s="159"/>
      <c r="D241" s="146" t="s">
        <v>129</v>
      </c>
      <c r="E241" s="160" t="s">
        <v>19</v>
      </c>
      <c r="F241" s="161" t="s">
        <v>132</v>
      </c>
      <c r="H241" s="162">
        <v>22.548999999999999</v>
      </c>
      <c r="I241" s="163"/>
      <c r="L241" s="159"/>
      <c r="M241" s="164"/>
      <c r="T241" s="165"/>
      <c r="AT241" s="160" t="s">
        <v>129</v>
      </c>
      <c r="AU241" s="160" t="s">
        <v>79</v>
      </c>
      <c r="AV241" s="14" t="s">
        <v>125</v>
      </c>
      <c r="AW241" s="14" t="s">
        <v>31</v>
      </c>
      <c r="AX241" s="14" t="s">
        <v>77</v>
      </c>
      <c r="AY241" s="160" t="s">
        <v>118</v>
      </c>
    </row>
    <row r="242" spans="2:65" s="1" customFormat="1" ht="24.2" customHeight="1">
      <c r="B242" s="33"/>
      <c r="C242" s="128" t="s">
        <v>255</v>
      </c>
      <c r="D242" s="128" t="s">
        <v>120</v>
      </c>
      <c r="E242" s="129" t="s">
        <v>256</v>
      </c>
      <c r="F242" s="130" t="s">
        <v>257</v>
      </c>
      <c r="G242" s="131" t="s">
        <v>178</v>
      </c>
      <c r="H242" s="132">
        <v>313.02300000000002</v>
      </c>
      <c r="I242" s="133"/>
      <c r="J242" s="134">
        <f>ROUND(I242*H242,2)</f>
        <v>0</v>
      </c>
      <c r="K242" s="130" t="s">
        <v>124</v>
      </c>
      <c r="L242" s="33"/>
      <c r="M242" s="135" t="s">
        <v>19</v>
      </c>
      <c r="N242" s="136" t="s">
        <v>40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125</v>
      </c>
      <c r="AT242" s="139" t="s">
        <v>120</v>
      </c>
      <c r="AU242" s="139" t="s">
        <v>79</v>
      </c>
      <c r="AY242" s="18" t="s">
        <v>118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8" t="s">
        <v>77</v>
      </c>
      <c r="BK242" s="140">
        <f>ROUND(I242*H242,2)</f>
        <v>0</v>
      </c>
      <c r="BL242" s="18" t="s">
        <v>125</v>
      </c>
      <c r="BM242" s="139" t="s">
        <v>258</v>
      </c>
    </row>
    <row r="243" spans="2:65" s="1" customFormat="1" ht="11.25">
      <c r="B243" s="33"/>
      <c r="D243" s="141" t="s">
        <v>127</v>
      </c>
      <c r="F243" s="142" t="s">
        <v>259</v>
      </c>
      <c r="I243" s="143"/>
      <c r="L243" s="33"/>
      <c r="M243" s="144"/>
      <c r="T243" s="54"/>
      <c r="AT243" s="18" t="s">
        <v>127</v>
      </c>
      <c r="AU243" s="18" t="s">
        <v>79</v>
      </c>
    </row>
    <row r="244" spans="2:65" s="12" customFormat="1" ht="11.25">
      <c r="B244" s="145"/>
      <c r="D244" s="146" t="s">
        <v>129</v>
      </c>
      <c r="E244" s="147" t="s">
        <v>19</v>
      </c>
      <c r="F244" s="148" t="s">
        <v>260</v>
      </c>
      <c r="H244" s="147" t="s">
        <v>19</v>
      </c>
      <c r="I244" s="149"/>
      <c r="L244" s="145"/>
      <c r="M244" s="150"/>
      <c r="T244" s="151"/>
      <c r="AT244" s="147" t="s">
        <v>129</v>
      </c>
      <c r="AU244" s="147" t="s">
        <v>79</v>
      </c>
      <c r="AV244" s="12" t="s">
        <v>77</v>
      </c>
      <c r="AW244" s="12" t="s">
        <v>31</v>
      </c>
      <c r="AX244" s="12" t="s">
        <v>69</v>
      </c>
      <c r="AY244" s="147" t="s">
        <v>118</v>
      </c>
    </row>
    <row r="245" spans="2:65" s="13" customFormat="1" ht="11.25">
      <c r="B245" s="152"/>
      <c r="D245" s="146" t="s">
        <v>129</v>
      </c>
      <c r="E245" s="153" t="s">
        <v>19</v>
      </c>
      <c r="F245" s="154" t="s">
        <v>232</v>
      </c>
      <c r="H245" s="155">
        <v>262.91500000000002</v>
      </c>
      <c r="I245" s="156"/>
      <c r="L245" s="152"/>
      <c r="M245" s="157"/>
      <c r="T245" s="158"/>
      <c r="AT245" s="153" t="s">
        <v>129</v>
      </c>
      <c r="AU245" s="153" t="s">
        <v>79</v>
      </c>
      <c r="AV245" s="13" t="s">
        <v>79</v>
      </c>
      <c r="AW245" s="13" t="s">
        <v>31</v>
      </c>
      <c r="AX245" s="13" t="s">
        <v>69</v>
      </c>
      <c r="AY245" s="153" t="s">
        <v>118</v>
      </c>
    </row>
    <row r="246" spans="2:65" s="13" customFormat="1" ht="11.25">
      <c r="B246" s="152"/>
      <c r="D246" s="146" t="s">
        <v>129</v>
      </c>
      <c r="E246" s="153" t="s">
        <v>19</v>
      </c>
      <c r="F246" s="154" t="s">
        <v>233</v>
      </c>
      <c r="H246" s="155">
        <v>24.108000000000001</v>
      </c>
      <c r="I246" s="156"/>
      <c r="L246" s="152"/>
      <c r="M246" s="157"/>
      <c r="T246" s="158"/>
      <c r="AT246" s="153" t="s">
        <v>129</v>
      </c>
      <c r="AU246" s="153" t="s">
        <v>79</v>
      </c>
      <c r="AV246" s="13" t="s">
        <v>79</v>
      </c>
      <c r="AW246" s="13" t="s">
        <v>31</v>
      </c>
      <c r="AX246" s="13" t="s">
        <v>69</v>
      </c>
      <c r="AY246" s="153" t="s">
        <v>118</v>
      </c>
    </row>
    <row r="247" spans="2:65" s="13" customFormat="1" ht="11.25">
      <c r="B247" s="152"/>
      <c r="D247" s="146" t="s">
        <v>129</v>
      </c>
      <c r="E247" s="153" t="s">
        <v>19</v>
      </c>
      <c r="F247" s="154" t="s">
        <v>234</v>
      </c>
      <c r="H247" s="155">
        <v>26</v>
      </c>
      <c r="I247" s="156"/>
      <c r="L247" s="152"/>
      <c r="M247" s="157"/>
      <c r="T247" s="158"/>
      <c r="AT247" s="153" t="s">
        <v>129</v>
      </c>
      <c r="AU247" s="153" t="s">
        <v>79</v>
      </c>
      <c r="AV247" s="13" t="s">
        <v>79</v>
      </c>
      <c r="AW247" s="13" t="s">
        <v>31</v>
      </c>
      <c r="AX247" s="13" t="s">
        <v>69</v>
      </c>
      <c r="AY247" s="153" t="s">
        <v>118</v>
      </c>
    </row>
    <row r="248" spans="2:65" s="14" customFormat="1" ht="11.25">
      <c r="B248" s="159"/>
      <c r="D248" s="146" t="s">
        <v>129</v>
      </c>
      <c r="E248" s="160" t="s">
        <v>19</v>
      </c>
      <c r="F248" s="161" t="s">
        <v>132</v>
      </c>
      <c r="H248" s="162">
        <v>313.02300000000002</v>
      </c>
      <c r="I248" s="163"/>
      <c r="L248" s="159"/>
      <c r="M248" s="164"/>
      <c r="T248" s="165"/>
      <c r="AT248" s="160" t="s">
        <v>129</v>
      </c>
      <c r="AU248" s="160" t="s">
        <v>79</v>
      </c>
      <c r="AV248" s="14" t="s">
        <v>125</v>
      </c>
      <c r="AW248" s="14" t="s">
        <v>31</v>
      </c>
      <c r="AX248" s="14" t="s">
        <v>77</v>
      </c>
      <c r="AY248" s="160" t="s">
        <v>118</v>
      </c>
    </row>
    <row r="249" spans="2:65" s="1" customFormat="1" ht="24.2" customHeight="1">
      <c r="B249" s="33"/>
      <c r="C249" s="128" t="s">
        <v>261</v>
      </c>
      <c r="D249" s="128" t="s">
        <v>120</v>
      </c>
      <c r="E249" s="129" t="s">
        <v>262</v>
      </c>
      <c r="F249" s="130" t="s">
        <v>263</v>
      </c>
      <c r="G249" s="131" t="s">
        <v>178</v>
      </c>
      <c r="H249" s="132">
        <v>26</v>
      </c>
      <c r="I249" s="133"/>
      <c r="J249" s="134">
        <f>ROUND(I249*H249,2)</f>
        <v>0</v>
      </c>
      <c r="K249" s="130" t="s">
        <v>124</v>
      </c>
      <c r="L249" s="33"/>
      <c r="M249" s="135" t="s">
        <v>19</v>
      </c>
      <c r="N249" s="136" t="s">
        <v>40</v>
      </c>
      <c r="P249" s="137">
        <f>O249*H249</f>
        <v>0</v>
      </c>
      <c r="Q249" s="137">
        <v>0</v>
      </c>
      <c r="R249" s="137">
        <f>Q249*H249</f>
        <v>0</v>
      </c>
      <c r="S249" s="137">
        <v>0</v>
      </c>
      <c r="T249" s="138">
        <f>S249*H249</f>
        <v>0</v>
      </c>
      <c r="AR249" s="139" t="s">
        <v>125</v>
      </c>
      <c r="AT249" s="139" t="s">
        <v>120</v>
      </c>
      <c r="AU249" s="139" t="s">
        <v>79</v>
      </c>
      <c r="AY249" s="18" t="s">
        <v>118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8" t="s">
        <v>77</v>
      </c>
      <c r="BK249" s="140">
        <f>ROUND(I249*H249,2)</f>
        <v>0</v>
      </c>
      <c r="BL249" s="18" t="s">
        <v>125</v>
      </c>
      <c r="BM249" s="139" t="s">
        <v>264</v>
      </c>
    </row>
    <row r="250" spans="2:65" s="1" customFormat="1" ht="11.25">
      <c r="B250" s="33"/>
      <c r="D250" s="141" t="s">
        <v>127</v>
      </c>
      <c r="F250" s="142" t="s">
        <v>265</v>
      </c>
      <c r="I250" s="143"/>
      <c r="L250" s="33"/>
      <c r="M250" s="144"/>
      <c r="T250" s="54"/>
      <c r="AT250" s="18" t="s">
        <v>127</v>
      </c>
      <c r="AU250" s="18" t="s">
        <v>79</v>
      </c>
    </row>
    <row r="251" spans="2:65" s="13" customFormat="1" ht="11.25">
      <c r="B251" s="152"/>
      <c r="D251" s="146" t="s">
        <v>129</v>
      </c>
      <c r="E251" s="153" t="s">
        <v>19</v>
      </c>
      <c r="F251" s="154" t="s">
        <v>234</v>
      </c>
      <c r="H251" s="155">
        <v>26</v>
      </c>
      <c r="I251" s="156"/>
      <c r="L251" s="152"/>
      <c r="M251" s="157"/>
      <c r="T251" s="158"/>
      <c r="AT251" s="153" t="s">
        <v>129</v>
      </c>
      <c r="AU251" s="153" t="s">
        <v>79</v>
      </c>
      <c r="AV251" s="13" t="s">
        <v>79</v>
      </c>
      <c r="AW251" s="13" t="s">
        <v>31</v>
      </c>
      <c r="AX251" s="13" t="s">
        <v>69</v>
      </c>
      <c r="AY251" s="153" t="s">
        <v>118</v>
      </c>
    </row>
    <row r="252" spans="2:65" s="14" customFormat="1" ht="11.25">
      <c r="B252" s="159"/>
      <c r="D252" s="146" t="s">
        <v>129</v>
      </c>
      <c r="E252" s="160" t="s">
        <v>19</v>
      </c>
      <c r="F252" s="161" t="s">
        <v>132</v>
      </c>
      <c r="H252" s="162">
        <v>26</v>
      </c>
      <c r="I252" s="163"/>
      <c r="L252" s="159"/>
      <c r="M252" s="164"/>
      <c r="T252" s="165"/>
      <c r="AT252" s="160" t="s">
        <v>129</v>
      </c>
      <c r="AU252" s="160" t="s">
        <v>79</v>
      </c>
      <c r="AV252" s="14" t="s">
        <v>125</v>
      </c>
      <c r="AW252" s="14" t="s">
        <v>31</v>
      </c>
      <c r="AX252" s="14" t="s">
        <v>77</v>
      </c>
      <c r="AY252" s="160" t="s">
        <v>118</v>
      </c>
    </row>
    <row r="253" spans="2:65" s="1" customFormat="1" ht="24.2" customHeight="1">
      <c r="B253" s="33"/>
      <c r="C253" s="128" t="s">
        <v>266</v>
      </c>
      <c r="D253" s="128" t="s">
        <v>120</v>
      </c>
      <c r="E253" s="129" t="s">
        <v>267</v>
      </c>
      <c r="F253" s="130" t="s">
        <v>268</v>
      </c>
      <c r="G253" s="131" t="s">
        <v>269</v>
      </c>
      <c r="H253" s="132">
        <v>468.87400000000002</v>
      </c>
      <c r="I253" s="133"/>
      <c r="J253" s="134">
        <f>ROUND(I253*H253,2)</f>
        <v>0</v>
      </c>
      <c r="K253" s="130" t="s">
        <v>124</v>
      </c>
      <c r="L253" s="33"/>
      <c r="M253" s="135" t="s">
        <v>19</v>
      </c>
      <c r="N253" s="136" t="s">
        <v>40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125</v>
      </c>
      <c r="AT253" s="139" t="s">
        <v>120</v>
      </c>
      <c r="AU253" s="139" t="s">
        <v>79</v>
      </c>
      <c r="AY253" s="18" t="s">
        <v>118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8" t="s">
        <v>77</v>
      </c>
      <c r="BK253" s="140">
        <f>ROUND(I253*H253,2)</f>
        <v>0</v>
      </c>
      <c r="BL253" s="18" t="s">
        <v>125</v>
      </c>
      <c r="BM253" s="139" t="s">
        <v>270</v>
      </c>
    </row>
    <row r="254" spans="2:65" s="1" customFormat="1" ht="11.25">
      <c r="B254" s="33"/>
      <c r="D254" s="141" t="s">
        <v>127</v>
      </c>
      <c r="F254" s="142" t="s">
        <v>271</v>
      </c>
      <c r="I254" s="143"/>
      <c r="L254" s="33"/>
      <c r="M254" s="144"/>
      <c r="T254" s="54"/>
      <c r="AT254" s="18" t="s">
        <v>127</v>
      </c>
      <c r="AU254" s="18" t="s">
        <v>79</v>
      </c>
    </row>
    <row r="255" spans="2:65" s="12" customFormat="1" ht="11.25">
      <c r="B255" s="145"/>
      <c r="D255" s="146" t="s">
        <v>129</v>
      </c>
      <c r="E255" s="147" t="s">
        <v>19</v>
      </c>
      <c r="F255" s="148" t="s">
        <v>241</v>
      </c>
      <c r="H255" s="147" t="s">
        <v>19</v>
      </c>
      <c r="I255" s="149"/>
      <c r="L255" s="145"/>
      <c r="M255" s="150"/>
      <c r="T255" s="151"/>
      <c r="AT255" s="147" t="s">
        <v>129</v>
      </c>
      <c r="AU255" s="147" t="s">
        <v>79</v>
      </c>
      <c r="AV255" s="12" t="s">
        <v>77</v>
      </c>
      <c r="AW255" s="12" t="s">
        <v>31</v>
      </c>
      <c r="AX255" s="12" t="s">
        <v>69</v>
      </c>
      <c r="AY255" s="147" t="s">
        <v>118</v>
      </c>
    </row>
    <row r="256" spans="2:65" s="13" customFormat="1" ht="11.25">
      <c r="B256" s="152"/>
      <c r="D256" s="146" t="s">
        <v>129</v>
      </c>
      <c r="E256" s="153" t="s">
        <v>19</v>
      </c>
      <c r="F256" s="154" t="s">
        <v>181</v>
      </c>
      <c r="H256" s="155">
        <v>9.7949999999999999</v>
      </c>
      <c r="I256" s="156"/>
      <c r="L256" s="152"/>
      <c r="M256" s="157"/>
      <c r="T256" s="158"/>
      <c r="AT256" s="153" t="s">
        <v>129</v>
      </c>
      <c r="AU256" s="153" t="s">
        <v>79</v>
      </c>
      <c r="AV256" s="13" t="s">
        <v>79</v>
      </c>
      <c r="AW256" s="13" t="s">
        <v>31</v>
      </c>
      <c r="AX256" s="13" t="s">
        <v>69</v>
      </c>
      <c r="AY256" s="153" t="s">
        <v>118</v>
      </c>
    </row>
    <row r="257" spans="2:51" s="13" customFormat="1" ht="11.25">
      <c r="B257" s="152"/>
      <c r="D257" s="146" t="s">
        <v>129</v>
      </c>
      <c r="E257" s="153" t="s">
        <v>19</v>
      </c>
      <c r="F257" s="154" t="s">
        <v>182</v>
      </c>
      <c r="H257" s="155">
        <v>143.09800000000001</v>
      </c>
      <c r="I257" s="156"/>
      <c r="L257" s="152"/>
      <c r="M257" s="157"/>
      <c r="T257" s="158"/>
      <c r="AT257" s="153" t="s">
        <v>129</v>
      </c>
      <c r="AU257" s="153" t="s">
        <v>79</v>
      </c>
      <c r="AV257" s="13" t="s">
        <v>79</v>
      </c>
      <c r="AW257" s="13" t="s">
        <v>31</v>
      </c>
      <c r="AX257" s="13" t="s">
        <v>69</v>
      </c>
      <c r="AY257" s="153" t="s">
        <v>118</v>
      </c>
    </row>
    <row r="258" spans="2:51" s="13" customFormat="1" ht="11.25">
      <c r="B258" s="152"/>
      <c r="D258" s="146" t="s">
        <v>129</v>
      </c>
      <c r="E258" s="153" t="s">
        <v>19</v>
      </c>
      <c r="F258" s="154" t="s">
        <v>183</v>
      </c>
      <c r="H258" s="155">
        <v>269.346</v>
      </c>
      <c r="I258" s="156"/>
      <c r="L258" s="152"/>
      <c r="M258" s="157"/>
      <c r="T258" s="158"/>
      <c r="AT258" s="153" t="s">
        <v>129</v>
      </c>
      <c r="AU258" s="153" t="s">
        <v>79</v>
      </c>
      <c r="AV258" s="13" t="s">
        <v>79</v>
      </c>
      <c r="AW258" s="13" t="s">
        <v>31</v>
      </c>
      <c r="AX258" s="13" t="s">
        <v>69</v>
      </c>
      <c r="AY258" s="153" t="s">
        <v>118</v>
      </c>
    </row>
    <row r="259" spans="2:51" s="13" customFormat="1" ht="11.25">
      <c r="B259" s="152"/>
      <c r="D259" s="146" t="s">
        <v>129</v>
      </c>
      <c r="E259" s="153" t="s">
        <v>19</v>
      </c>
      <c r="F259" s="154" t="s">
        <v>184</v>
      </c>
      <c r="H259" s="155">
        <v>186.86699999999999</v>
      </c>
      <c r="I259" s="156"/>
      <c r="L259" s="152"/>
      <c r="M259" s="157"/>
      <c r="T259" s="158"/>
      <c r="AT259" s="153" t="s">
        <v>129</v>
      </c>
      <c r="AU259" s="153" t="s">
        <v>79</v>
      </c>
      <c r="AV259" s="13" t="s">
        <v>79</v>
      </c>
      <c r="AW259" s="13" t="s">
        <v>31</v>
      </c>
      <c r="AX259" s="13" t="s">
        <v>69</v>
      </c>
      <c r="AY259" s="153" t="s">
        <v>118</v>
      </c>
    </row>
    <row r="260" spans="2:51" s="13" customFormat="1" ht="11.25">
      <c r="B260" s="152"/>
      <c r="D260" s="146" t="s">
        <v>129</v>
      </c>
      <c r="E260" s="153" t="s">
        <v>19</v>
      </c>
      <c r="F260" s="154" t="s">
        <v>185</v>
      </c>
      <c r="H260" s="155">
        <v>34.375</v>
      </c>
      <c r="I260" s="156"/>
      <c r="L260" s="152"/>
      <c r="M260" s="157"/>
      <c r="T260" s="158"/>
      <c r="AT260" s="153" t="s">
        <v>129</v>
      </c>
      <c r="AU260" s="153" t="s">
        <v>79</v>
      </c>
      <c r="AV260" s="13" t="s">
        <v>79</v>
      </c>
      <c r="AW260" s="13" t="s">
        <v>31</v>
      </c>
      <c r="AX260" s="13" t="s">
        <v>69</v>
      </c>
      <c r="AY260" s="153" t="s">
        <v>118</v>
      </c>
    </row>
    <row r="261" spans="2:51" s="15" customFormat="1" ht="11.25">
      <c r="B261" s="166"/>
      <c r="D261" s="146" t="s">
        <v>129</v>
      </c>
      <c r="E261" s="167" t="s">
        <v>19</v>
      </c>
      <c r="F261" s="168" t="s">
        <v>186</v>
      </c>
      <c r="H261" s="169">
        <v>643.48099999999999</v>
      </c>
      <c r="I261" s="170"/>
      <c r="L261" s="166"/>
      <c r="M261" s="171"/>
      <c r="T261" s="172"/>
      <c r="AT261" s="167" t="s">
        <v>129</v>
      </c>
      <c r="AU261" s="167" t="s">
        <v>79</v>
      </c>
      <c r="AV261" s="15" t="s">
        <v>139</v>
      </c>
      <c r="AW261" s="15" t="s">
        <v>31</v>
      </c>
      <c r="AX261" s="15" t="s">
        <v>69</v>
      </c>
      <c r="AY261" s="167" t="s">
        <v>118</v>
      </c>
    </row>
    <row r="262" spans="2:51" s="12" customFormat="1" ht="11.25">
      <c r="B262" s="145"/>
      <c r="D262" s="146" t="s">
        <v>129</v>
      </c>
      <c r="E262" s="147" t="s">
        <v>19</v>
      </c>
      <c r="F262" s="148" t="s">
        <v>187</v>
      </c>
      <c r="H262" s="147" t="s">
        <v>19</v>
      </c>
      <c r="I262" s="149"/>
      <c r="L262" s="145"/>
      <c r="M262" s="150"/>
      <c r="T262" s="151"/>
      <c r="AT262" s="147" t="s">
        <v>129</v>
      </c>
      <c r="AU262" s="147" t="s">
        <v>79</v>
      </c>
      <c r="AV262" s="12" t="s">
        <v>77</v>
      </c>
      <c r="AW262" s="12" t="s">
        <v>31</v>
      </c>
      <c r="AX262" s="12" t="s">
        <v>69</v>
      </c>
      <c r="AY262" s="147" t="s">
        <v>118</v>
      </c>
    </row>
    <row r="263" spans="2:51" s="13" customFormat="1" ht="11.25">
      <c r="B263" s="152"/>
      <c r="D263" s="146" t="s">
        <v>129</v>
      </c>
      <c r="E263" s="153" t="s">
        <v>19</v>
      </c>
      <c r="F263" s="154" t="s">
        <v>188</v>
      </c>
      <c r="H263" s="155">
        <v>-29.847999999999999</v>
      </c>
      <c r="I263" s="156"/>
      <c r="L263" s="152"/>
      <c r="M263" s="157"/>
      <c r="T263" s="158"/>
      <c r="AT263" s="153" t="s">
        <v>129</v>
      </c>
      <c r="AU263" s="153" t="s">
        <v>79</v>
      </c>
      <c r="AV263" s="13" t="s">
        <v>79</v>
      </c>
      <c r="AW263" s="13" t="s">
        <v>31</v>
      </c>
      <c r="AX263" s="13" t="s">
        <v>69</v>
      </c>
      <c r="AY263" s="153" t="s">
        <v>118</v>
      </c>
    </row>
    <row r="264" spans="2:51" s="13" customFormat="1" ht="11.25">
      <c r="B264" s="152"/>
      <c r="D264" s="146" t="s">
        <v>129</v>
      </c>
      <c r="E264" s="153" t="s">
        <v>19</v>
      </c>
      <c r="F264" s="154" t="s">
        <v>189</v>
      </c>
      <c r="H264" s="155">
        <v>-48.44</v>
      </c>
      <c r="I264" s="156"/>
      <c r="L264" s="152"/>
      <c r="M264" s="157"/>
      <c r="T264" s="158"/>
      <c r="AT264" s="153" t="s">
        <v>129</v>
      </c>
      <c r="AU264" s="153" t="s">
        <v>79</v>
      </c>
      <c r="AV264" s="13" t="s">
        <v>79</v>
      </c>
      <c r="AW264" s="13" t="s">
        <v>31</v>
      </c>
      <c r="AX264" s="13" t="s">
        <v>69</v>
      </c>
      <c r="AY264" s="153" t="s">
        <v>118</v>
      </c>
    </row>
    <row r="265" spans="2:51" s="12" customFormat="1" ht="11.25">
      <c r="B265" s="145"/>
      <c r="D265" s="146" t="s">
        <v>129</v>
      </c>
      <c r="E265" s="147" t="s">
        <v>19</v>
      </c>
      <c r="F265" s="148" t="s">
        <v>190</v>
      </c>
      <c r="H265" s="147" t="s">
        <v>19</v>
      </c>
      <c r="I265" s="149"/>
      <c r="L265" s="145"/>
      <c r="M265" s="150"/>
      <c r="T265" s="151"/>
      <c r="AT265" s="147" t="s">
        <v>129</v>
      </c>
      <c r="AU265" s="147" t="s">
        <v>79</v>
      </c>
      <c r="AV265" s="12" t="s">
        <v>77</v>
      </c>
      <c r="AW265" s="12" t="s">
        <v>31</v>
      </c>
      <c r="AX265" s="12" t="s">
        <v>69</v>
      </c>
      <c r="AY265" s="147" t="s">
        <v>118</v>
      </c>
    </row>
    <row r="266" spans="2:51" s="13" customFormat="1" ht="11.25">
      <c r="B266" s="152"/>
      <c r="D266" s="146" t="s">
        <v>129</v>
      </c>
      <c r="E266" s="153" t="s">
        <v>19</v>
      </c>
      <c r="F266" s="154" t="s">
        <v>191</v>
      </c>
      <c r="H266" s="155">
        <v>-2.5</v>
      </c>
      <c r="I266" s="156"/>
      <c r="L266" s="152"/>
      <c r="M266" s="157"/>
      <c r="T266" s="158"/>
      <c r="AT266" s="153" t="s">
        <v>129</v>
      </c>
      <c r="AU266" s="153" t="s">
        <v>79</v>
      </c>
      <c r="AV266" s="13" t="s">
        <v>79</v>
      </c>
      <c r="AW266" s="13" t="s">
        <v>31</v>
      </c>
      <c r="AX266" s="13" t="s">
        <v>69</v>
      </c>
      <c r="AY266" s="153" t="s">
        <v>118</v>
      </c>
    </row>
    <row r="267" spans="2:51" s="15" customFormat="1" ht="11.25">
      <c r="B267" s="166"/>
      <c r="D267" s="146" t="s">
        <v>129</v>
      </c>
      <c r="E267" s="167" t="s">
        <v>19</v>
      </c>
      <c r="F267" s="168" t="s">
        <v>186</v>
      </c>
      <c r="H267" s="169">
        <v>-80.787999999999997</v>
      </c>
      <c r="I267" s="170"/>
      <c r="L267" s="166"/>
      <c r="M267" s="171"/>
      <c r="T267" s="172"/>
      <c r="AT267" s="167" t="s">
        <v>129</v>
      </c>
      <c r="AU267" s="167" t="s">
        <v>79</v>
      </c>
      <c r="AV267" s="15" t="s">
        <v>139</v>
      </c>
      <c r="AW267" s="15" t="s">
        <v>31</v>
      </c>
      <c r="AX267" s="15" t="s">
        <v>69</v>
      </c>
      <c r="AY267" s="167" t="s">
        <v>118</v>
      </c>
    </row>
    <row r="268" spans="2:51" s="12" customFormat="1" ht="11.25">
      <c r="B268" s="145"/>
      <c r="D268" s="146" t="s">
        <v>129</v>
      </c>
      <c r="E268" s="147" t="s">
        <v>19</v>
      </c>
      <c r="F268" s="148" t="s">
        <v>192</v>
      </c>
      <c r="H268" s="147" t="s">
        <v>19</v>
      </c>
      <c r="I268" s="149"/>
      <c r="L268" s="145"/>
      <c r="M268" s="150"/>
      <c r="T268" s="151"/>
      <c r="AT268" s="147" t="s">
        <v>129</v>
      </c>
      <c r="AU268" s="147" t="s">
        <v>79</v>
      </c>
      <c r="AV268" s="12" t="s">
        <v>77</v>
      </c>
      <c r="AW268" s="12" t="s">
        <v>31</v>
      </c>
      <c r="AX268" s="12" t="s">
        <v>69</v>
      </c>
      <c r="AY268" s="147" t="s">
        <v>118</v>
      </c>
    </row>
    <row r="269" spans="2:51" s="13" customFormat="1" ht="11.25">
      <c r="B269" s="152"/>
      <c r="D269" s="146" t="s">
        <v>129</v>
      </c>
      <c r="E269" s="153" t="s">
        <v>19</v>
      </c>
      <c r="F269" s="154" t="s">
        <v>193</v>
      </c>
      <c r="H269" s="155">
        <v>-42.018999999999998</v>
      </c>
      <c r="I269" s="156"/>
      <c r="L269" s="152"/>
      <c r="M269" s="157"/>
      <c r="T269" s="158"/>
      <c r="AT269" s="153" t="s">
        <v>129</v>
      </c>
      <c r="AU269" s="153" t="s">
        <v>79</v>
      </c>
      <c r="AV269" s="13" t="s">
        <v>79</v>
      </c>
      <c r="AW269" s="13" t="s">
        <v>31</v>
      </c>
      <c r="AX269" s="13" t="s">
        <v>69</v>
      </c>
      <c r="AY269" s="153" t="s">
        <v>118</v>
      </c>
    </row>
    <row r="270" spans="2:51" s="13" customFormat="1" ht="11.25">
      <c r="B270" s="152"/>
      <c r="D270" s="146" t="s">
        <v>129</v>
      </c>
      <c r="E270" s="153" t="s">
        <v>19</v>
      </c>
      <c r="F270" s="154" t="s">
        <v>194</v>
      </c>
      <c r="H270" s="155">
        <v>-19.792000000000002</v>
      </c>
      <c r="I270" s="156"/>
      <c r="L270" s="152"/>
      <c r="M270" s="157"/>
      <c r="T270" s="158"/>
      <c r="AT270" s="153" t="s">
        <v>129</v>
      </c>
      <c r="AU270" s="153" t="s">
        <v>79</v>
      </c>
      <c r="AV270" s="13" t="s">
        <v>79</v>
      </c>
      <c r="AW270" s="13" t="s">
        <v>31</v>
      </c>
      <c r="AX270" s="13" t="s">
        <v>69</v>
      </c>
      <c r="AY270" s="153" t="s">
        <v>118</v>
      </c>
    </row>
    <row r="271" spans="2:51" s="15" customFormat="1" ht="11.25">
      <c r="B271" s="166"/>
      <c r="D271" s="146" t="s">
        <v>129</v>
      </c>
      <c r="E271" s="167" t="s">
        <v>19</v>
      </c>
      <c r="F271" s="168" t="s">
        <v>186</v>
      </c>
      <c r="H271" s="169">
        <v>-61.811</v>
      </c>
      <c r="I271" s="170"/>
      <c r="L271" s="166"/>
      <c r="M271" s="171"/>
      <c r="T271" s="172"/>
      <c r="AT271" s="167" t="s">
        <v>129</v>
      </c>
      <c r="AU271" s="167" t="s">
        <v>79</v>
      </c>
      <c r="AV271" s="15" t="s">
        <v>139</v>
      </c>
      <c r="AW271" s="15" t="s">
        <v>31</v>
      </c>
      <c r="AX271" s="15" t="s">
        <v>69</v>
      </c>
      <c r="AY271" s="167" t="s">
        <v>118</v>
      </c>
    </row>
    <row r="272" spans="2:51" s="13" customFormat="1" ht="11.25">
      <c r="B272" s="152"/>
      <c r="D272" s="146" t="s">
        <v>129</v>
      </c>
      <c r="E272" s="153" t="s">
        <v>19</v>
      </c>
      <c r="F272" s="154" t="s">
        <v>195</v>
      </c>
      <c r="H272" s="155">
        <v>22.47</v>
      </c>
      <c r="I272" s="156"/>
      <c r="L272" s="152"/>
      <c r="M272" s="157"/>
      <c r="T272" s="158"/>
      <c r="AT272" s="153" t="s">
        <v>129</v>
      </c>
      <c r="AU272" s="153" t="s">
        <v>79</v>
      </c>
      <c r="AV272" s="13" t="s">
        <v>79</v>
      </c>
      <c r="AW272" s="13" t="s">
        <v>31</v>
      </c>
      <c r="AX272" s="13" t="s">
        <v>69</v>
      </c>
      <c r="AY272" s="153" t="s">
        <v>118</v>
      </c>
    </row>
    <row r="273" spans="2:65" s="15" customFormat="1" ht="11.25">
      <c r="B273" s="166"/>
      <c r="D273" s="146" t="s">
        <v>129</v>
      </c>
      <c r="E273" s="167" t="s">
        <v>19</v>
      </c>
      <c r="F273" s="168" t="s">
        <v>186</v>
      </c>
      <c r="H273" s="169">
        <v>22.47</v>
      </c>
      <c r="I273" s="170"/>
      <c r="L273" s="166"/>
      <c r="M273" s="171"/>
      <c r="T273" s="172"/>
      <c r="AT273" s="167" t="s">
        <v>129</v>
      </c>
      <c r="AU273" s="167" t="s">
        <v>79</v>
      </c>
      <c r="AV273" s="15" t="s">
        <v>139</v>
      </c>
      <c r="AW273" s="15" t="s">
        <v>31</v>
      </c>
      <c r="AX273" s="15" t="s">
        <v>69</v>
      </c>
      <c r="AY273" s="167" t="s">
        <v>118</v>
      </c>
    </row>
    <row r="274" spans="2:65" s="13" customFormat="1" ht="11.25">
      <c r="B274" s="152"/>
      <c r="D274" s="146" t="s">
        <v>129</v>
      </c>
      <c r="E274" s="153" t="s">
        <v>19</v>
      </c>
      <c r="F274" s="154" t="s">
        <v>242</v>
      </c>
      <c r="H274" s="155">
        <v>-262.91500000000002</v>
      </c>
      <c r="I274" s="156"/>
      <c r="L274" s="152"/>
      <c r="M274" s="157"/>
      <c r="T274" s="158"/>
      <c r="AT274" s="153" t="s">
        <v>129</v>
      </c>
      <c r="AU274" s="153" t="s">
        <v>79</v>
      </c>
      <c r="AV274" s="13" t="s">
        <v>79</v>
      </c>
      <c r="AW274" s="13" t="s">
        <v>31</v>
      </c>
      <c r="AX274" s="13" t="s">
        <v>69</v>
      </c>
      <c r="AY274" s="153" t="s">
        <v>118</v>
      </c>
    </row>
    <row r="275" spans="2:65" s="13" customFormat="1" ht="11.25">
      <c r="B275" s="152"/>
      <c r="D275" s="146" t="s">
        <v>129</v>
      </c>
      <c r="E275" s="153" t="s">
        <v>19</v>
      </c>
      <c r="F275" s="154" t="s">
        <v>243</v>
      </c>
      <c r="H275" s="155">
        <v>-26</v>
      </c>
      <c r="I275" s="156"/>
      <c r="L275" s="152"/>
      <c r="M275" s="157"/>
      <c r="T275" s="158"/>
      <c r="AT275" s="153" t="s">
        <v>129</v>
      </c>
      <c r="AU275" s="153" t="s">
        <v>79</v>
      </c>
      <c r="AV275" s="13" t="s">
        <v>79</v>
      </c>
      <c r="AW275" s="13" t="s">
        <v>31</v>
      </c>
      <c r="AX275" s="13" t="s">
        <v>69</v>
      </c>
      <c r="AY275" s="153" t="s">
        <v>118</v>
      </c>
    </row>
    <row r="276" spans="2:65" s="15" customFormat="1" ht="11.25">
      <c r="B276" s="166"/>
      <c r="D276" s="146" t="s">
        <v>129</v>
      </c>
      <c r="E276" s="167" t="s">
        <v>19</v>
      </c>
      <c r="F276" s="168" t="s">
        <v>186</v>
      </c>
      <c r="H276" s="169">
        <v>-288.91500000000002</v>
      </c>
      <c r="I276" s="170"/>
      <c r="L276" s="166"/>
      <c r="M276" s="171"/>
      <c r="T276" s="172"/>
      <c r="AT276" s="167" t="s">
        <v>129</v>
      </c>
      <c r="AU276" s="167" t="s">
        <v>79</v>
      </c>
      <c r="AV276" s="15" t="s">
        <v>139</v>
      </c>
      <c r="AW276" s="15" t="s">
        <v>31</v>
      </c>
      <c r="AX276" s="15" t="s">
        <v>69</v>
      </c>
      <c r="AY276" s="167" t="s">
        <v>118</v>
      </c>
    </row>
    <row r="277" spans="2:65" s="14" customFormat="1" ht="11.25">
      <c r="B277" s="159"/>
      <c r="D277" s="146" t="s">
        <v>129</v>
      </c>
      <c r="E277" s="160" t="s">
        <v>19</v>
      </c>
      <c r="F277" s="161" t="s">
        <v>132</v>
      </c>
      <c r="H277" s="162">
        <v>234.43699999999995</v>
      </c>
      <c r="I277" s="163"/>
      <c r="L277" s="159"/>
      <c r="M277" s="164"/>
      <c r="T277" s="165"/>
      <c r="AT277" s="160" t="s">
        <v>129</v>
      </c>
      <c r="AU277" s="160" t="s">
        <v>79</v>
      </c>
      <c r="AV277" s="14" t="s">
        <v>125</v>
      </c>
      <c r="AW277" s="14" t="s">
        <v>31</v>
      </c>
      <c r="AX277" s="14" t="s">
        <v>77</v>
      </c>
      <c r="AY277" s="160" t="s">
        <v>118</v>
      </c>
    </row>
    <row r="278" spans="2:65" s="13" customFormat="1" ht="11.25">
      <c r="B278" s="152"/>
      <c r="D278" s="146" t="s">
        <v>129</v>
      </c>
      <c r="F278" s="154" t="s">
        <v>272</v>
      </c>
      <c r="H278" s="155">
        <v>468.87400000000002</v>
      </c>
      <c r="I278" s="156"/>
      <c r="L278" s="152"/>
      <c r="M278" s="157"/>
      <c r="T278" s="158"/>
      <c r="AT278" s="153" t="s">
        <v>129</v>
      </c>
      <c r="AU278" s="153" t="s">
        <v>79</v>
      </c>
      <c r="AV278" s="13" t="s">
        <v>79</v>
      </c>
      <c r="AW278" s="13" t="s">
        <v>4</v>
      </c>
      <c r="AX278" s="13" t="s">
        <v>77</v>
      </c>
      <c r="AY278" s="153" t="s">
        <v>118</v>
      </c>
    </row>
    <row r="279" spans="2:65" s="1" customFormat="1" ht="24.2" customHeight="1">
      <c r="B279" s="33"/>
      <c r="C279" s="128" t="s">
        <v>273</v>
      </c>
      <c r="D279" s="128" t="s">
        <v>120</v>
      </c>
      <c r="E279" s="129" t="s">
        <v>274</v>
      </c>
      <c r="F279" s="130" t="s">
        <v>275</v>
      </c>
      <c r="G279" s="131" t="s">
        <v>178</v>
      </c>
      <c r="H279" s="132">
        <v>313.02300000000002</v>
      </c>
      <c r="I279" s="133"/>
      <c r="J279" s="134">
        <f>ROUND(I279*H279,2)</f>
        <v>0</v>
      </c>
      <c r="K279" s="130" t="s">
        <v>124</v>
      </c>
      <c r="L279" s="33"/>
      <c r="M279" s="135" t="s">
        <v>19</v>
      </c>
      <c r="N279" s="136" t="s">
        <v>40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125</v>
      </c>
      <c r="AT279" s="139" t="s">
        <v>120</v>
      </c>
      <c r="AU279" s="139" t="s">
        <v>79</v>
      </c>
      <c r="AY279" s="18" t="s">
        <v>118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77</v>
      </c>
      <c r="BK279" s="140">
        <f>ROUND(I279*H279,2)</f>
        <v>0</v>
      </c>
      <c r="BL279" s="18" t="s">
        <v>125</v>
      </c>
      <c r="BM279" s="139" t="s">
        <v>276</v>
      </c>
    </row>
    <row r="280" spans="2:65" s="1" customFormat="1" ht="11.25">
      <c r="B280" s="33"/>
      <c r="D280" s="141" t="s">
        <v>127</v>
      </c>
      <c r="F280" s="142" t="s">
        <v>277</v>
      </c>
      <c r="I280" s="143"/>
      <c r="L280" s="33"/>
      <c r="M280" s="144"/>
      <c r="T280" s="54"/>
      <c r="AT280" s="18" t="s">
        <v>127</v>
      </c>
      <c r="AU280" s="18" t="s">
        <v>79</v>
      </c>
    </row>
    <row r="281" spans="2:65" s="12" customFormat="1" ht="11.25">
      <c r="B281" s="145"/>
      <c r="D281" s="146" t="s">
        <v>129</v>
      </c>
      <c r="E281" s="147" t="s">
        <v>19</v>
      </c>
      <c r="F281" s="148" t="s">
        <v>278</v>
      </c>
      <c r="H281" s="147" t="s">
        <v>19</v>
      </c>
      <c r="I281" s="149"/>
      <c r="L281" s="145"/>
      <c r="M281" s="150"/>
      <c r="T281" s="151"/>
      <c r="AT281" s="147" t="s">
        <v>129</v>
      </c>
      <c r="AU281" s="147" t="s">
        <v>79</v>
      </c>
      <c r="AV281" s="12" t="s">
        <v>77</v>
      </c>
      <c r="AW281" s="12" t="s">
        <v>31</v>
      </c>
      <c r="AX281" s="12" t="s">
        <v>69</v>
      </c>
      <c r="AY281" s="147" t="s">
        <v>118</v>
      </c>
    </row>
    <row r="282" spans="2:65" s="13" customFormat="1" ht="11.25">
      <c r="B282" s="152"/>
      <c r="D282" s="146" t="s">
        <v>129</v>
      </c>
      <c r="E282" s="153" t="s">
        <v>19</v>
      </c>
      <c r="F282" s="154" t="s">
        <v>232</v>
      </c>
      <c r="H282" s="155">
        <v>262.91500000000002</v>
      </c>
      <c r="I282" s="156"/>
      <c r="L282" s="152"/>
      <c r="M282" s="157"/>
      <c r="T282" s="158"/>
      <c r="AT282" s="153" t="s">
        <v>129</v>
      </c>
      <c r="AU282" s="153" t="s">
        <v>79</v>
      </c>
      <c r="AV282" s="13" t="s">
        <v>79</v>
      </c>
      <c r="AW282" s="13" t="s">
        <v>31</v>
      </c>
      <c r="AX282" s="13" t="s">
        <v>69</v>
      </c>
      <c r="AY282" s="153" t="s">
        <v>118</v>
      </c>
    </row>
    <row r="283" spans="2:65" s="13" customFormat="1" ht="11.25">
      <c r="B283" s="152"/>
      <c r="D283" s="146" t="s">
        <v>129</v>
      </c>
      <c r="E283" s="153" t="s">
        <v>19</v>
      </c>
      <c r="F283" s="154" t="s">
        <v>233</v>
      </c>
      <c r="H283" s="155">
        <v>24.108000000000001</v>
      </c>
      <c r="I283" s="156"/>
      <c r="L283" s="152"/>
      <c r="M283" s="157"/>
      <c r="T283" s="158"/>
      <c r="AT283" s="153" t="s">
        <v>129</v>
      </c>
      <c r="AU283" s="153" t="s">
        <v>79</v>
      </c>
      <c r="AV283" s="13" t="s">
        <v>79</v>
      </c>
      <c r="AW283" s="13" t="s">
        <v>31</v>
      </c>
      <c r="AX283" s="13" t="s">
        <v>69</v>
      </c>
      <c r="AY283" s="153" t="s">
        <v>118</v>
      </c>
    </row>
    <row r="284" spans="2:65" s="13" customFormat="1" ht="11.25">
      <c r="B284" s="152"/>
      <c r="D284" s="146" t="s">
        <v>129</v>
      </c>
      <c r="E284" s="153" t="s">
        <v>19</v>
      </c>
      <c r="F284" s="154" t="s">
        <v>234</v>
      </c>
      <c r="H284" s="155">
        <v>26</v>
      </c>
      <c r="I284" s="156"/>
      <c r="L284" s="152"/>
      <c r="M284" s="157"/>
      <c r="T284" s="158"/>
      <c r="AT284" s="153" t="s">
        <v>129</v>
      </c>
      <c r="AU284" s="153" t="s">
        <v>79</v>
      </c>
      <c r="AV284" s="13" t="s">
        <v>79</v>
      </c>
      <c r="AW284" s="13" t="s">
        <v>31</v>
      </c>
      <c r="AX284" s="13" t="s">
        <v>69</v>
      </c>
      <c r="AY284" s="153" t="s">
        <v>118</v>
      </c>
    </row>
    <row r="285" spans="2:65" s="14" customFormat="1" ht="11.25">
      <c r="B285" s="159"/>
      <c r="D285" s="146" t="s">
        <v>129</v>
      </c>
      <c r="E285" s="160" t="s">
        <v>19</v>
      </c>
      <c r="F285" s="161" t="s">
        <v>132</v>
      </c>
      <c r="H285" s="162">
        <v>313.02300000000002</v>
      </c>
      <c r="I285" s="163"/>
      <c r="L285" s="159"/>
      <c r="M285" s="164"/>
      <c r="T285" s="165"/>
      <c r="AT285" s="160" t="s">
        <v>129</v>
      </c>
      <c r="AU285" s="160" t="s">
        <v>79</v>
      </c>
      <c r="AV285" s="14" t="s">
        <v>125</v>
      </c>
      <c r="AW285" s="14" t="s">
        <v>31</v>
      </c>
      <c r="AX285" s="14" t="s">
        <v>77</v>
      </c>
      <c r="AY285" s="160" t="s">
        <v>118</v>
      </c>
    </row>
    <row r="286" spans="2:65" s="1" customFormat="1" ht="24.2" customHeight="1">
      <c r="B286" s="33"/>
      <c r="C286" s="128" t="s">
        <v>7</v>
      </c>
      <c r="D286" s="128" t="s">
        <v>120</v>
      </c>
      <c r="E286" s="129" t="s">
        <v>279</v>
      </c>
      <c r="F286" s="130" t="s">
        <v>280</v>
      </c>
      <c r="G286" s="131" t="s">
        <v>178</v>
      </c>
      <c r="H286" s="132">
        <v>262.91500000000002</v>
      </c>
      <c r="I286" s="133"/>
      <c r="J286" s="134">
        <f>ROUND(I286*H286,2)</f>
        <v>0</v>
      </c>
      <c r="K286" s="130" t="s">
        <v>124</v>
      </c>
      <c r="L286" s="33"/>
      <c r="M286" s="135" t="s">
        <v>19</v>
      </c>
      <c r="N286" s="136" t="s">
        <v>40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125</v>
      </c>
      <c r="AT286" s="139" t="s">
        <v>120</v>
      </c>
      <c r="AU286" s="139" t="s">
        <v>79</v>
      </c>
      <c r="AY286" s="18" t="s">
        <v>118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8" t="s">
        <v>77</v>
      </c>
      <c r="BK286" s="140">
        <f>ROUND(I286*H286,2)</f>
        <v>0</v>
      </c>
      <c r="BL286" s="18" t="s">
        <v>125</v>
      </c>
      <c r="BM286" s="139" t="s">
        <v>281</v>
      </c>
    </row>
    <row r="287" spans="2:65" s="1" customFormat="1" ht="11.25">
      <c r="B287" s="33"/>
      <c r="D287" s="141" t="s">
        <v>127</v>
      </c>
      <c r="F287" s="142" t="s">
        <v>282</v>
      </c>
      <c r="I287" s="143"/>
      <c r="L287" s="33"/>
      <c r="M287" s="144"/>
      <c r="T287" s="54"/>
      <c r="AT287" s="18" t="s">
        <v>127</v>
      </c>
      <c r="AU287" s="18" t="s">
        <v>79</v>
      </c>
    </row>
    <row r="288" spans="2:65" s="12" customFormat="1" ht="11.25">
      <c r="B288" s="145"/>
      <c r="D288" s="146" t="s">
        <v>129</v>
      </c>
      <c r="E288" s="147" t="s">
        <v>19</v>
      </c>
      <c r="F288" s="148" t="s">
        <v>283</v>
      </c>
      <c r="H288" s="147" t="s">
        <v>19</v>
      </c>
      <c r="I288" s="149"/>
      <c r="L288" s="145"/>
      <c r="M288" s="150"/>
      <c r="T288" s="151"/>
      <c r="AT288" s="147" t="s">
        <v>129</v>
      </c>
      <c r="AU288" s="147" t="s">
        <v>79</v>
      </c>
      <c r="AV288" s="12" t="s">
        <v>77</v>
      </c>
      <c r="AW288" s="12" t="s">
        <v>31</v>
      </c>
      <c r="AX288" s="12" t="s">
        <v>69</v>
      </c>
      <c r="AY288" s="147" t="s">
        <v>118</v>
      </c>
    </row>
    <row r="289" spans="2:51" s="13" customFormat="1" ht="11.25">
      <c r="B289" s="152"/>
      <c r="D289" s="146" t="s">
        <v>129</v>
      </c>
      <c r="E289" s="153" t="s">
        <v>19</v>
      </c>
      <c r="F289" s="154" t="s">
        <v>181</v>
      </c>
      <c r="H289" s="155">
        <v>9.7949999999999999</v>
      </c>
      <c r="I289" s="156"/>
      <c r="L289" s="152"/>
      <c r="M289" s="157"/>
      <c r="T289" s="158"/>
      <c r="AT289" s="153" t="s">
        <v>129</v>
      </c>
      <c r="AU289" s="153" t="s">
        <v>79</v>
      </c>
      <c r="AV289" s="13" t="s">
        <v>79</v>
      </c>
      <c r="AW289" s="13" t="s">
        <v>31</v>
      </c>
      <c r="AX289" s="13" t="s">
        <v>69</v>
      </c>
      <c r="AY289" s="153" t="s">
        <v>118</v>
      </c>
    </row>
    <row r="290" spans="2:51" s="13" customFormat="1" ht="11.25">
      <c r="B290" s="152"/>
      <c r="D290" s="146" t="s">
        <v>129</v>
      </c>
      <c r="E290" s="153" t="s">
        <v>19</v>
      </c>
      <c r="F290" s="154" t="s">
        <v>182</v>
      </c>
      <c r="H290" s="155">
        <v>143.09800000000001</v>
      </c>
      <c r="I290" s="156"/>
      <c r="L290" s="152"/>
      <c r="M290" s="157"/>
      <c r="T290" s="158"/>
      <c r="AT290" s="153" t="s">
        <v>129</v>
      </c>
      <c r="AU290" s="153" t="s">
        <v>79</v>
      </c>
      <c r="AV290" s="13" t="s">
        <v>79</v>
      </c>
      <c r="AW290" s="13" t="s">
        <v>31</v>
      </c>
      <c r="AX290" s="13" t="s">
        <v>69</v>
      </c>
      <c r="AY290" s="153" t="s">
        <v>118</v>
      </c>
    </row>
    <row r="291" spans="2:51" s="13" customFormat="1" ht="11.25">
      <c r="B291" s="152"/>
      <c r="D291" s="146" t="s">
        <v>129</v>
      </c>
      <c r="E291" s="153" t="s">
        <v>19</v>
      </c>
      <c r="F291" s="154" t="s">
        <v>183</v>
      </c>
      <c r="H291" s="155">
        <v>269.346</v>
      </c>
      <c r="I291" s="156"/>
      <c r="L291" s="152"/>
      <c r="M291" s="157"/>
      <c r="T291" s="158"/>
      <c r="AT291" s="153" t="s">
        <v>129</v>
      </c>
      <c r="AU291" s="153" t="s">
        <v>79</v>
      </c>
      <c r="AV291" s="13" t="s">
        <v>79</v>
      </c>
      <c r="AW291" s="13" t="s">
        <v>31</v>
      </c>
      <c r="AX291" s="13" t="s">
        <v>69</v>
      </c>
      <c r="AY291" s="153" t="s">
        <v>118</v>
      </c>
    </row>
    <row r="292" spans="2:51" s="13" customFormat="1" ht="11.25">
      <c r="B292" s="152"/>
      <c r="D292" s="146" t="s">
        <v>129</v>
      </c>
      <c r="E292" s="153" t="s">
        <v>19</v>
      </c>
      <c r="F292" s="154" t="s">
        <v>184</v>
      </c>
      <c r="H292" s="155">
        <v>186.86699999999999</v>
      </c>
      <c r="I292" s="156"/>
      <c r="L292" s="152"/>
      <c r="M292" s="157"/>
      <c r="T292" s="158"/>
      <c r="AT292" s="153" t="s">
        <v>129</v>
      </c>
      <c r="AU292" s="153" t="s">
        <v>79</v>
      </c>
      <c r="AV292" s="13" t="s">
        <v>79</v>
      </c>
      <c r="AW292" s="13" t="s">
        <v>31</v>
      </c>
      <c r="AX292" s="13" t="s">
        <v>69</v>
      </c>
      <c r="AY292" s="153" t="s">
        <v>118</v>
      </c>
    </row>
    <row r="293" spans="2:51" s="13" customFormat="1" ht="11.25">
      <c r="B293" s="152"/>
      <c r="D293" s="146" t="s">
        <v>129</v>
      </c>
      <c r="E293" s="153" t="s">
        <v>19</v>
      </c>
      <c r="F293" s="154" t="s">
        <v>185</v>
      </c>
      <c r="H293" s="155">
        <v>34.375</v>
      </c>
      <c r="I293" s="156"/>
      <c r="L293" s="152"/>
      <c r="M293" s="157"/>
      <c r="T293" s="158"/>
      <c r="AT293" s="153" t="s">
        <v>129</v>
      </c>
      <c r="AU293" s="153" t="s">
        <v>79</v>
      </c>
      <c r="AV293" s="13" t="s">
        <v>79</v>
      </c>
      <c r="AW293" s="13" t="s">
        <v>31</v>
      </c>
      <c r="AX293" s="13" t="s">
        <v>69</v>
      </c>
      <c r="AY293" s="153" t="s">
        <v>118</v>
      </c>
    </row>
    <row r="294" spans="2:51" s="15" customFormat="1" ht="11.25">
      <c r="B294" s="166"/>
      <c r="D294" s="146" t="s">
        <v>129</v>
      </c>
      <c r="E294" s="167" t="s">
        <v>19</v>
      </c>
      <c r="F294" s="168" t="s">
        <v>186</v>
      </c>
      <c r="H294" s="169">
        <v>643.48099999999999</v>
      </c>
      <c r="I294" s="170"/>
      <c r="L294" s="166"/>
      <c r="M294" s="171"/>
      <c r="T294" s="172"/>
      <c r="AT294" s="167" t="s">
        <v>129</v>
      </c>
      <c r="AU294" s="167" t="s">
        <v>79</v>
      </c>
      <c r="AV294" s="15" t="s">
        <v>139</v>
      </c>
      <c r="AW294" s="15" t="s">
        <v>31</v>
      </c>
      <c r="AX294" s="15" t="s">
        <v>69</v>
      </c>
      <c r="AY294" s="167" t="s">
        <v>118</v>
      </c>
    </row>
    <row r="295" spans="2:51" s="12" customFormat="1" ht="11.25">
      <c r="B295" s="145"/>
      <c r="D295" s="146" t="s">
        <v>129</v>
      </c>
      <c r="E295" s="147" t="s">
        <v>19</v>
      </c>
      <c r="F295" s="148" t="s">
        <v>187</v>
      </c>
      <c r="H295" s="147" t="s">
        <v>19</v>
      </c>
      <c r="I295" s="149"/>
      <c r="L295" s="145"/>
      <c r="M295" s="150"/>
      <c r="T295" s="151"/>
      <c r="AT295" s="147" t="s">
        <v>129</v>
      </c>
      <c r="AU295" s="147" t="s">
        <v>79</v>
      </c>
      <c r="AV295" s="12" t="s">
        <v>77</v>
      </c>
      <c r="AW295" s="12" t="s">
        <v>31</v>
      </c>
      <c r="AX295" s="12" t="s">
        <v>69</v>
      </c>
      <c r="AY295" s="147" t="s">
        <v>118</v>
      </c>
    </row>
    <row r="296" spans="2:51" s="13" customFormat="1" ht="11.25">
      <c r="B296" s="152"/>
      <c r="D296" s="146" t="s">
        <v>129</v>
      </c>
      <c r="E296" s="153" t="s">
        <v>19</v>
      </c>
      <c r="F296" s="154" t="s">
        <v>188</v>
      </c>
      <c r="H296" s="155">
        <v>-29.847999999999999</v>
      </c>
      <c r="I296" s="156"/>
      <c r="L296" s="152"/>
      <c r="M296" s="157"/>
      <c r="T296" s="158"/>
      <c r="AT296" s="153" t="s">
        <v>129</v>
      </c>
      <c r="AU296" s="153" t="s">
        <v>79</v>
      </c>
      <c r="AV296" s="13" t="s">
        <v>79</v>
      </c>
      <c r="AW296" s="13" t="s">
        <v>31</v>
      </c>
      <c r="AX296" s="13" t="s">
        <v>69</v>
      </c>
      <c r="AY296" s="153" t="s">
        <v>118</v>
      </c>
    </row>
    <row r="297" spans="2:51" s="13" customFormat="1" ht="11.25">
      <c r="B297" s="152"/>
      <c r="D297" s="146" t="s">
        <v>129</v>
      </c>
      <c r="E297" s="153" t="s">
        <v>19</v>
      </c>
      <c r="F297" s="154" t="s">
        <v>189</v>
      </c>
      <c r="H297" s="155">
        <v>-48.44</v>
      </c>
      <c r="I297" s="156"/>
      <c r="L297" s="152"/>
      <c r="M297" s="157"/>
      <c r="T297" s="158"/>
      <c r="AT297" s="153" t="s">
        <v>129</v>
      </c>
      <c r="AU297" s="153" t="s">
        <v>79</v>
      </c>
      <c r="AV297" s="13" t="s">
        <v>79</v>
      </c>
      <c r="AW297" s="13" t="s">
        <v>31</v>
      </c>
      <c r="AX297" s="13" t="s">
        <v>69</v>
      </c>
      <c r="AY297" s="153" t="s">
        <v>118</v>
      </c>
    </row>
    <row r="298" spans="2:51" s="12" customFormat="1" ht="11.25">
      <c r="B298" s="145"/>
      <c r="D298" s="146" t="s">
        <v>129</v>
      </c>
      <c r="E298" s="147" t="s">
        <v>19</v>
      </c>
      <c r="F298" s="148" t="s">
        <v>190</v>
      </c>
      <c r="H298" s="147" t="s">
        <v>19</v>
      </c>
      <c r="I298" s="149"/>
      <c r="L298" s="145"/>
      <c r="M298" s="150"/>
      <c r="T298" s="151"/>
      <c r="AT298" s="147" t="s">
        <v>129</v>
      </c>
      <c r="AU298" s="147" t="s">
        <v>79</v>
      </c>
      <c r="AV298" s="12" t="s">
        <v>77</v>
      </c>
      <c r="AW298" s="12" t="s">
        <v>31</v>
      </c>
      <c r="AX298" s="12" t="s">
        <v>69</v>
      </c>
      <c r="AY298" s="147" t="s">
        <v>118</v>
      </c>
    </row>
    <row r="299" spans="2:51" s="13" customFormat="1" ht="11.25">
      <c r="B299" s="152"/>
      <c r="D299" s="146" t="s">
        <v>129</v>
      </c>
      <c r="E299" s="153" t="s">
        <v>19</v>
      </c>
      <c r="F299" s="154" t="s">
        <v>191</v>
      </c>
      <c r="H299" s="155">
        <v>-2.5</v>
      </c>
      <c r="I299" s="156"/>
      <c r="L299" s="152"/>
      <c r="M299" s="157"/>
      <c r="T299" s="158"/>
      <c r="AT299" s="153" t="s">
        <v>129</v>
      </c>
      <c r="AU299" s="153" t="s">
        <v>79</v>
      </c>
      <c r="AV299" s="13" t="s">
        <v>79</v>
      </c>
      <c r="AW299" s="13" t="s">
        <v>31</v>
      </c>
      <c r="AX299" s="13" t="s">
        <v>69</v>
      </c>
      <c r="AY299" s="153" t="s">
        <v>118</v>
      </c>
    </row>
    <row r="300" spans="2:51" s="15" customFormat="1" ht="11.25">
      <c r="B300" s="166"/>
      <c r="D300" s="146" t="s">
        <v>129</v>
      </c>
      <c r="E300" s="167" t="s">
        <v>19</v>
      </c>
      <c r="F300" s="168" t="s">
        <v>186</v>
      </c>
      <c r="H300" s="169">
        <v>-80.787999999999997</v>
      </c>
      <c r="I300" s="170"/>
      <c r="L300" s="166"/>
      <c r="M300" s="171"/>
      <c r="T300" s="172"/>
      <c r="AT300" s="167" t="s">
        <v>129</v>
      </c>
      <c r="AU300" s="167" t="s">
        <v>79</v>
      </c>
      <c r="AV300" s="15" t="s">
        <v>139</v>
      </c>
      <c r="AW300" s="15" t="s">
        <v>31</v>
      </c>
      <c r="AX300" s="15" t="s">
        <v>69</v>
      </c>
      <c r="AY300" s="167" t="s">
        <v>118</v>
      </c>
    </row>
    <row r="301" spans="2:51" s="12" customFormat="1" ht="11.25">
      <c r="B301" s="145"/>
      <c r="D301" s="146" t="s">
        <v>129</v>
      </c>
      <c r="E301" s="147" t="s">
        <v>19</v>
      </c>
      <c r="F301" s="148" t="s">
        <v>284</v>
      </c>
      <c r="H301" s="147" t="s">
        <v>19</v>
      </c>
      <c r="I301" s="149"/>
      <c r="L301" s="145"/>
      <c r="M301" s="150"/>
      <c r="T301" s="151"/>
      <c r="AT301" s="147" t="s">
        <v>129</v>
      </c>
      <c r="AU301" s="147" t="s">
        <v>79</v>
      </c>
      <c r="AV301" s="12" t="s">
        <v>77</v>
      </c>
      <c r="AW301" s="12" t="s">
        <v>31</v>
      </c>
      <c r="AX301" s="12" t="s">
        <v>69</v>
      </c>
      <c r="AY301" s="147" t="s">
        <v>118</v>
      </c>
    </row>
    <row r="302" spans="2:51" s="13" customFormat="1" ht="11.25">
      <c r="B302" s="152"/>
      <c r="D302" s="146" t="s">
        <v>129</v>
      </c>
      <c r="E302" s="153" t="s">
        <v>19</v>
      </c>
      <c r="F302" s="154" t="s">
        <v>285</v>
      </c>
      <c r="H302" s="155">
        <v>-239.68</v>
      </c>
      <c r="I302" s="156"/>
      <c r="L302" s="152"/>
      <c r="M302" s="157"/>
      <c r="T302" s="158"/>
      <c r="AT302" s="153" t="s">
        <v>129</v>
      </c>
      <c r="AU302" s="153" t="s">
        <v>79</v>
      </c>
      <c r="AV302" s="13" t="s">
        <v>79</v>
      </c>
      <c r="AW302" s="13" t="s">
        <v>31</v>
      </c>
      <c r="AX302" s="13" t="s">
        <v>69</v>
      </c>
      <c r="AY302" s="153" t="s">
        <v>118</v>
      </c>
    </row>
    <row r="303" spans="2:51" s="13" customFormat="1" ht="11.25">
      <c r="B303" s="152"/>
      <c r="D303" s="146" t="s">
        <v>129</v>
      </c>
      <c r="E303" s="153" t="s">
        <v>19</v>
      </c>
      <c r="F303" s="154" t="s">
        <v>286</v>
      </c>
      <c r="H303" s="155">
        <v>-0.9</v>
      </c>
      <c r="I303" s="156"/>
      <c r="L303" s="152"/>
      <c r="M303" s="157"/>
      <c r="T303" s="158"/>
      <c r="AT303" s="153" t="s">
        <v>129</v>
      </c>
      <c r="AU303" s="153" t="s">
        <v>79</v>
      </c>
      <c r="AV303" s="13" t="s">
        <v>79</v>
      </c>
      <c r="AW303" s="13" t="s">
        <v>31</v>
      </c>
      <c r="AX303" s="13" t="s">
        <v>69</v>
      </c>
      <c r="AY303" s="153" t="s">
        <v>118</v>
      </c>
    </row>
    <row r="304" spans="2:51" s="13" customFormat="1" ht="11.25">
      <c r="B304" s="152"/>
      <c r="D304" s="146" t="s">
        <v>129</v>
      </c>
      <c r="E304" s="153" t="s">
        <v>19</v>
      </c>
      <c r="F304" s="154" t="s">
        <v>287</v>
      </c>
      <c r="H304" s="155">
        <v>-0.28899999999999998</v>
      </c>
      <c r="I304" s="156"/>
      <c r="L304" s="152"/>
      <c r="M304" s="157"/>
      <c r="T304" s="158"/>
      <c r="AT304" s="153" t="s">
        <v>129</v>
      </c>
      <c r="AU304" s="153" t="s">
        <v>79</v>
      </c>
      <c r="AV304" s="13" t="s">
        <v>79</v>
      </c>
      <c r="AW304" s="13" t="s">
        <v>31</v>
      </c>
      <c r="AX304" s="13" t="s">
        <v>69</v>
      </c>
      <c r="AY304" s="153" t="s">
        <v>118</v>
      </c>
    </row>
    <row r="305" spans="2:65" s="13" customFormat="1" ht="11.25">
      <c r="B305" s="152"/>
      <c r="D305" s="146" t="s">
        <v>129</v>
      </c>
      <c r="E305" s="153" t="s">
        <v>19</v>
      </c>
      <c r="F305" s="154" t="s">
        <v>288</v>
      </c>
      <c r="H305" s="155">
        <v>-14.137</v>
      </c>
      <c r="I305" s="156"/>
      <c r="L305" s="152"/>
      <c r="M305" s="157"/>
      <c r="T305" s="158"/>
      <c r="AT305" s="153" t="s">
        <v>129</v>
      </c>
      <c r="AU305" s="153" t="s">
        <v>79</v>
      </c>
      <c r="AV305" s="13" t="s">
        <v>79</v>
      </c>
      <c r="AW305" s="13" t="s">
        <v>31</v>
      </c>
      <c r="AX305" s="13" t="s">
        <v>69</v>
      </c>
      <c r="AY305" s="153" t="s">
        <v>118</v>
      </c>
    </row>
    <row r="306" spans="2:65" s="15" customFormat="1" ht="11.25">
      <c r="B306" s="166"/>
      <c r="D306" s="146" t="s">
        <v>129</v>
      </c>
      <c r="E306" s="167" t="s">
        <v>19</v>
      </c>
      <c r="F306" s="168" t="s">
        <v>186</v>
      </c>
      <c r="H306" s="169">
        <v>-255.006</v>
      </c>
      <c r="I306" s="170"/>
      <c r="L306" s="166"/>
      <c r="M306" s="171"/>
      <c r="T306" s="172"/>
      <c r="AT306" s="167" t="s">
        <v>129</v>
      </c>
      <c r="AU306" s="167" t="s">
        <v>79</v>
      </c>
      <c r="AV306" s="15" t="s">
        <v>139</v>
      </c>
      <c r="AW306" s="15" t="s">
        <v>31</v>
      </c>
      <c r="AX306" s="15" t="s">
        <v>69</v>
      </c>
      <c r="AY306" s="167" t="s">
        <v>118</v>
      </c>
    </row>
    <row r="307" spans="2:65" s="13" customFormat="1" ht="11.25">
      <c r="B307" s="152"/>
      <c r="D307" s="146" t="s">
        <v>129</v>
      </c>
      <c r="E307" s="153" t="s">
        <v>19</v>
      </c>
      <c r="F307" s="154" t="s">
        <v>289</v>
      </c>
      <c r="H307" s="155">
        <v>-24.108000000000001</v>
      </c>
      <c r="I307" s="156"/>
      <c r="L307" s="152"/>
      <c r="M307" s="157"/>
      <c r="T307" s="158"/>
      <c r="AT307" s="153" t="s">
        <v>129</v>
      </c>
      <c r="AU307" s="153" t="s">
        <v>79</v>
      </c>
      <c r="AV307" s="13" t="s">
        <v>79</v>
      </c>
      <c r="AW307" s="13" t="s">
        <v>31</v>
      </c>
      <c r="AX307" s="13" t="s">
        <v>69</v>
      </c>
      <c r="AY307" s="153" t="s">
        <v>118</v>
      </c>
    </row>
    <row r="308" spans="2:65" s="13" customFormat="1" ht="11.25">
      <c r="B308" s="152"/>
      <c r="D308" s="146" t="s">
        <v>129</v>
      </c>
      <c r="E308" s="153" t="s">
        <v>19</v>
      </c>
      <c r="F308" s="154" t="s">
        <v>290</v>
      </c>
      <c r="H308" s="155">
        <v>-20.664000000000001</v>
      </c>
      <c r="I308" s="156"/>
      <c r="L308" s="152"/>
      <c r="M308" s="157"/>
      <c r="T308" s="158"/>
      <c r="AT308" s="153" t="s">
        <v>129</v>
      </c>
      <c r="AU308" s="153" t="s">
        <v>79</v>
      </c>
      <c r="AV308" s="13" t="s">
        <v>79</v>
      </c>
      <c r="AW308" s="13" t="s">
        <v>31</v>
      </c>
      <c r="AX308" s="13" t="s">
        <v>69</v>
      </c>
      <c r="AY308" s="153" t="s">
        <v>118</v>
      </c>
    </row>
    <row r="309" spans="2:65" s="15" customFormat="1" ht="11.25">
      <c r="B309" s="166"/>
      <c r="D309" s="146" t="s">
        <v>129</v>
      </c>
      <c r="E309" s="167" t="s">
        <v>19</v>
      </c>
      <c r="F309" s="168" t="s">
        <v>186</v>
      </c>
      <c r="H309" s="169">
        <v>-44.772000000000006</v>
      </c>
      <c r="I309" s="170"/>
      <c r="L309" s="166"/>
      <c r="M309" s="171"/>
      <c r="T309" s="172"/>
      <c r="AT309" s="167" t="s">
        <v>129</v>
      </c>
      <c r="AU309" s="167" t="s">
        <v>79</v>
      </c>
      <c r="AV309" s="15" t="s">
        <v>139</v>
      </c>
      <c r="AW309" s="15" t="s">
        <v>31</v>
      </c>
      <c r="AX309" s="15" t="s">
        <v>69</v>
      </c>
      <c r="AY309" s="167" t="s">
        <v>118</v>
      </c>
    </row>
    <row r="310" spans="2:65" s="14" customFormat="1" ht="11.25">
      <c r="B310" s="159"/>
      <c r="D310" s="146" t="s">
        <v>129</v>
      </c>
      <c r="E310" s="160" t="s">
        <v>19</v>
      </c>
      <c r="F310" s="161" t="s">
        <v>132</v>
      </c>
      <c r="H310" s="162">
        <v>262.91500000000002</v>
      </c>
      <c r="I310" s="163"/>
      <c r="L310" s="159"/>
      <c r="M310" s="164"/>
      <c r="T310" s="165"/>
      <c r="AT310" s="160" t="s">
        <v>129</v>
      </c>
      <c r="AU310" s="160" t="s">
        <v>79</v>
      </c>
      <c r="AV310" s="14" t="s">
        <v>125</v>
      </c>
      <c r="AW310" s="14" t="s">
        <v>31</v>
      </c>
      <c r="AX310" s="14" t="s">
        <v>77</v>
      </c>
      <c r="AY310" s="160" t="s">
        <v>118</v>
      </c>
    </row>
    <row r="311" spans="2:65" s="1" customFormat="1" ht="24.2" customHeight="1">
      <c r="B311" s="33"/>
      <c r="C311" s="128" t="s">
        <v>291</v>
      </c>
      <c r="D311" s="128" t="s">
        <v>120</v>
      </c>
      <c r="E311" s="129" t="s">
        <v>279</v>
      </c>
      <c r="F311" s="130" t="s">
        <v>280</v>
      </c>
      <c r="G311" s="131" t="s">
        <v>178</v>
      </c>
      <c r="H311" s="132">
        <v>24.108000000000001</v>
      </c>
      <c r="I311" s="133"/>
      <c r="J311" s="134">
        <f>ROUND(I311*H311,2)</f>
        <v>0</v>
      </c>
      <c r="K311" s="130" t="s">
        <v>124</v>
      </c>
      <c r="L311" s="33"/>
      <c r="M311" s="135" t="s">
        <v>19</v>
      </c>
      <c r="N311" s="136" t="s">
        <v>40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125</v>
      </c>
      <c r="AT311" s="139" t="s">
        <v>120</v>
      </c>
      <c r="AU311" s="139" t="s">
        <v>79</v>
      </c>
      <c r="AY311" s="18" t="s">
        <v>118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8" t="s">
        <v>77</v>
      </c>
      <c r="BK311" s="140">
        <f>ROUND(I311*H311,2)</f>
        <v>0</v>
      </c>
      <c r="BL311" s="18" t="s">
        <v>125</v>
      </c>
      <c r="BM311" s="139" t="s">
        <v>292</v>
      </c>
    </row>
    <row r="312" spans="2:65" s="1" customFormat="1" ht="11.25">
      <c r="B312" s="33"/>
      <c r="D312" s="141" t="s">
        <v>127</v>
      </c>
      <c r="F312" s="142" t="s">
        <v>282</v>
      </c>
      <c r="I312" s="143"/>
      <c r="L312" s="33"/>
      <c r="M312" s="144"/>
      <c r="T312" s="54"/>
      <c r="AT312" s="18" t="s">
        <v>127</v>
      </c>
      <c r="AU312" s="18" t="s">
        <v>79</v>
      </c>
    </row>
    <row r="313" spans="2:65" s="12" customFormat="1" ht="11.25">
      <c r="B313" s="145"/>
      <c r="D313" s="146" t="s">
        <v>129</v>
      </c>
      <c r="E313" s="147" t="s">
        <v>19</v>
      </c>
      <c r="F313" s="148" t="s">
        <v>293</v>
      </c>
      <c r="H313" s="147" t="s">
        <v>19</v>
      </c>
      <c r="I313" s="149"/>
      <c r="L313" s="145"/>
      <c r="M313" s="150"/>
      <c r="T313" s="151"/>
      <c r="AT313" s="147" t="s">
        <v>129</v>
      </c>
      <c r="AU313" s="147" t="s">
        <v>79</v>
      </c>
      <c r="AV313" s="12" t="s">
        <v>77</v>
      </c>
      <c r="AW313" s="12" t="s">
        <v>31</v>
      </c>
      <c r="AX313" s="12" t="s">
        <v>69</v>
      </c>
      <c r="AY313" s="147" t="s">
        <v>118</v>
      </c>
    </row>
    <row r="314" spans="2:65" s="12" customFormat="1" ht="11.25">
      <c r="B314" s="145"/>
      <c r="D314" s="146" t="s">
        <v>129</v>
      </c>
      <c r="E314" s="147" t="s">
        <v>19</v>
      </c>
      <c r="F314" s="148" t="s">
        <v>130</v>
      </c>
      <c r="H314" s="147" t="s">
        <v>19</v>
      </c>
      <c r="I314" s="149"/>
      <c r="L314" s="145"/>
      <c r="M314" s="150"/>
      <c r="T314" s="151"/>
      <c r="AT314" s="147" t="s">
        <v>129</v>
      </c>
      <c r="AU314" s="147" t="s">
        <v>79</v>
      </c>
      <c r="AV314" s="12" t="s">
        <v>77</v>
      </c>
      <c r="AW314" s="12" t="s">
        <v>31</v>
      </c>
      <c r="AX314" s="12" t="s">
        <v>69</v>
      </c>
      <c r="AY314" s="147" t="s">
        <v>118</v>
      </c>
    </row>
    <row r="315" spans="2:65" s="13" customFormat="1" ht="11.25">
      <c r="B315" s="152"/>
      <c r="D315" s="146" t="s">
        <v>129</v>
      </c>
      <c r="E315" s="153" t="s">
        <v>19</v>
      </c>
      <c r="F315" s="154" t="s">
        <v>294</v>
      </c>
      <c r="H315" s="155">
        <v>24.108000000000001</v>
      </c>
      <c r="I315" s="156"/>
      <c r="L315" s="152"/>
      <c r="M315" s="157"/>
      <c r="T315" s="158"/>
      <c r="AT315" s="153" t="s">
        <v>129</v>
      </c>
      <c r="AU315" s="153" t="s">
        <v>79</v>
      </c>
      <c r="AV315" s="13" t="s">
        <v>79</v>
      </c>
      <c r="AW315" s="13" t="s">
        <v>31</v>
      </c>
      <c r="AX315" s="13" t="s">
        <v>69</v>
      </c>
      <c r="AY315" s="153" t="s">
        <v>118</v>
      </c>
    </row>
    <row r="316" spans="2:65" s="14" customFormat="1" ht="11.25">
      <c r="B316" s="159"/>
      <c r="D316" s="146" t="s">
        <v>129</v>
      </c>
      <c r="E316" s="160" t="s">
        <v>19</v>
      </c>
      <c r="F316" s="161" t="s">
        <v>132</v>
      </c>
      <c r="H316" s="162">
        <v>24.108000000000001</v>
      </c>
      <c r="I316" s="163"/>
      <c r="L316" s="159"/>
      <c r="M316" s="164"/>
      <c r="T316" s="165"/>
      <c r="AT316" s="160" t="s">
        <v>129</v>
      </c>
      <c r="AU316" s="160" t="s">
        <v>79</v>
      </c>
      <c r="AV316" s="14" t="s">
        <v>125</v>
      </c>
      <c r="AW316" s="14" t="s">
        <v>31</v>
      </c>
      <c r="AX316" s="14" t="s">
        <v>77</v>
      </c>
      <c r="AY316" s="160" t="s">
        <v>118</v>
      </c>
    </row>
    <row r="317" spans="2:65" s="1" customFormat="1" ht="24.2" customHeight="1">
      <c r="B317" s="33"/>
      <c r="C317" s="128" t="s">
        <v>295</v>
      </c>
      <c r="D317" s="128" t="s">
        <v>120</v>
      </c>
      <c r="E317" s="129" t="s">
        <v>279</v>
      </c>
      <c r="F317" s="130" t="s">
        <v>280</v>
      </c>
      <c r="G317" s="131" t="s">
        <v>178</v>
      </c>
      <c r="H317" s="132">
        <v>20.664000000000001</v>
      </c>
      <c r="I317" s="133"/>
      <c r="J317" s="134">
        <f>ROUND(I317*H317,2)</f>
        <v>0</v>
      </c>
      <c r="K317" s="130" t="s">
        <v>124</v>
      </c>
      <c r="L317" s="33"/>
      <c r="M317" s="135" t="s">
        <v>19</v>
      </c>
      <c r="N317" s="136" t="s">
        <v>40</v>
      </c>
      <c r="P317" s="137">
        <f>O317*H317</f>
        <v>0</v>
      </c>
      <c r="Q317" s="137">
        <v>0</v>
      </c>
      <c r="R317" s="137">
        <f>Q317*H317</f>
        <v>0</v>
      </c>
      <c r="S317" s="137">
        <v>0</v>
      </c>
      <c r="T317" s="138">
        <f>S317*H317</f>
        <v>0</v>
      </c>
      <c r="AR317" s="139" t="s">
        <v>125</v>
      </c>
      <c r="AT317" s="139" t="s">
        <v>120</v>
      </c>
      <c r="AU317" s="139" t="s">
        <v>79</v>
      </c>
      <c r="AY317" s="18" t="s">
        <v>118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8" t="s">
        <v>77</v>
      </c>
      <c r="BK317" s="140">
        <f>ROUND(I317*H317,2)</f>
        <v>0</v>
      </c>
      <c r="BL317" s="18" t="s">
        <v>125</v>
      </c>
      <c r="BM317" s="139" t="s">
        <v>296</v>
      </c>
    </row>
    <row r="318" spans="2:65" s="1" customFormat="1" ht="11.25">
      <c r="B318" s="33"/>
      <c r="D318" s="141" t="s">
        <v>127</v>
      </c>
      <c r="F318" s="142" t="s">
        <v>282</v>
      </c>
      <c r="I318" s="143"/>
      <c r="L318" s="33"/>
      <c r="M318" s="144"/>
      <c r="T318" s="54"/>
      <c r="AT318" s="18" t="s">
        <v>127</v>
      </c>
      <c r="AU318" s="18" t="s">
        <v>79</v>
      </c>
    </row>
    <row r="319" spans="2:65" s="12" customFormat="1" ht="11.25">
      <c r="B319" s="145"/>
      <c r="D319" s="146" t="s">
        <v>129</v>
      </c>
      <c r="E319" s="147" t="s">
        <v>19</v>
      </c>
      <c r="F319" s="148" t="s">
        <v>297</v>
      </c>
      <c r="H319" s="147" t="s">
        <v>19</v>
      </c>
      <c r="I319" s="149"/>
      <c r="L319" s="145"/>
      <c r="M319" s="150"/>
      <c r="T319" s="151"/>
      <c r="AT319" s="147" t="s">
        <v>129</v>
      </c>
      <c r="AU319" s="147" t="s">
        <v>79</v>
      </c>
      <c r="AV319" s="12" t="s">
        <v>77</v>
      </c>
      <c r="AW319" s="12" t="s">
        <v>31</v>
      </c>
      <c r="AX319" s="12" t="s">
        <v>69</v>
      </c>
      <c r="AY319" s="147" t="s">
        <v>118</v>
      </c>
    </row>
    <row r="320" spans="2:65" s="13" customFormat="1" ht="11.25">
      <c r="B320" s="152"/>
      <c r="D320" s="146" t="s">
        <v>129</v>
      </c>
      <c r="E320" s="153" t="s">
        <v>19</v>
      </c>
      <c r="F320" s="154" t="s">
        <v>298</v>
      </c>
      <c r="H320" s="155">
        <v>44.771999999999998</v>
      </c>
      <c r="I320" s="156"/>
      <c r="L320" s="152"/>
      <c r="M320" s="157"/>
      <c r="T320" s="158"/>
      <c r="AT320" s="153" t="s">
        <v>129</v>
      </c>
      <c r="AU320" s="153" t="s">
        <v>79</v>
      </c>
      <c r="AV320" s="13" t="s">
        <v>79</v>
      </c>
      <c r="AW320" s="13" t="s">
        <v>31</v>
      </c>
      <c r="AX320" s="13" t="s">
        <v>69</v>
      </c>
      <c r="AY320" s="153" t="s">
        <v>118</v>
      </c>
    </row>
    <row r="321" spans="2:65" s="15" customFormat="1" ht="11.25">
      <c r="B321" s="166"/>
      <c r="D321" s="146" t="s">
        <v>129</v>
      </c>
      <c r="E321" s="167" t="s">
        <v>19</v>
      </c>
      <c r="F321" s="168" t="s">
        <v>186</v>
      </c>
      <c r="H321" s="169">
        <v>44.771999999999998</v>
      </c>
      <c r="I321" s="170"/>
      <c r="L321" s="166"/>
      <c r="M321" s="171"/>
      <c r="T321" s="172"/>
      <c r="AT321" s="167" t="s">
        <v>129</v>
      </c>
      <c r="AU321" s="167" t="s">
        <v>79</v>
      </c>
      <c r="AV321" s="15" t="s">
        <v>139</v>
      </c>
      <c r="AW321" s="15" t="s">
        <v>31</v>
      </c>
      <c r="AX321" s="15" t="s">
        <v>69</v>
      </c>
      <c r="AY321" s="167" t="s">
        <v>118</v>
      </c>
    </row>
    <row r="322" spans="2:65" s="13" customFormat="1" ht="11.25">
      <c r="B322" s="152"/>
      <c r="D322" s="146" t="s">
        <v>129</v>
      </c>
      <c r="E322" s="153" t="s">
        <v>19</v>
      </c>
      <c r="F322" s="154" t="s">
        <v>289</v>
      </c>
      <c r="H322" s="155">
        <v>-24.108000000000001</v>
      </c>
      <c r="I322" s="156"/>
      <c r="L322" s="152"/>
      <c r="M322" s="157"/>
      <c r="T322" s="158"/>
      <c r="AT322" s="153" t="s">
        <v>129</v>
      </c>
      <c r="AU322" s="153" t="s">
        <v>79</v>
      </c>
      <c r="AV322" s="13" t="s">
        <v>79</v>
      </c>
      <c r="AW322" s="13" t="s">
        <v>31</v>
      </c>
      <c r="AX322" s="13" t="s">
        <v>69</v>
      </c>
      <c r="AY322" s="153" t="s">
        <v>118</v>
      </c>
    </row>
    <row r="323" spans="2:65" s="15" customFormat="1" ht="11.25">
      <c r="B323" s="166"/>
      <c r="D323" s="146" t="s">
        <v>129</v>
      </c>
      <c r="E323" s="167" t="s">
        <v>19</v>
      </c>
      <c r="F323" s="168" t="s">
        <v>186</v>
      </c>
      <c r="H323" s="169">
        <v>-24.108000000000001</v>
      </c>
      <c r="I323" s="170"/>
      <c r="L323" s="166"/>
      <c r="M323" s="171"/>
      <c r="T323" s="172"/>
      <c r="AT323" s="167" t="s">
        <v>129</v>
      </c>
      <c r="AU323" s="167" t="s">
        <v>79</v>
      </c>
      <c r="AV323" s="15" t="s">
        <v>139</v>
      </c>
      <c r="AW323" s="15" t="s">
        <v>31</v>
      </c>
      <c r="AX323" s="15" t="s">
        <v>69</v>
      </c>
      <c r="AY323" s="167" t="s">
        <v>118</v>
      </c>
    </row>
    <row r="324" spans="2:65" s="14" customFormat="1" ht="11.25">
      <c r="B324" s="159"/>
      <c r="D324" s="146" t="s">
        <v>129</v>
      </c>
      <c r="E324" s="160" t="s">
        <v>19</v>
      </c>
      <c r="F324" s="161" t="s">
        <v>132</v>
      </c>
      <c r="H324" s="162">
        <v>20.663999999999998</v>
      </c>
      <c r="I324" s="163"/>
      <c r="L324" s="159"/>
      <c r="M324" s="164"/>
      <c r="T324" s="165"/>
      <c r="AT324" s="160" t="s">
        <v>129</v>
      </c>
      <c r="AU324" s="160" t="s">
        <v>79</v>
      </c>
      <c r="AV324" s="14" t="s">
        <v>125</v>
      </c>
      <c r="AW324" s="14" t="s">
        <v>31</v>
      </c>
      <c r="AX324" s="14" t="s">
        <v>77</v>
      </c>
      <c r="AY324" s="160" t="s">
        <v>118</v>
      </c>
    </row>
    <row r="325" spans="2:65" s="1" customFormat="1" ht="16.5" customHeight="1">
      <c r="B325" s="33"/>
      <c r="C325" s="173" t="s">
        <v>299</v>
      </c>
      <c r="D325" s="173" t="s">
        <v>300</v>
      </c>
      <c r="E325" s="174" t="s">
        <v>301</v>
      </c>
      <c r="F325" s="175" t="s">
        <v>302</v>
      </c>
      <c r="G325" s="176" t="s">
        <v>269</v>
      </c>
      <c r="H325" s="177">
        <v>41.328000000000003</v>
      </c>
      <c r="I325" s="178"/>
      <c r="J325" s="179">
        <f>ROUND(I325*H325,2)</f>
        <v>0</v>
      </c>
      <c r="K325" s="175" t="s">
        <v>124</v>
      </c>
      <c r="L325" s="180"/>
      <c r="M325" s="181" t="s">
        <v>19</v>
      </c>
      <c r="N325" s="182" t="s">
        <v>40</v>
      </c>
      <c r="P325" s="137">
        <f>O325*H325</f>
        <v>0</v>
      </c>
      <c r="Q325" s="137">
        <v>0</v>
      </c>
      <c r="R325" s="137">
        <f>Q325*H325</f>
        <v>0</v>
      </c>
      <c r="S325" s="137">
        <v>0</v>
      </c>
      <c r="T325" s="138">
        <f>S325*H325</f>
        <v>0</v>
      </c>
      <c r="AR325" s="139" t="s">
        <v>175</v>
      </c>
      <c r="AT325" s="139" t="s">
        <v>300</v>
      </c>
      <c r="AU325" s="139" t="s">
        <v>79</v>
      </c>
      <c r="AY325" s="18" t="s">
        <v>118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8" t="s">
        <v>77</v>
      </c>
      <c r="BK325" s="140">
        <f>ROUND(I325*H325,2)</f>
        <v>0</v>
      </c>
      <c r="BL325" s="18" t="s">
        <v>125</v>
      </c>
      <c r="BM325" s="139" t="s">
        <v>303</v>
      </c>
    </row>
    <row r="326" spans="2:65" s="13" customFormat="1" ht="11.25">
      <c r="B326" s="152"/>
      <c r="D326" s="146" t="s">
        <v>129</v>
      </c>
      <c r="F326" s="154" t="s">
        <v>304</v>
      </c>
      <c r="H326" s="155">
        <v>41.328000000000003</v>
      </c>
      <c r="I326" s="156"/>
      <c r="L326" s="152"/>
      <c r="M326" s="157"/>
      <c r="T326" s="158"/>
      <c r="AT326" s="153" t="s">
        <v>129</v>
      </c>
      <c r="AU326" s="153" t="s">
        <v>79</v>
      </c>
      <c r="AV326" s="13" t="s">
        <v>79</v>
      </c>
      <c r="AW326" s="13" t="s">
        <v>4</v>
      </c>
      <c r="AX326" s="13" t="s">
        <v>77</v>
      </c>
      <c r="AY326" s="153" t="s">
        <v>118</v>
      </c>
    </row>
    <row r="327" spans="2:65" s="1" customFormat="1" ht="37.9" customHeight="1">
      <c r="B327" s="33"/>
      <c r="C327" s="128" t="s">
        <v>305</v>
      </c>
      <c r="D327" s="128" t="s">
        <v>120</v>
      </c>
      <c r="E327" s="129" t="s">
        <v>306</v>
      </c>
      <c r="F327" s="130" t="s">
        <v>307</v>
      </c>
      <c r="G327" s="131" t="s">
        <v>178</v>
      </c>
      <c r="H327" s="132">
        <v>181.47200000000001</v>
      </c>
      <c r="I327" s="133"/>
      <c r="J327" s="134">
        <f>ROUND(I327*H327,2)</f>
        <v>0</v>
      </c>
      <c r="K327" s="130" t="s">
        <v>124</v>
      </c>
      <c r="L327" s="33"/>
      <c r="M327" s="135" t="s">
        <v>19</v>
      </c>
      <c r="N327" s="136" t="s">
        <v>40</v>
      </c>
      <c r="P327" s="137">
        <f>O327*H327</f>
        <v>0</v>
      </c>
      <c r="Q327" s="137">
        <v>0</v>
      </c>
      <c r="R327" s="137">
        <f>Q327*H327</f>
        <v>0</v>
      </c>
      <c r="S327" s="137">
        <v>0</v>
      </c>
      <c r="T327" s="138">
        <f>S327*H327</f>
        <v>0</v>
      </c>
      <c r="AR327" s="139" t="s">
        <v>125</v>
      </c>
      <c r="AT327" s="139" t="s">
        <v>120</v>
      </c>
      <c r="AU327" s="139" t="s">
        <v>79</v>
      </c>
      <c r="AY327" s="18" t="s">
        <v>118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8" t="s">
        <v>77</v>
      </c>
      <c r="BK327" s="140">
        <f>ROUND(I327*H327,2)</f>
        <v>0</v>
      </c>
      <c r="BL327" s="18" t="s">
        <v>125</v>
      </c>
      <c r="BM327" s="139" t="s">
        <v>308</v>
      </c>
    </row>
    <row r="328" spans="2:65" s="1" customFormat="1" ht="11.25">
      <c r="B328" s="33"/>
      <c r="D328" s="141" t="s">
        <v>127</v>
      </c>
      <c r="F328" s="142" t="s">
        <v>309</v>
      </c>
      <c r="I328" s="143"/>
      <c r="L328" s="33"/>
      <c r="M328" s="144"/>
      <c r="T328" s="54"/>
      <c r="AT328" s="18" t="s">
        <v>127</v>
      </c>
      <c r="AU328" s="18" t="s">
        <v>79</v>
      </c>
    </row>
    <row r="329" spans="2:65" s="13" customFormat="1" ht="11.25">
      <c r="B329" s="152"/>
      <c r="D329" s="146" t="s">
        <v>129</v>
      </c>
      <c r="E329" s="153" t="s">
        <v>19</v>
      </c>
      <c r="F329" s="154" t="s">
        <v>310</v>
      </c>
      <c r="H329" s="155">
        <v>181.47200000000001</v>
      </c>
      <c r="I329" s="156"/>
      <c r="L329" s="152"/>
      <c r="M329" s="157"/>
      <c r="T329" s="158"/>
      <c r="AT329" s="153" t="s">
        <v>129</v>
      </c>
      <c r="AU329" s="153" t="s">
        <v>79</v>
      </c>
      <c r="AV329" s="13" t="s">
        <v>79</v>
      </c>
      <c r="AW329" s="13" t="s">
        <v>31</v>
      </c>
      <c r="AX329" s="13" t="s">
        <v>69</v>
      </c>
      <c r="AY329" s="153" t="s">
        <v>118</v>
      </c>
    </row>
    <row r="330" spans="2:65" s="14" customFormat="1" ht="11.25">
      <c r="B330" s="159"/>
      <c r="D330" s="146" t="s">
        <v>129</v>
      </c>
      <c r="E330" s="160" t="s">
        <v>19</v>
      </c>
      <c r="F330" s="161" t="s">
        <v>132</v>
      </c>
      <c r="H330" s="162">
        <v>181.47200000000001</v>
      </c>
      <c r="I330" s="163"/>
      <c r="L330" s="159"/>
      <c r="M330" s="164"/>
      <c r="T330" s="165"/>
      <c r="AT330" s="160" t="s">
        <v>129</v>
      </c>
      <c r="AU330" s="160" t="s">
        <v>79</v>
      </c>
      <c r="AV330" s="14" t="s">
        <v>125</v>
      </c>
      <c r="AW330" s="14" t="s">
        <v>31</v>
      </c>
      <c r="AX330" s="14" t="s">
        <v>77</v>
      </c>
      <c r="AY330" s="160" t="s">
        <v>118</v>
      </c>
    </row>
    <row r="331" spans="2:65" s="1" customFormat="1" ht="16.5" customHeight="1">
      <c r="B331" s="33"/>
      <c r="C331" s="173" t="s">
        <v>311</v>
      </c>
      <c r="D331" s="173" t="s">
        <v>300</v>
      </c>
      <c r="E331" s="174" t="s">
        <v>312</v>
      </c>
      <c r="F331" s="175" t="s">
        <v>313</v>
      </c>
      <c r="G331" s="176" t="s">
        <v>269</v>
      </c>
      <c r="H331" s="177">
        <v>362.94400000000002</v>
      </c>
      <c r="I331" s="178"/>
      <c r="J331" s="179">
        <f>ROUND(I331*H331,2)</f>
        <v>0</v>
      </c>
      <c r="K331" s="175" t="s">
        <v>124</v>
      </c>
      <c r="L331" s="180"/>
      <c r="M331" s="181" t="s">
        <v>19</v>
      </c>
      <c r="N331" s="182" t="s">
        <v>40</v>
      </c>
      <c r="P331" s="137">
        <f>O331*H331</f>
        <v>0</v>
      </c>
      <c r="Q331" s="137">
        <v>0</v>
      </c>
      <c r="R331" s="137">
        <f>Q331*H331</f>
        <v>0</v>
      </c>
      <c r="S331" s="137">
        <v>0</v>
      </c>
      <c r="T331" s="138">
        <f>S331*H331</f>
        <v>0</v>
      </c>
      <c r="AR331" s="139" t="s">
        <v>175</v>
      </c>
      <c r="AT331" s="139" t="s">
        <v>300</v>
      </c>
      <c r="AU331" s="139" t="s">
        <v>79</v>
      </c>
      <c r="AY331" s="18" t="s">
        <v>118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8" t="s">
        <v>77</v>
      </c>
      <c r="BK331" s="140">
        <f>ROUND(I331*H331,2)</f>
        <v>0</v>
      </c>
      <c r="BL331" s="18" t="s">
        <v>125</v>
      </c>
      <c r="BM331" s="139" t="s">
        <v>314</v>
      </c>
    </row>
    <row r="332" spans="2:65" s="13" customFormat="1" ht="11.25">
      <c r="B332" s="152"/>
      <c r="D332" s="146" t="s">
        <v>129</v>
      </c>
      <c r="F332" s="154" t="s">
        <v>315</v>
      </c>
      <c r="H332" s="155">
        <v>362.94400000000002</v>
      </c>
      <c r="I332" s="156"/>
      <c r="L332" s="152"/>
      <c r="M332" s="157"/>
      <c r="T332" s="158"/>
      <c r="AT332" s="153" t="s">
        <v>129</v>
      </c>
      <c r="AU332" s="153" t="s">
        <v>79</v>
      </c>
      <c r="AV332" s="13" t="s">
        <v>79</v>
      </c>
      <c r="AW332" s="13" t="s">
        <v>4</v>
      </c>
      <c r="AX332" s="13" t="s">
        <v>77</v>
      </c>
      <c r="AY332" s="153" t="s">
        <v>118</v>
      </c>
    </row>
    <row r="333" spans="2:65" s="1" customFormat="1" ht="24.2" customHeight="1">
      <c r="B333" s="33"/>
      <c r="C333" s="128" t="s">
        <v>316</v>
      </c>
      <c r="D333" s="128" t="s">
        <v>120</v>
      </c>
      <c r="E333" s="129" t="s">
        <v>317</v>
      </c>
      <c r="F333" s="130" t="s">
        <v>318</v>
      </c>
      <c r="G333" s="131" t="s">
        <v>123</v>
      </c>
      <c r="H333" s="132">
        <v>254.7</v>
      </c>
      <c r="I333" s="133"/>
      <c r="J333" s="134">
        <f>ROUND(I333*H333,2)</f>
        <v>0</v>
      </c>
      <c r="K333" s="130" t="s">
        <v>124</v>
      </c>
      <c r="L333" s="33"/>
      <c r="M333" s="135" t="s">
        <v>19</v>
      </c>
      <c r="N333" s="136" t="s">
        <v>40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125</v>
      </c>
      <c r="AT333" s="139" t="s">
        <v>120</v>
      </c>
      <c r="AU333" s="139" t="s">
        <v>79</v>
      </c>
      <c r="AY333" s="18" t="s">
        <v>118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8" t="s">
        <v>77</v>
      </c>
      <c r="BK333" s="140">
        <f>ROUND(I333*H333,2)</f>
        <v>0</v>
      </c>
      <c r="BL333" s="18" t="s">
        <v>125</v>
      </c>
      <c r="BM333" s="139" t="s">
        <v>319</v>
      </c>
    </row>
    <row r="334" spans="2:65" s="1" customFormat="1" ht="11.25">
      <c r="B334" s="33"/>
      <c r="D334" s="141" t="s">
        <v>127</v>
      </c>
      <c r="F334" s="142" t="s">
        <v>320</v>
      </c>
      <c r="I334" s="143"/>
      <c r="L334" s="33"/>
      <c r="M334" s="144"/>
      <c r="T334" s="54"/>
      <c r="AT334" s="18" t="s">
        <v>127</v>
      </c>
      <c r="AU334" s="18" t="s">
        <v>79</v>
      </c>
    </row>
    <row r="335" spans="2:65" s="12" customFormat="1" ht="11.25">
      <c r="B335" s="145"/>
      <c r="D335" s="146" t="s">
        <v>129</v>
      </c>
      <c r="E335" s="147" t="s">
        <v>19</v>
      </c>
      <c r="F335" s="148" t="s">
        <v>130</v>
      </c>
      <c r="H335" s="147" t="s">
        <v>19</v>
      </c>
      <c r="I335" s="149"/>
      <c r="L335" s="145"/>
      <c r="M335" s="150"/>
      <c r="T335" s="151"/>
      <c r="AT335" s="147" t="s">
        <v>129</v>
      </c>
      <c r="AU335" s="147" t="s">
        <v>79</v>
      </c>
      <c r="AV335" s="12" t="s">
        <v>77</v>
      </c>
      <c r="AW335" s="12" t="s">
        <v>31</v>
      </c>
      <c r="AX335" s="12" t="s">
        <v>69</v>
      </c>
      <c r="AY335" s="147" t="s">
        <v>118</v>
      </c>
    </row>
    <row r="336" spans="2:65" s="12" customFormat="1" ht="11.25">
      <c r="B336" s="145"/>
      <c r="D336" s="146" t="s">
        <v>129</v>
      </c>
      <c r="E336" s="147" t="s">
        <v>19</v>
      </c>
      <c r="F336" s="148" t="s">
        <v>171</v>
      </c>
      <c r="H336" s="147" t="s">
        <v>19</v>
      </c>
      <c r="I336" s="149"/>
      <c r="L336" s="145"/>
      <c r="M336" s="150"/>
      <c r="T336" s="151"/>
      <c r="AT336" s="147" t="s">
        <v>129</v>
      </c>
      <c r="AU336" s="147" t="s">
        <v>79</v>
      </c>
      <c r="AV336" s="12" t="s">
        <v>77</v>
      </c>
      <c r="AW336" s="12" t="s">
        <v>31</v>
      </c>
      <c r="AX336" s="12" t="s">
        <v>69</v>
      </c>
      <c r="AY336" s="147" t="s">
        <v>118</v>
      </c>
    </row>
    <row r="337" spans="2:65" s="13" customFormat="1" ht="11.25">
      <c r="B337" s="152"/>
      <c r="D337" s="146" t="s">
        <v>129</v>
      </c>
      <c r="E337" s="153" t="s">
        <v>19</v>
      </c>
      <c r="F337" s="154" t="s">
        <v>172</v>
      </c>
      <c r="H337" s="155">
        <v>242.2</v>
      </c>
      <c r="I337" s="156"/>
      <c r="L337" s="152"/>
      <c r="M337" s="157"/>
      <c r="T337" s="158"/>
      <c r="AT337" s="153" t="s">
        <v>129</v>
      </c>
      <c r="AU337" s="153" t="s">
        <v>79</v>
      </c>
      <c r="AV337" s="13" t="s">
        <v>79</v>
      </c>
      <c r="AW337" s="13" t="s">
        <v>31</v>
      </c>
      <c r="AX337" s="13" t="s">
        <v>69</v>
      </c>
      <c r="AY337" s="153" t="s">
        <v>118</v>
      </c>
    </row>
    <row r="338" spans="2:65" s="12" customFormat="1" ht="11.25">
      <c r="B338" s="145"/>
      <c r="D338" s="146" t="s">
        <v>129</v>
      </c>
      <c r="E338" s="147" t="s">
        <v>19</v>
      </c>
      <c r="F338" s="148" t="s">
        <v>173</v>
      </c>
      <c r="H338" s="147" t="s">
        <v>19</v>
      </c>
      <c r="I338" s="149"/>
      <c r="L338" s="145"/>
      <c r="M338" s="150"/>
      <c r="T338" s="151"/>
      <c r="AT338" s="147" t="s">
        <v>129</v>
      </c>
      <c r="AU338" s="147" t="s">
        <v>79</v>
      </c>
      <c r="AV338" s="12" t="s">
        <v>77</v>
      </c>
      <c r="AW338" s="12" t="s">
        <v>31</v>
      </c>
      <c r="AX338" s="12" t="s">
        <v>69</v>
      </c>
      <c r="AY338" s="147" t="s">
        <v>118</v>
      </c>
    </row>
    <row r="339" spans="2:65" s="13" customFormat="1" ht="11.25">
      <c r="B339" s="152"/>
      <c r="D339" s="146" t="s">
        <v>129</v>
      </c>
      <c r="E339" s="153" t="s">
        <v>19</v>
      </c>
      <c r="F339" s="154" t="s">
        <v>174</v>
      </c>
      <c r="H339" s="155">
        <v>12.5</v>
      </c>
      <c r="I339" s="156"/>
      <c r="L339" s="152"/>
      <c r="M339" s="157"/>
      <c r="T339" s="158"/>
      <c r="AT339" s="153" t="s">
        <v>129</v>
      </c>
      <c r="AU339" s="153" t="s">
        <v>79</v>
      </c>
      <c r="AV339" s="13" t="s">
        <v>79</v>
      </c>
      <c r="AW339" s="13" t="s">
        <v>31</v>
      </c>
      <c r="AX339" s="13" t="s">
        <v>69</v>
      </c>
      <c r="AY339" s="153" t="s">
        <v>118</v>
      </c>
    </row>
    <row r="340" spans="2:65" s="14" customFormat="1" ht="11.25">
      <c r="B340" s="159"/>
      <c r="D340" s="146" t="s">
        <v>129</v>
      </c>
      <c r="E340" s="160" t="s">
        <v>19</v>
      </c>
      <c r="F340" s="161" t="s">
        <v>132</v>
      </c>
      <c r="H340" s="162">
        <v>254.7</v>
      </c>
      <c r="I340" s="163"/>
      <c r="L340" s="159"/>
      <c r="M340" s="164"/>
      <c r="T340" s="165"/>
      <c r="AT340" s="160" t="s">
        <v>129</v>
      </c>
      <c r="AU340" s="160" t="s">
        <v>79</v>
      </c>
      <c r="AV340" s="14" t="s">
        <v>125</v>
      </c>
      <c r="AW340" s="14" t="s">
        <v>31</v>
      </c>
      <c r="AX340" s="14" t="s">
        <v>77</v>
      </c>
      <c r="AY340" s="160" t="s">
        <v>118</v>
      </c>
    </row>
    <row r="341" spans="2:65" s="1" customFormat="1" ht="24.2" customHeight="1">
      <c r="B341" s="33"/>
      <c r="C341" s="128" t="s">
        <v>321</v>
      </c>
      <c r="D341" s="128" t="s">
        <v>120</v>
      </c>
      <c r="E341" s="129" t="s">
        <v>322</v>
      </c>
      <c r="F341" s="130" t="s">
        <v>323</v>
      </c>
      <c r="G341" s="131" t="s">
        <v>123</v>
      </c>
      <c r="H341" s="132">
        <v>254.7</v>
      </c>
      <c r="I341" s="133"/>
      <c r="J341" s="134">
        <f>ROUND(I341*H341,2)</f>
        <v>0</v>
      </c>
      <c r="K341" s="130" t="s">
        <v>124</v>
      </c>
      <c r="L341" s="33"/>
      <c r="M341" s="135" t="s">
        <v>19</v>
      </c>
      <c r="N341" s="136" t="s">
        <v>40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125</v>
      </c>
      <c r="AT341" s="139" t="s">
        <v>120</v>
      </c>
      <c r="AU341" s="139" t="s">
        <v>79</v>
      </c>
      <c r="AY341" s="18" t="s">
        <v>118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8" t="s">
        <v>77</v>
      </c>
      <c r="BK341" s="140">
        <f>ROUND(I341*H341,2)</f>
        <v>0</v>
      </c>
      <c r="BL341" s="18" t="s">
        <v>125</v>
      </c>
      <c r="BM341" s="139" t="s">
        <v>324</v>
      </c>
    </row>
    <row r="342" spans="2:65" s="1" customFormat="1" ht="11.25">
      <c r="B342" s="33"/>
      <c r="D342" s="141" t="s">
        <v>127</v>
      </c>
      <c r="F342" s="142" t="s">
        <v>325</v>
      </c>
      <c r="I342" s="143"/>
      <c r="L342" s="33"/>
      <c r="M342" s="144"/>
      <c r="T342" s="54"/>
      <c r="AT342" s="18" t="s">
        <v>127</v>
      </c>
      <c r="AU342" s="18" t="s">
        <v>79</v>
      </c>
    </row>
    <row r="343" spans="2:65" s="12" customFormat="1" ht="11.25">
      <c r="B343" s="145"/>
      <c r="D343" s="146" t="s">
        <v>129</v>
      </c>
      <c r="E343" s="147" t="s">
        <v>19</v>
      </c>
      <c r="F343" s="148" t="s">
        <v>130</v>
      </c>
      <c r="H343" s="147" t="s">
        <v>19</v>
      </c>
      <c r="I343" s="149"/>
      <c r="L343" s="145"/>
      <c r="M343" s="150"/>
      <c r="T343" s="151"/>
      <c r="AT343" s="147" t="s">
        <v>129</v>
      </c>
      <c r="AU343" s="147" t="s">
        <v>79</v>
      </c>
      <c r="AV343" s="12" t="s">
        <v>77</v>
      </c>
      <c r="AW343" s="12" t="s">
        <v>31</v>
      </c>
      <c r="AX343" s="12" t="s">
        <v>69</v>
      </c>
      <c r="AY343" s="147" t="s">
        <v>118</v>
      </c>
    </row>
    <row r="344" spans="2:65" s="12" customFormat="1" ht="11.25">
      <c r="B344" s="145"/>
      <c r="D344" s="146" t="s">
        <v>129</v>
      </c>
      <c r="E344" s="147" t="s">
        <v>19</v>
      </c>
      <c r="F344" s="148" t="s">
        <v>171</v>
      </c>
      <c r="H344" s="147" t="s">
        <v>19</v>
      </c>
      <c r="I344" s="149"/>
      <c r="L344" s="145"/>
      <c r="M344" s="150"/>
      <c r="T344" s="151"/>
      <c r="AT344" s="147" t="s">
        <v>129</v>
      </c>
      <c r="AU344" s="147" t="s">
        <v>79</v>
      </c>
      <c r="AV344" s="12" t="s">
        <v>77</v>
      </c>
      <c r="AW344" s="12" t="s">
        <v>31</v>
      </c>
      <c r="AX344" s="12" t="s">
        <v>69</v>
      </c>
      <c r="AY344" s="147" t="s">
        <v>118</v>
      </c>
    </row>
    <row r="345" spans="2:65" s="13" customFormat="1" ht="11.25">
      <c r="B345" s="152"/>
      <c r="D345" s="146" t="s">
        <v>129</v>
      </c>
      <c r="E345" s="153" t="s">
        <v>19</v>
      </c>
      <c r="F345" s="154" t="s">
        <v>172</v>
      </c>
      <c r="H345" s="155">
        <v>242.2</v>
      </c>
      <c r="I345" s="156"/>
      <c r="L345" s="152"/>
      <c r="M345" s="157"/>
      <c r="T345" s="158"/>
      <c r="AT345" s="153" t="s">
        <v>129</v>
      </c>
      <c r="AU345" s="153" t="s">
        <v>79</v>
      </c>
      <c r="AV345" s="13" t="s">
        <v>79</v>
      </c>
      <c r="AW345" s="13" t="s">
        <v>31</v>
      </c>
      <c r="AX345" s="13" t="s">
        <v>69</v>
      </c>
      <c r="AY345" s="153" t="s">
        <v>118</v>
      </c>
    </row>
    <row r="346" spans="2:65" s="12" customFormat="1" ht="11.25">
      <c r="B346" s="145"/>
      <c r="D346" s="146" t="s">
        <v>129</v>
      </c>
      <c r="E346" s="147" t="s">
        <v>19</v>
      </c>
      <c r="F346" s="148" t="s">
        <v>173</v>
      </c>
      <c r="H346" s="147" t="s">
        <v>19</v>
      </c>
      <c r="I346" s="149"/>
      <c r="L346" s="145"/>
      <c r="M346" s="150"/>
      <c r="T346" s="151"/>
      <c r="AT346" s="147" t="s">
        <v>129</v>
      </c>
      <c r="AU346" s="147" t="s">
        <v>79</v>
      </c>
      <c r="AV346" s="12" t="s">
        <v>77</v>
      </c>
      <c r="AW346" s="12" t="s">
        <v>31</v>
      </c>
      <c r="AX346" s="12" t="s">
        <v>69</v>
      </c>
      <c r="AY346" s="147" t="s">
        <v>118</v>
      </c>
    </row>
    <row r="347" spans="2:65" s="13" customFormat="1" ht="11.25">
      <c r="B347" s="152"/>
      <c r="D347" s="146" t="s">
        <v>129</v>
      </c>
      <c r="E347" s="153" t="s">
        <v>19</v>
      </c>
      <c r="F347" s="154" t="s">
        <v>174</v>
      </c>
      <c r="H347" s="155">
        <v>12.5</v>
      </c>
      <c r="I347" s="156"/>
      <c r="L347" s="152"/>
      <c r="M347" s="157"/>
      <c r="T347" s="158"/>
      <c r="AT347" s="153" t="s">
        <v>129</v>
      </c>
      <c r="AU347" s="153" t="s">
        <v>79</v>
      </c>
      <c r="AV347" s="13" t="s">
        <v>79</v>
      </c>
      <c r="AW347" s="13" t="s">
        <v>31</v>
      </c>
      <c r="AX347" s="13" t="s">
        <v>69</v>
      </c>
      <c r="AY347" s="153" t="s">
        <v>118</v>
      </c>
    </row>
    <row r="348" spans="2:65" s="14" customFormat="1" ht="11.25">
      <c r="B348" s="159"/>
      <c r="D348" s="146" t="s">
        <v>129</v>
      </c>
      <c r="E348" s="160" t="s">
        <v>19</v>
      </c>
      <c r="F348" s="161" t="s">
        <v>132</v>
      </c>
      <c r="H348" s="162">
        <v>254.7</v>
      </c>
      <c r="I348" s="163"/>
      <c r="L348" s="159"/>
      <c r="M348" s="164"/>
      <c r="T348" s="165"/>
      <c r="AT348" s="160" t="s">
        <v>129</v>
      </c>
      <c r="AU348" s="160" t="s">
        <v>79</v>
      </c>
      <c r="AV348" s="14" t="s">
        <v>125</v>
      </c>
      <c r="AW348" s="14" t="s">
        <v>31</v>
      </c>
      <c r="AX348" s="14" t="s">
        <v>77</v>
      </c>
      <c r="AY348" s="160" t="s">
        <v>118</v>
      </c>
    </row>
    <row r="349" spans="2:65" s="1" customFormat="1" ht="16.5" customHeight="1">
      <c r="B349" s="33"/>
      <c r="C349" s="173" t="s">
        <v>326</v>
      </c>
      <c r="D349" s="173" t="s">
        <v>300</v>
      </c>
      <c r="E349" s="174" t="s">
        <v>327</v>
      </c>
      <c r="F349" s="175" t="s">
        <v>328</v>
      </c>
      <c r="G349" s="176" t="s">
        <v>329</v>
      </c>
      <c r="H349" s="177">
        <v>5.0940000000000003</v>
      </c>
      <c r="I349" s="178"/>
      <c r="J349" s="179">
        <f>ROUND(I349*H349,2)</f>
        <v>0</v>
      </c>
      <c r="K349" s="175" t="s">
        <v>124</v>
      </c>
      <c r="L349" s="180"/>
      <c r="M349" s="181" t="s">
        <v>19</v>
      </c>
      <c r="N349" s="182" t="s">
        <v>40</v>
      </c>
      <c r="P349" s="137">
        <f>O349*H349</f>
        <v>0</v>
      </c>
      <c r="Q349" s="137">
        <v>1E-3</v>
      </c>
      <c r="R349" s="137">
        <f>Q349*H349</f>
        <v>5.0940000000000004E-3</v>
      </c>
      <c r="S349" s="137">
        <v>0</v>
      </c>
      <c r="T349" s="138">
        <f>S349*H349</f>
        <v>0</v>
      </c>
      <c r="AR349" s="139" t="s">
        <v>175</v>
      </c>
      <c r="AT349" s="139" t="s">
        <v>300</v>
      </c>
      <c r="AU349" s="139" t="s">
        <v>79</v>
      </c>
      <c r="AY349" s="18" t="s">
        <v>118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8" t="s">
        <v>77</v>
      </c>
      <c r="BK349" s="140">
        <f>ROUND(I349*H349,2)</f>
        <v>0</v>
      </c>
      <c r="BL349" s="18" t="s">
        <v>125</v>
      </c>
      <c r="BM349" s="139" t="s">
        <v>330</v>
      </c>
    </row>
    <row r="350" spans="2:65" s="13" customFormat="1" ht="11.25">
      <c r="B350" s="152"/>
      <c r="D350" s="146" t="s">
        <v>129</v>
      </c>
      <c r="F350" s="154" t="s">
        <v>331</v>
      </c>
      <c r="H350" s="155">
        <v>5.0940000000000003</v>
      </c>
      <c r="I350" s="156"/>
      <c r="L350" s="152"/>
      <c r="M350" s="157"/>
      <c r="T350" s="158"/>
      <c r="AT350" s="153" t="s">
        <v>129</v>
      </c>
      <c r="AU350" s="153" t="s">
        <v>79</v>
      </c>
      <c r="AV350" s="13" t="s">
        <v>79</v>
      </c>
      <c r="AW350" s="13" t="s">
        <v>4</v>
      </c>
      <c r="AX350" s="13" t="s">
        <v>77</v>
      </c>
      <c r="AY350" s="153" t="s">
        <v>118</v>
      </c>
    </row>
    <row r="351" spans="2:65" s="11" customFormat="1" ht="22.9" customHeight="1">
      <c r="B351" s="116"/>
      <c r="D351" s="117" t="s">
        <v>68</v>
      </c>
      <c r="E351" s="126" t="s">
        <v>79</v>
      </c>
      <c r="F351" s="126" t="s">
        <v>332</v>
      </c>
      <c r="I351" s="119"/>
      <c r="J351" s="127">
        <f>BK351</f>
        <v>0</v>
      </c>
      <c r="L351" s="116"/>
      <c r="M351" s="121"/>
      <c r="P351" s="122">
        <f>SUM(P352:P359)</f>
        <v>0</v>
      </c>
      <c r="R351" s="122">
        <f>SUM(R352:R359)</f>
        <v>6.9849599999999998E-2</v>
      </c>
      <c r="T351" s="123">
        <f>SUM(T352:T359)</f>
        <v>0</v>
      </c>
      <c r="AR351" s="117" t="s">
        <v>77</v>
      </c>
      <c r="AT351" s="124" t="s">
        <v>68</v>
      </c>
      <c r="AU351" s="124" t="s">
        <v>77</v>
      </c>
      <c r="AY351" s="117" t="s">
        <v>118</v>
      </c>
      <c r="BK351" s="125">
        <f>SUM(BK352:BK359)</f>
        <v>0</v>
      </c>
    </row>
    <row r="352" spans="2:65" s="1" customFormat="1" ht="24.2" customHeight="1">
      <c r="B352" s="33"/>
      <c r="C352" s="128" t="s">
        <v>333</v>
      </c>
      <c r="D352" s="128" t="s">
        <v>120</v>
      </c>
      <c r="E352" s="129" t="s">
        <v>334</v>
      </c>
      <c r="F352" s="130" t="s">
        <v>335</v>
      </c>
      <c r="G352" s="131" t="s">
        <v>178</v>
      </c>
      <c r="H352" s="132">
        <v>22.47</v>
      </c>
      <c r="I352" s="133"/>
      <c r="J352" s="134">
        <f>ROUND(I352*H352,2)</f>
        <v>0</v>
      </c>
      <c r="K352" s="130" t="s">
        <v>124</v>
      </c>
      <c r="L352" s="33"/>
      <c r="M352" s="135" t="s">
        <v>19</v>
      </c>
      <c r="N352" s="136" t="s">
        <v>40</v>
      </c>
      <c r="P352" s="137">
        <f>O352*H352</f>
        <v>0</v>
      </c>
      <c r="Q352" s="137">
        <v>0</v>
      </c>
      <c r="R352" s="137">
        <f>Q352*H352</f>
        <v>0</v>
      </c>
      <c r="S352" s="137">
        <v>0</v>
      </c>
      <c r="T352" s="138">
        <f>S352*H352</f>
        <v>0</v>
      </c>
      <c r="AR352" s="139" t="s">
        <v>125</v>
      </c>
      <c r="AT352" s="139" t="s">
        <v>120</v>
      </c>
      <c r="AU352" s="139" t="s">
        <v>79</v>
      </c>
      <c r="AY352" s="18" t="s">
        <v>118</v>
      </c>
      <c r="BE352" s="140">
        <f>IF(N352="základní",J352,0)</f>
        <v>0</v>
      </c>
      <c r="BF352" s="140">
        <f>IF(N352="snížená",J352,0)</f>
        <v>0</v>
      </c>
      <c r="BG352" s="140">
        <f>IF(N352="zákl. přenesená",J352,0)</f>
        <v>0</v>
      </c>
      <c r="BH352" s="140">
        <f>IF(N352="sníž. přenesená",J352,0)</f>
        <v>0</v>
      </c>
      <c r="BI352" s="140">
        <f>IF(N352="nulová",J352,0)</f>
        <v>0</v>
      </c>
      <c r="BJ352" s="18" t="s">
        <v>77</v>
      </c>
      <c r="BK352" s="140">
        <f>ROUND(I352*H352,2)</f>
        <v>0</v>
      </c>
      <c r="BL352" s="18" t="s">
        <v>125</v>
      </c>
      <c r="BM352" s="139" t="s">
        <v>336</v>
      </c>
    </row>
    <row r="353" spans="2:65" s="1" customFormat="1" ht="11.25">
      <c r="B353" s="33"/>
      <c r="D353" s="141" t="s">
        <v>127</v>
      </c>
      <c r="F353" s="142" t="s">
        <v>337</v>
      </c>
      <c r="I353" s="143"/>
      <c r="L353" s="33"/>
      <c r="M353" s="144"/>
      <c r="T353" s="54"/>
      <c r="AT353" s="18" t="s">
        <v>127</v>
      </c>
      <c r="AU353" s="18" t="s">
        <v>79</v>
      </c>
    </row>
    <row r="354" spans="2:65" s="13" customFormat="1" ht="11.25">
      <c r="B354" s="152"/>
      <c r="D354" s="146" t="s">
        <v>129</v>
      </c>
      <c r="E354" s="153" t="s">
        <v>19</v>
      </c>
      <c r="F354" s="154" t="s">
        <v>338</v>
      </c>
      <c r="H354" s="155">
        <v>22.47</v>
      </c>
      <c r="I354" s="156"/>
      <c r="L354" s="152"/>
      <c r="M354" s="157"/>
      <c r="T354" s="158"/>
      <c r="AT354" s="153" t="s">
        <v>129</v>
      </c>
      <c r="AU354" s="153" t="s">
        <v>79</v>
      </c>
      <c r="AV354" s="13" t="s">
        <v>79</v>
      </c>
      <c r="AW354" s="13" t="s">
        <v>31</v>
      </c>
      <c r="AX354" s="13" t="s">
        <v>69</v>
      </c>
      <c r="AY354" s="153" t="s">
        <v>118</v>
      </c>
    </row>
    <row r="355" spans="2:65" s="14" customFormat="1" ht="11.25">
      <c r="B355" s="159"/>
      <c r="D355" s="146" t="s">
        <v>129</v>
      </c>
      <c r="E355" s="160" t="s">
        <v>19</v>
      </c>
      <c r="F355" s="161" t="s">
        <v>132</v>
      </c>
      <c r="H355" s="162">
        <v>22.47</v>
      </c>
      <c r="I355" s="163"/>
      <c r="L355" s="159"/>
      <c r="M355" s="164"/>
      <c r="T355" s="165"/>
      <c r="AT355" s="160" t="s">
        <v>129</v>
      </c>
      <c r="AU355" s="160" t="s">
        <v>79</v>
      </c>
      <c r="AV355" s="14" t="s">
        <v>125</v>
      </c>
      <c r="AW355" s="14" t="s">
        <v>31</v>
      </c>
      <c r="AX355" s="14" t="s">
        <v>77</v>
      </c>
      <c r="AY355" s="160" t="s">
        <v>118</v>
      </c>
    </row>
    <row r="356" spans="2:65" s="1" customFormat="1" ht="16.5" customHeight="1">
      <c r="B356" s="33"/>
      <c r="C356" s="128" t="s">
        <v>339</v>
      </c>
      <c r="D356" s="128" t="s">
        <v>120</v>
      </c>
      <c r="E356" s="129" t="s">
        <v>340</v>
      </c>
      <c r="F356" s="130" t="s">
        <v>341</v>
      </c>
      <c r="G356" s="131" t="s">
        <v>155</v>
      </c>
      <c r="H356" s="132">
        <v>214</v>
      </c>
      <c r="I356" s="133"/>
      <c r="J356" s="134">
        <f>ROUND(I356*H356,2)</f>
        <v>0</v>
      </c>
      <c r="K356" s="130" t="s">
        <v>124</v>
      </c>
      <c r="L356" s="33"/>
      <c r="M356" s="135" t="s">
        <v>19</v>
      </c>
      <c r="N356" s="136" t="s">
        <v>40</v>
      </c>
      <c r="P356" s="137">
        <f>O356*H356</f>
        <v>0</v>
      </c>
      <c r="Q356" s="137">
        <v>3.2640000000000002E-4</v>
      </c>
      <c r="R356" s="137">
        <f>Q356*H356</f>
        <v>6.9849599999999998E-2</v>
      </c>
      <c r="S356" s="137">
        <v>0</v>
      </c>
      <c r="T356" s="138">
        <f>S356*H356</f>
        <v>0</v>
      </c>
      <c r="AR356" s="139" t="s">
        <v>125</v>
      </c>
      <c r="AT356" s="139" t="s">
        <v>120</v>
      </c>
      <c r="AU356" s="139" t="s">
        <v>79</v>
      </c>
      <c r="AY356" s="18" t="s">
        <v>118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8" t="s">
        <v>77</v>
      </c>
      <c r="BK356" s="140">
        <f>ROUND(I356*H356,2)</f>
        <v>0</v>
      </c>
      <c r="BL356" s="18" t="s">
        <v>125</v>
      </c>
      <c r="BM356" s="139" t="s">
        <v>342</v>
      </c>
    </row>
    <row r="357" spans="2:65" s="1" customFormat="1" ht="11.25">
      <c r="B357" s="33"/>
      <c r="D357" s="141" t="s">
        <v>127</v>
      </c>
      <c r="F357" s="142" t="s">
        <v>343</v>
      </c>
      <c r="I357" s="143"/>
      <c r="L357" s="33"/>
      <c r="M357" s="144"/>
      <c r="T357" s="54"/>
      <c r="AT357" s="18" t="s">
        <v>127</v>
      </c>
      <c r="AU357" s="18" t="s">
        <v>79</v>
      </c>
    </row>
    <row r="358" spans="2:65" s="13" customFormat="1" ht="11.25">
      <c r="B358" s="152"/>
      <c r="D358" s="146" t="s">
        <v>129</v>
      </c>
      <c r="E358" s="153" t="s">
        <v>19</v>
      </c>
      <c r="F358" s="154" t="s">
        <v>344</v>
      </c>
      <c r="H358" s="155">
        <v>214</v>
      </c>
      <c r="I358" s="156"/>
      <c r="L358" s="152"/>
      <c r="M358" s="157"/>
      <c r="T358" s="158"/>
      <c r="AT358" s="153" t="s">
        <v>129</v>
      </c>
      <c r="AU358" s="153" t="s">
        <v>79</v>
      </c>
      <c r="AV358" s="13" t="s">
        <v>79</v>
      </c>
      <c r="AW358" s="13" t="s">
        <v>31</v>
      </c>
      <c r="AX358" s="13" t="s">
        <v>69</v>
      </c>
      <c r="AY358" s="153" t="s">
        <v>118</v>
      </c>
    </row>
    <row r="359" spans="2:65" s="14" customFormat="1" ht="11.25">
      <c r="B359" s="159"/>
      <c r="D359" s="146" t="s">
        <v>129</v>
      </c>
      <c r="E359" s="160" t="s">
        <v>19</v>
      </c>
      <c r="F359" s="161" t="s">
        <v>132</v>
      </c>
      <c r="H359" s="162">
        <v>214</v>
      </c>
      <c r="I359" s="163"/>
      <c r="L359" s="159"/>
      <c r="M359" s="164"/>
      <c r="T359" s="165"/>
      <c r="AT359" s="160" t="s">
        <v>129</v>
      </c>
      <c r="AU359" s="160" t="s">
        <v>79</v>
      </c>
      <c r="AV359" s="14" t="s">
        <v>125</v>
      </c>
      <c r="AW359" s="14" t="s">
        <v>31</v>
      </c>
      <c r="AX359" s="14" t="s">
        <v>77</v>
      </c>
      <c r="AY359" s="160" t="s">
        <v>118</v>
      </c>
    </row>
    <row r="360" spans="2:65" s="11" customFormat="1" ht="22.9" customHeight="1">
      <c r="B360" s="116"/>
      <c r="D360" s="117" t="s">
        <v>68</v>
      </c>
      <c r="E360" s="126" t="s">
        <v>139</v>
      </c>
      <c r="F360" s="126" t="s">
        <v>345</v>
      </c>
      <c r="I360" s="119"/>
      <c r="J360" s="127">
        <f>BK360</f>
        <v>0</v>
      </c>
      <c r="L360" s="116"/>
      <c r="M360" s="121"/>
      <c r="P360" s="122">
        <f>SUM(P361:P368)</f>
        <v>0</v>
      </c>
      <c r="R360" s="122">
        <f>SUM(R361:R368)</f>
        <v>0</v>
      </c>
      <c r="T360" s="123">
        <f>SUM(T361:T368)</f>
        <v>51.092200000000005</v>
      </c>
      <c r="AR360" s="117" t="s">
        <v>77</v>
      </c>
      <c r="AT360" s="124" t="s">
        <v>68</v>
      </c>
      <c r="AU360" s="124" t="s">
        <v>77</v>
      </c>
      <c r="AY360" s="117" t="s">
        <v>118</v>
      </c>
      <c r="BK360" s="125">
        <f>SUM(BK361:BK368)</f>
        <v>0</v>
      </c>
    </row>
    <row r="361" spans="2:65" s="1" customFormat="1" ht="21.75" customHeight="1">
      <c r="B361" s="33"/>
      <c r="C361" s="128" t="s">
        <v>346</v>
      </c>
      <c r="D361" s="128" t="s">
        <v>120</v>
      </c>
      <c r="E361" s="129" t="s">
        <v>347</v>
      </c>
      <c r="F361" s="130" t="s">
        <v>348</v>
      </c>
      <c r="G361" s="131" t="s">
        <v>178</v>
      </c>
      <c r="H361" s="132">
        <v>15.127000000000001</v>
      </c>
      <c r="I361" s="133"/>
      <c r="J361" s="134">
        <f>ROUND(I361*H361,2)</f>
        <v>0</v>
      </c>
      <c r="K361" s="130" t="s">
        <v>124</v>
      </c>
      <c r="L361" s="33"/>
      <c r="M361" s="135" t="s">
        <v>19</v>
      </c>
      <c r="N361" s="136" t="s">
        <v>40</v>
      </c>
      <c r="P361" s="137">
        <f>O361*H361</f>
        <v>0</v>
      </c>
      <c r="Q361" s="137">
        <v>0</v>
      </c>
      <c r="R361" s="137">
        <f>Q361*H361</f>
        <v>0</v>
      </c>
      <c r="S361" s="137">
        <v>2.2000000000000002</v>
      </c>
      <c r="T361" s="138">
        <f>S361*H361</f>
        <v>33.279400000000003</v>
      </c>
      <c r="AR361" s="139" t="s">
        <v>125</v>
      </c>
      <c r="AT361" s="139" t="s">
        <v>120</v>
      </c>
      <c r="AU361" s="139" t="s">
        <v>79</v>
      </c>
      <c r="AY361" s="18" t="s">
        <v>118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8" t="s">
        <v>77</v>
      </c>
      <c r="BK361" s="140">
        <f>ROUND(I361*H361,2)</f>
        <v>0</v>
      </c>
      <c r="BL361" s="18" t="s">
        <v>125</v>
      </c>
      <c r="BM361" s="139" t="s">
        <v>349</v>
      </c>
    </row>
    <row r="362" spans="2:65" s="1" customFormat="1" ht="11.25">
      <c r="B362" s="33"/>
      <c r="D362" s="141" t="s">
        <v>127</v>
      </c>
      <c r="F362" s="142" t="s">
        <v>350</v>
      </c>
      <c r="I362" s="143"/>
      <c r="L362" s="33"/>
      <c r="M362" s="144"/>
      <c r="T362" s="54"/>
      <c r="AT362" s="18" t="s">
        <v>127</v>
      </c>
      <c r="AU362" s="18" t="s">
        <v>79</v>
      </c>
    </row>
    <row r="363" spans="2:65" s="13" customFormat="1" ht="11.25">
      <c r="B363" s="152"/>
      <c r="D363" s="146" t="s">
        <v>129</v>
      </c>
      <c r="E363" s="153" t="s">
        <v>19</v>
      </c>
      <c r="F363" s="154" t="s">
        <v>223</v>
      </c>
      <c r="H363" s="155">
        <v>15.127000000000001</v>
      </c>
      <c r="I363" s="156"/>
      <c r="L363" s="152"/>
      <c r="M363" s="157"/>
      <c r="T363" s="158"/>
      <c r="AT363" s="153" t="s">
        <v>129</v>
      </c>
      <c r="AU363" s="153" t="s">
        <v>79</v>
      </c>
      <c r="AV363" s="13" t="s">
        <v>79</v>
      </c>
      <c r="AW363" s="13" t="s">
        <v>31</v>
      </c>
      <c r="AX363" s="13" t="s">
        <v>69</v>
      </c>
      <c r="AY363" s="153" t="s">
        <v>118</v>
      </c>
    </row>
    <row r="364" spans="2:65" s="14" customFormat="1" ht="11.25">
      <c r="B364" s="159"/>
      <c r="D364" s="146" t="s">
        <v>129</v>
      </c>
      <c r="E364" s="160" t="s">
        <v>19</v>
      </c>
      <c r="F364" s="161" t="s">
        <v>132</v>
      </c>
      <c r="H364" s="162">
        <v>15.127000000000001</v>
      </c>
      <c r="I364" s="163"/>
      <c r="L364" s="159"/>
      <c r="M364" s="164"/>
      <c r="T364" s="165"/>
      <c r="AT364" s="160" t="s">
        <v>129</v>
      </c>
      <c r="AU364" s="160" t="s">
        <v>79</v>
      </c>
      <c r="AV364" s="14" t="s">
        <v>125</v>
      </c>
      <c r="AW364" s="14" t="s">
        <v>31</v>
      </c>
      <c r="AX364" s="14" t="s">
        <v>77</v>
      </c>
      <c r="AY364" s="160" t="s">
        <v>118</v>
      </c>
    </row>
    <row r="365" spans="2:65" s="1" customFormat="1" ht="21.75" customHeight="1">
      <c r="B365" s="33"/>
      <c r="C365" s="128" t="s">
        <v>351</v>
      </c>
      <c r="D365" s="128" t="s">
        <v>120</v>
      </c>
      <c r="E365" s="129" t="s">
        <v>352</v>
      </c>
      <c r="F365" s="130" t="s">
        <v>353</v>
      </c>
      <c r="G365" s="131" t="s">
        <v>178</v>
      </c>
      <c r="H365" s="132">
        <v>7.4219999999999997</v>
      </c>
      <c r="I365" s="133"/>
      <c r="J365" s="134">
        <f>ROUND(I365*H365,2)</f>
        <v>0</v>
      </c>
      <c r="K365" s="130" t="s">
        <v>124</v>
      </c>
      <c r="L365" s="33"/>
      <c r="M365" s="135" t="s">
        <v>19</v>
      </c>
      <c r="N365" s="136" t="s">
        <v>40</v>
      </c>
      <c r="P365" s="137">
        <f>O365*H365</f>
        <v>0</v>
      </c>
      <c r="Q365" s="137">
        <v>0</v>
      </c>
      <c r="R365" s="137">
        <f>Q365*H365</f>
        <v>0</v>
      </c>
      <c r="S365" s="137">
        <v>2.4</v>
      </c>
      <c r="T365" s="138">
        <f>S365*H365</f>
        <v>17.812799999999999</v>
      </c>
      <c r="AR365" s="139" t="s">
        <v>125</v>
      </c>
      <c r="AT365" s="139" t="s">
        <v>120</v>
      </c>
      <c r="AU365" s="139" t="s">
        <v>79</v>
      </c>
      <c r="AY365" s="18" t="s">
        <v>118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8" t="s">
        <v>77</v>
      </c>
      <c r="BK365" s="140">
        <f>ROUND(I365*H365,2)</f>
        <v>0</v>
      </c>
      <c r="BL365" s="18" t="s">
        <v>125</v>
      </c>
      <c r="BM365" s="139" t="s">
        <v>354</v>
      </c>
    </row>
    <row r="366" spans="2:65" s="1" customFormat="1" ht="11.25">
      <c r="B366" s="33"/>
      <c r="D366" s="141" t="s">
        <v>127</v>
      </c>
      <c r="F366" s="142" t="s">
        <v>355</v>
      </c>
      <c r="I366" s="143"/>
      <c r="L366" s="33"/>
      <c r="M366" s="144"/>
      <c r="T366" s="54"/>
      <c r="AT366" s="18" t="s">
        <v>127</v>
      </c>
      <c r="AU366" s="18" t="s">
        <v>79</v>
      </c>
    </row>
    <row r="367" spans="2:65" s="13" customFormat="1" ht="11.25">
      <c r="B367" s="152"/>
      <c r="D367" s="146" t="s">
        <v>129</v>
      </c>
      <c r="E367" s="153" t="s">
        <v>19</v>
      </c>
      <c r="F367" s="154" t="s">
        <v>224</v>
      </c>
      <c r="H367" s="155">
        <v>7.4219999999999997</v>
      </c>
      <c r="I367" s="156"/>
      <c r="L367" s="152"/>
      <c r="M367" s="157"/>
      <c r="T367" s="158"/>
      <c r="AT367" s="153" t="s">
        <v>129</v>
      </c>
      <c r="AU367" s="153" t="s">
        <v>79</v>
      </c>
      <c r="AV367" s="13" t="s">
        <v>79</v>
      </c>
      <c r="AW367" s="13" t="s">
        <v>31</v>
      </c>
      <c r="AX367" s="13" t="s">
        <v>69</v>
      </c>
      <c r="AY367" s="153" t="s">
        <v>118</v>
      </c>
    </row>
    <row r="368" spans="2:65" s="14" customFormat="1" ht="11.25">
      <c r="B368" s="159"/>
      <c r="D368" s="146" t="s">
        <v>129</v>
      </c>
      <c r="E368" s="160" t="s">
        <v>19</v>
      </c>
      <c r="F368" s="161" t="s">
        <v>132</v>
      </c>
      <c r="H368" s="162">
        <v>7.4219999999999997</v>
      </c>
      <c r="I368" s="163"/>
      <c r="L368" s="159"/>
      <c r="M368" s="164"/>
      <c r="T368" s="165"/>
      <c r="AT368" s="160" t="s">
        <v>129</v>
      </c>
      <c r="AU368" s="160" t="s">
        <v>79</v>
      </c>
      <c r="AV368" s="14" t="s">
        <v>125</v>
      </c>
      <c r="AW368" s="14" t="s">
        <v>31</v>
      </c>
      <c r="AX368" s="14" t="s">
        <v>77</v>
      </c>
      <c r="AY368" s="160" t="s">
        <v>118</v>
      </c>
    </row>
    <row r="369" spans="2:65" s="11" customFormat="1" ht="22.9" customHeight="1">
      <c r="B369" s="116"/>
      <c r="D369" s="117" t="s">
        <v>68</v>
      </c>
      <c r="E369" s="126" t="s">
        <v>125</v>
      </c>
      <c r="F369" s="126" t="s">
        <v>356</v>
      </c>
      <c r="I369" s="119"/>
      <c r="J369" s="127">
        <f>BK369</f>
        <v>0</v>
      </c>
      <c r="L369" s="116"/>
      <c r="M369" s="121"/>
      <c r="P369" s="122">
        <f>SUM(P370:P407)</f>
        <v>0</v>
      </c>
      <c r="R369" s="122">
        <f>SUM(R370:R407)</f>
        <v>1.1096400412</v>
      </c>
      <c r="T369" s="123">
        <f>SUM(T370:T407)</f>
        <v>0</v>
      </c>
      <c r="AR369" s="117" t="s">
        <v>77</v>
      </c>
      <c r="AT369" s="124" t="s">
        <v>68</v>
      </c>
      <c r="AU369" s="124" t="s">
        <v>77</v>
      </c>
      <c r="AY369" s="117" t="s">
        <v>118</v>
      </c>
      <c r="BK369" s="125">
        <f>SUM(BK370:BK407)</f>
        <v>0</v>
      </c>
    </row>
    <row r="370" spans="2:65" s="1" customFormat="1" ht="16.5" customHeight="1">
      <c r="B370" s="33"/>
      <c r="C370" s="128" t="s">
        <v>357</v>
      </c>
      <c r="D370" s="128" t="s">
        <v>120</v>
      </c>
      <c r="E370" s="129" t="s">
        <v>358</v>
      </c>
      <c r="F370" s="130" t="s">
        <v>359</v>
      </c>
      <c r="G370" s="131" t="s">
        <v>178</v>
      </c>
      <c r="H370" s="132">
        <v>48.792000000000002</v>
      </c>
      <c r="I370" s="133"/>
      <c r="J370" s="134">
        <f>ROUND(I370*H370,2)</f>
        <v>0</v>
      </c>
      <c r="K370" s="130" t="s">
        <v>124</v>
      </c>
      <c r="L370" s="33"/>
      <c r="M370" s="135" t="s">
        <v>19</v>
      </c>
      <c r="N370" s="136" t="s">
        <v>40</v>
      </c>
      <c r="P370" s="137">
        <f>O370*H370</f>
        <v>0</v>
      </c>
      <c r="Q370" s="137">
        <v>0</v>
      </c>
      <c r="R370" s="137">
        <f>Q370*H370</f>
        <v>0</v>
      </c>
      <c r="S370" s="137">
        <v>0</v>
      </c>
      <c r="T370" s="138">
        <f>S370*H370</f>
        <v>0</v>
      </c>
      <c r="AR370" s="139" t="s">
        <v>125</v>
      </c>
      <c r="AT370" s="139" t="s">
        <v>120</v>
      </c>
      <c r="AU370" s="139" t="s">
        <v>79</v>
      </c>
      <c r="AY370" s="18" t="s">
        <v>118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8" t="s">
        <v>77</v>
      </c>
      <c r="BK370" s="140">
        <f>ROUND(I370*H370,2)</f>
        <v>0</v>
      </c>
      <c r="BL370" s="18" t="s">
        <v>125</v>
      </c>
      <c r="BM370" s="139" t="s">
        <v>360</v>
      </c>
    </row>
    <row r="371" spans="2:65" s="1" customFormat="1" ht="11.25">
      <c r="B371" s="33"/>
      <c r="D371" s="141" t="s">
        <v>127</v>
      </c>
      <c r="F371" s="142" t="s">
        <v>361</v>
      </c>
      <c r="I371" s="143"/>
      <c r="L371" s="33"/>
      <c r="M371" s="144"/>
      <c r="T371" s="54"/>
      <c r="AT371" s="18" t="s">
        <v>127</v>
      </c>
      <c r="AU371" s="18" t="s">
        <v>79</v>
      </c>
    </row>
    <row r="372" spans="2:65" s="13" customFormat="1" ht="11.25">
      <c r="B372" s="152"/>
      <c r="D372" s="146" t="s">
        <v>129</v>
      </c>
      <c r="E372" s="153" t="s">
        <v>19</v>
      </c>
      <c r="F372" s="154" t="s">
        <v>362</v>
      </c>
      <c r="H372" s="155">
        <v>48.792000000000002</v>
      </c>
      <c r="I372" s="156"/>
      <c r="L372" s="152"/>
      <c r="M372" s="157"/>
      <c r="T372" s="158"/>
      <c r="AT372" s="153" t="s">
        <v>129</v>
      </c>
      <c r="AU372" s="153" t="s">
        <v>79</v>
      </c>
      <c r="AV372" s="13" t="s">
        <v>79</v>
      </c>
      <c r="AW372" s="13" t="s">
        <v>31</v>
      </c>
      <c r="AX372" s="13" t="s">
        <v>69</v>
      </c>
      <c r="AY372" s="153" t="s">
        <v>118</v>
      </c>
    </row>
    <row r="373" spans="2:65" s="14" customFormat="1" ht="11.25">
      <c r="B373" s="159"/>
      <c r="D373" s="146" t="s">
        <v>129</v>
      </c>
      <c r="E373" s="160" t="s">
        <v>19</v>
      </c>
      <c r="F373" s="161" t="s">
        <v>132</v>
      </c>
      <c r="H373" s="162">
        <v>48.792000000000002</v>
      </c>
      <c r="I373" s="163"/>
      <c r="L373" s="159"/>
      <c r="M373" s="164"/>
      <c r="T373" s="165"/>
      <c r="AT373" s="160" t="s">
        <v>129</v>
      </c>
      <c r="AU373" s="160" t="s">
        <v>79</v>
      </c>
      <c r="AV373" s="14" t="s">
        <v>125</v>
      </c>
      <c r="AW373" s="14" t="s">
        <v>31</v>
      </c>
      <c r="AX373" s="14" t="s">
        <v>77</v>
      </c>
      <c r="AY373" s="160" t="s">
        <v>118</v>
      </c>
    </row>
    <row r="374" spans="2:65" s="1" customFormat="1" ht="16.5" customHeight="1">
      <c r="B374" s="33"/>
      <c r="C374" s="128" t="s">
        <v>363</v>
      </c>
      <c r="D374" s="128" t="s">
        <v>120</v>
      </c>
      <c r="E374" s="129" t="s">
        <v>364</v>
      </c>
      <c r="F374" s="130" t="s">
        <v>365</v>
      </c>
      <c r="G374" s="131" t="s">
        <v>366</v>
      </c>
      <c r="H374" s="132">
        <v>3</v>
      </c>
      <c r="I374" s="133"/>
      <c r="J374" s="134">
        <f>ROUND(I374*H374,2)</f>
        <v>0</v>
      </c>
      <c r="K374" s="130" t="s">
        <v>124</v>
      </c>
      <c r="L374" s="33"/>
      <c r="M374" s="135" t="s">
        <v>19</v>
      </c>
      <c r="N374" s="136" t="s">
        <v>40</v>
      </c>
      <c r="P374" s="137">
        <f>O374*H374</f>
        <v>0</v>
      </c>
      <c r="Q374" s="137">
        <v>8.7417999999999996E-2</v>
      </c>
      <c r="R374" s="137">
        <f>Q374*H374</f>
        <v>0.26225399999999999</v>
      </c>
      <c r="S374" s="137">
        <v>0</v>
      </c>
      <c r="T374" s="138">
        <f>S374*H374</f>
        <v>0</v>
      </c>
      <c r="AR374" s="139" t="s">
        <v>125</v>
      </c>
      <c r="AT374" s="139" t="s">
        <v>120</v>
      </c>
      <c r="AU374" s="139" t="s">
        <v>79</v>
      </c>
      <c r="AY374" s="18" t="s">
        <v>118</v>
      </c>
      <c r="BE374" s="140">
        <f>IF(N374="základní",J374,0)</f>
        <v>0</v>
      </c>
      <c r="BF374" s="140">
        <f>IF(N374="snížená",J374,0)</f>
        <v>0</v>
      </c>
      <c r="BG374" s="140">
        <f>IF(N374="zákl. přenesená",J374,0)</f>
        <v>0</v>
      </c>
      <c r="BH374" s="140">
        <f>IF(N374="sníž. přenesená",J374,0)</f>
        <v>0</v>
      </c>
      <c r="BI374" s="140">
        <f>IF(N374="nulová",J374,0)</f>
        <v>0</v>
      </c>
      <c r="BJ374" s="18" t="s">
        <v>77</v>
      </c>
      <c r="BK374" s="140">
        <f>ROUND(I374*H374,2)</f>
        <v>0</v>
      </c>
      <c r="BL374" s="18" t="s">
        <v>125</v>
      </c>
      <c r="BM374" s="139" t="s">
        <v>367</v>
      </c>
    </row>
    <row r="375" spans="2:65" s="1" customFormat="1" ht="11.25">
      <c r="B375" s="33"/>
      <c r="D375" s="141" t="s">
        <v>127</v>
      </c>
      <c r="F375" s="142" t="s">
        <v>368</v>
      </c>
      <c r="I375" s="143"/>
      <c r="L375" s="33"/>
      <c r="M375" s="144"/>
      <c r="T375" s="54"/>
      <c r="AT375" s="18" t="s">
        <v>127</v>
      </c>
      <c r="AU375" s="18" t="s">
        <v>79</v>
      </c>
    </row>
    <row r="376" spans="2:65" s="13" customFormat="1" ht="11.25">
      <c r="B376" s="152"/>
      <c r="D376" s="146" t="s">
        <v>129</v>
      </c>
      <c r="E376" s="153" t="s">
        <v>19</v>
      </c>
      <c r="F376" s="154" t="s">
        <v>369</v>
      </c>
      <c r="H376" s="155">
        <v>1</v>
      </c>
      <c r="I376" s="156"/>
      <c r="L376" s="152"/>
      <c r="M376" s="157"/>
      <c r="T376" s="158"/>
      <c r="AT376" s="153" t="s">
        <v>129</v>
      </c>
      <c r="AU376" s="153" t="s">
        <v>79</v>
      </c>
      <c r="AV376" s="13" t="s">
        <v>79</v>
      </c>
      <c r="AW376" s="13" t="s">
        <v>31</v>
      </c>
      <c r="AX376" s="13" t="s">
        <v>69</v>
      </c>
      <c r="AY376" s="153" t="s">
        <v>118</v>
      </c>
    </row>
    <row r="377" spans="2:65" s="13" customFormat="1" ht="11.25">
      <c r="B377" s="152"/>
      <c r="D377" s="146" t="s">
        <v>129</v>
      </c>
      <c r="E377" s="153" t="s">
        <v>19</v>
      </c>
      <c r="F377" s="154" t="s">
        <v>370</v>
      </c>
      <c r="H377" s="155">
        <v>1</v>
      </c>
      <c r="I377" s="156"/>
      <c r="L377" s="152"/>
      <c r="M377" s="157"/>
      <c r="T377" s="158"/>
      <c r="AT377" s="153" t="s">
        <v>129</v>
      </c>
      <c r="AU377" s="153" t="s">
        <v>79</v>
      </c>
      <c r="AV377" s="13" t="s">
        <v>79</v>
      </c>
      <c r="AW377" s="13" t="s">
        <v>31</v>
      </c>
      <c r="AX377" s="13" t="s">
        <v>69</v>
      </c>
      <c r="AY377" s="153" t="s">
        <v>118</v>
      </c>
    </row>
    <row r="378" spans="2:65" s="13" customFormat="1" ht="11.25">
      <c r="B378" s="152"/>
      <c r="D378" s="146" t="s">
        <v>129</v>
      </c>
      <c r="E378" s="153" t="s">
        <v>19</v>
      </c>
      <c r="F378" s="154" t="s">
        <v>371</v>
      </c>
      <c r="H378" s="155">
        <v>1</v>
      </c>
      <c r="I378" s="156"/>
      <c r="L378" s="152"/>
      <c r="M378" s="157"/>
      <c r="T378" s="158"/>
      <c r="AT378" s="153" t="s">
        <v>129</v>
      </c>
      <c r="AU378" s="153" t="s">
        <v>79</v>
      </c>
      <c r="AV378" s="13" t="s">
        <v>79</v>
      </c>
      <c r="AW378" s="13" t="s">
        <v>31</v>
      </c>
      <c r="AX378" s="13" t="s">
        <v>69</v>
      </c>
      <c r="AY378" s="153" t="s">
        <v>118</v>
      </c>
    </row>
    <row r="379" spans="2:65" s="14" customFormat="1" ht="11.25">
      <c r="B379" s="159"/>
      <c r="D379" s="146" t="s">
        <v>129</v>
      </c>
      <c r="E379" s="160" t="s">
        <v>19</v>
      </c>
      <c r="F379" s="161" t="s">
        <v>132</v>
      </c>
      <c r="H379" s="162">
        <v>3</v>
      </c>
      <c r="I379" s="163"/>
      <c r="L379" s="159"/>
      <c r="M379" s="164"/>
      <c r="T379" s="165"/>
      <c r="AT379" s="160" t="s">
        <v>129</v>
      </c>
      <c r="AU379" s="160" t="s">
        <v>79</v>
      </c>
      <c r="AV379" s="14" t="s">
        <v>125</v>
      </c>
      <c r="AW379" s="14" t="s">
        <v>31</v>
      </c>
      <c r="AX379" s="14" t="s">
        <v>77</v>
      </c>
      <c r="AY379" s="160" t="s">
        <v>118</v>
      </c>
    </row>
    <row r="380" spans="2:65" s="1" customFormat="1" ht="16.5" customHeight="1">
      <c r="B380" s="33"/>
      <c r="C380" s="173" t="s">
        <v>372</v>
      </c>
      <c r="D380" s="173" t="s">
        <v>300</v>
      </c>
      <c r="E380" s="174" t="s">
        <v>373</v>
      </c>
      <c r="F380" s="175" t="s">
        <v>374</v>
      </c>
      <c r="G380" s="176" t="s">
        <v>366</v>
      </c>
      <c r="H380" s="177">
        <v>1</v>
      </c>
      <c r="I380" s="178"/>
      <c r="J380" s="179">
        <f>ROUND(I380*H380,2)</f>
        <v>0</v>
      </c>
      <c r="K380" s="175" t="s">
        <v>124</v>
      </c>
      <c r="L380" s="180"/>
      <c r="M380" s="181" t="s">
        <v>19</v>
      </c>
      <c r="N380" s="182" t="s">
        <v>40</v>
      </c>
      <c r="P380" s="137">
        <f>O380*H380</f>
        <v>0</v>
      </c>
      <c r="Q380" s="137">
        <v>2.8000000000000001E-2</v>
      </c>
      <c r="R380" s="137">
        <f>Q380*H380</f>
        <v>2.8000000000000001E-2</v>
      </c>
      <c r="S380" s="137">
        <v>0</v>
      </c>
      <c r="T380" s="138">
        <f>S380*H380</f>
        <v>0</v>
      </c>
      <c r="AR380" s="139" t="s">
        <v>175</v>
      </c>
      <c r="AT380" s="139" t="s">
        <v>300</v>
      </c>
      <c r="AU380" s="139" t="s">
        <v>79</v>
      </c>
      <c r="AY380" s="18" t="s">
        <v>118</v>
      </c>
      <c r="BE380" s="140">
        <f>IF(N380="základní",J380,0)</f>
        <v>0</v>
      </c>
      <c r="BF380" s="140">
        <f>IF(N380="snížená",J380,0)</f>
        <v>0</v>
      </c>
      <c r="BG380" s="140">
        <f>IF(N380="zákl. přenesená",J380,0)</f>
        <v>0</v>
      </c>
      <c r="BH380" s="140">
        <f>IF(N380="sníž. přenesená",J380,0)</f>
        <v>0</v>
      </c>
      <c r="BI380" s="140">
        <f>IF(N380="nulová",J380,0)</f>
        <v>0</v>
      </c>
      <c r="BJ380" s="18" t="s">
        <v>77</v>
      </c>
      <c r="BK380" s="140">
        <f>ROUND(I380*H380,2)</f>
        <v>0</v>
      </c>
      <c r="BL380" s="18" t="s">
        <v>125</v>
      </c>
      <c r="BM380" s="139" t="s">
        <v>375</v>
      </c>
    </row>
    <row r="381" spans="2:65" s="13" customFormat="1" ht="11.25">
      <c r="B381" s="152"/>
      <c r="D381" s="146" t="s">
        <v>129</v>
      </c>
      <c r="E381" s="153" t="s">
        <v>19</v>
      </c>
      <c r="F381" s="154" t="s">
        <v>369</v>
      </c>
      <c r="H381" s="155">
        <v>1</v>
      </c>
      <c r="I381" s="156"/>
      <c r="L381" s="152"/>
      <c r="M381" s="157"/>
      <c r="T381" s="158"/>
      <c r="AT381" s="153" t="s">
        <v>129</v>
      </c>
      <c r="AU381" s="153" t="s">
        <v>79</v>
      </c>
      <c r="AV381" s="13" t="s">
        <v>79</v>
      </c>
      <c r="AW381" s="13" t="s">
        <v>31</v>
      </c>
      <c r="AX381" s="13" t="s">
        <v>69</v>
      </c>
      <c r="AY381" s="153" t="s">
        <v>118</v>
      </c>
    </row>
    <row r="382" spans="2:65" s="14" customFormat="1" ht="11.25">
      <c r="B382" s="159"/>
      <c r="D382" s="146" t="s">
        <v>129</v>
      </c>
      <c r="E382" s="160" t="s">
        <v>19</v>
      </c>
      <c r="F382" s="161" t="s">
        <v>132</v>
      </c>
      <c r="H382" s="162">
        <v>1</v>
      </c>
      <c r="I382" s="163"/>
      <c r="L382" s="159"/>
      <c r="M382" s="164"/>
      <c r="T382" s="165"/>
      <c r="AT382" s="160" t="s">
        <v>129</v>
      </c>
      <c r="AU382" s="160" t="s">
        <v>79</v>
      </c>
      <c r="AV382" s="14" t="s">
        <v>125</v>
      </c>
      <c r="AW382" s="14" t="s">
        <v>31</v>
      </c>
      <c r="AX382" s="14" t="s">
        <v>77</v>
      </c>
      <c r="AY382" s="160" t="s">
        <v>118</v>
      </c>
    </row>
    <row r="383" spans="2:65" s="1" customFormat="1" ht="16.5" customHeight="1">
      <c r="B383" s="33"/>
      <c r="C383" s="173" t="s">
        <v>376</v>
      </c>
      <c r="D383" s="173" t="s">
        <v>300</v>
      </c>
      <c r="E383" s="174" t="s">
        <v>377</v>
      </c>
      <c r="F383" s="175" t="s">
        <v>378</v>
      </c>
      <c r="G383" s="176" t="s">
        <v>366</v>
      </c>
      <c r="H383" s="177">
        <v>1</v>
      </c>
      <c r="I383" s="178"/>
      <c r="J383" s="179">
        <f>ROUND(I383*H383,2)</f>
        <v>0</v>
      </c>
      <c r="K383" s="175" t="s">
        <v>124</v>
      </c>
      <c r="L383" s="180"/>
      <c r="M383" s="181" t="s">
        <v>19</v>
      </c>
      <c r="N383" s="182" t="s">
        <v>40</v>
      </c>
      <c r="P383" s="137">
        <f>O383*H383</f>
        <v>0</v>
      </c>
      <c r="Q383" s="137">
        <v>5.0999999999999997E-2</v>
      </c>
      <c r="R383" s="137">
        <f>Q383*H383</f>
        <v>5.0999999999999997E-2</v>
      </c>
      <c r="S383" s="137">
        <v>0</v>
      </c>
      <c r="T383" s="138">
        <f>S383*H383</f>
        <v>0</v>
      </c>
      <c r="AR383" s="139" t="s">
        <v>175</v>
      </c>
      <c r="AT383" s="139" t="s">
        <v>300</v>
      </c>
      <c r="AU383" s="139" t="s">
        <v>79</v>
      </c>
      <c r="AY383" s="18" t="s">
        <v>118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8" t="s">
        <v>77</v>
      </c>
      <c r="BK383" s="140">
        <f>ROUND(I383*H383,2)</f>
        <v>0</v>
      </c>
      <c r="BL383" s="18" t="s">
        <v>125</v>
      </c>
      <c r="BM383" s="139" t="s">
        <v>379</v>
      </c>
    </row>
    <row r="384" spans="2:65" s="13" customFormat="1" ht="11.25">
      <c r="B384" s="152"/>
      <c r="D384" s="146" t="s">
        <v>129</v>
      </c>
      <c r="E384" s="153" t="s">
        <v>19</v>
      </c>
      <c r="F384" s="154" t="s">
        <v>370</v>
      </c>
      <c r="H384" s="155">
        <v>1</v>
      </c>
      <c r="I384" s="156"/>
      <c r="L384" s="152"/>
      <c r="M384" s="157"/>
      <c r="T384" s="158"/>
      <c r="AT384" s="153" t="s">
        <v>129</v>
      </c>
      <c r="AU384" s="153" t="s">
        <v>79</v>
      </c>
      <c r="AV384" s="13" t="s">
        <v>79</v>
      </c>
      <c r="AW384" s="13" t="s">
        <v>31</v>
      </c>
      <c r="AX384" s="13" t="s">
        <v>69</v>
      </c>
      <c r="AY384" s="153" t="s">
        <v>118</v>
      </c>
    </row>
    <row r="385" spans="2:65" s="14" customFormat="1" ht="11.25">
      <c r="B385" s="159"/>
      <c r="D385" s="146" t="s">
        <v>129</v>
      </c>
      <c r="E385" s="160" t="s">
        <v>19</v>
      </c>
      <c r="F385" s="161" t="s">
        <v>132</v>
      </c>
      <c r="H385" s="162">
        <v>1</v>
      </c>
      <c r="I385" s="163"/>
      <c r="L385" s="159"/>
      <c r="M385" s="164"/>
      <c r="T385" s="165"/>
      <c r="AT385" s="160" t="s">
        <v>129</v>
      </c>
      <c r="AU385" s="160" t="s">
        <v>79</v>
      </c>
      <c r="AV385" s="14" t="s">
        <v>125</v>
      </c>
      <c r="AW385" s="14" t="s">
        <v>31</v>
      </c>
      <c r="AX385" s="14" t="s">
        <v>77</v>
      </c>
      <c r="AY385" s="160" t="s">
        <v>118</v>
      </c>
    </row>
    <row r="386" spans="2:65" s="1" customFormat="1" ht="16.5" customHeight="1">
      <c r="B386" s="33"/>
      <c r="C386" s="173" t="s">
        <v>380</v>
      </c>
      <c r="D386" s="173" t="s">
        <v>300</v>
      </c>
      <c r="E386" s="174" t="s">
        <v>381</v>
      </c>
      <c r="F386" s="175" t="s">
        <v>382</v>
      </c>
      <c r="G386" s="176" t="s">
        <v>366</v>
      </c>
      <c r="H386" s="177">
        <v>1</v>
      </c>
      <c r="I386" s="178"/>
      <c r="J386" s="179">
        <f>ROUND(I386*H386,2)</f>
        <v>0</v>
      </c>
      <c r="K386" s="175" t="s">
        <v>124</v>
      </c>
      <c r="L386" s="180"/>
      <c r="M386" s="181" t="s">
        <v>19</v>
      </c>
      <c r="N386" s="182" t="s">
        <v>40</v>
      </c>
      <c r="P386" s="137">
        <f>O386*H386</f>
        <v>0</v>
      </c>
      <c r="Q386" s="137">
        <v>6.8000000000000005E-2</v>
      </c>
      <c r="R386" s="137">
        <f>Q386*H386</f>
        <v>6.8000000000000005E-2</v>
      </c>
      <c r="S386" s="137">
        <v>0</v>
      </c>
      <c r="T386" s="138">
        <f>S386*H386</f>
        <v>0</v>
      </c>
      <c r="AR386" s="139" t="s">
        <v>175</v>
      </c>
      <c r="AT386" s="139" t="s">
        <v>300</v>
      </c>
      <c r="AU386" s="139" t="s">
        <v>79</v>
      </c>
      <c r="AY386" s="18" t="s">
        <v>118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8" t="s">
        <v>77</v>
      </c>
      <c r="BK386" s="140">
        <f>ROUND(I386*H386,2)</f>
        <v>0</v>
      </c>
      <c r="BL386" s="18" t="s">
        <v>125</v>
      </c>
      <c r="BM386" s="139" t="s">
        <v>383</v>
      </c>
    </row>
    <row r="387" spans="2:65" s="13" customFormat="1" ht="11.25">
      <c r="B387" s="152"/>
      <c r="D387" s="146" t="s">
        <v>129</v>
      </c>
      <c r="E387" s="153" t="s">
        <v>19</v>
      </c>
      <c r="F387" s="154" t="s">
        <v>371</v>
      </c>
      <c r="H387" s="155">
        <v>1</v>
      </c>
      <c r="I387" s="156"/>
      <c r="L387" s="152"/>
      <c r="M387" s="157"/>
      <c r="T387" s="158"/>
      <c r="AT387" s="153" t="s">
        <v>129</v>
      </c>
      <c r="AU387" s="153" t="s">
        <v>79</v>
      </c>
      <c r="AV387" s="13" t="s">
        <v>79</v>
      </c>
      <c r="AW387" s="13" t="s">
        <v>31</v>
      </c>
      <c r="AX387" s="13" t="s">
        <v>69</v>
      </c>
      <c r="AY387" s="153" t="s">
        <v>118</v>
      </c>
    </row>
    <row r="388" spans="2:65" s="14" customFormat="1" ht="11.25">
      <c r="B388" s="159"/>
      <c r="D388" s="146" t="s">
        <v>129</v>
      </c>
      <c r="E388" s="160" t="s">
        <v>19</v>
      </c>
      <c r="F388" s="161" t="s">
        <v>132</v>
      </c>
      <c r="H388" s="162">
        <v>1</v>
      </c>
      <c r="I388" s="163"/>
      <c r="L388" s="159"/>
      <c r="M388" s="164"/>
      <c r="T388" s="165"/>
      <c r="AT388" s="160" t="s">
        <v>129</v>
      </c>
      <c r="AU388" s="160" t="s">
        <v>79</v>
      </c>
      <c r="AV388" s="14" t="s">
        <v>125</v>
      </c>
      <c r="AW388" s="14" t="s">
        <v>31</v>
      </c>
      <c r="AX388" s="14" t="s">
        <v>77</v>
      </c>
      <c r="AY388" s="160" t="s">
        <v>118</v>
      </c>
    </row>
    <row r="389" spans="2:65" s="1" customFormat="1" ht="21.75" customHeight="1">
      <c r="B389" s="33"/>
      <c r="C389" s="128" t="s">
        <v>384</v>
      </c>
      <c r="D389" s="128" t="s">
        <v>120</v>
      </c>
      <c r="E389" s="129" t="s">
        <v>385</v>
      </c>
      <c r="F389" s="130" t="s">
        <v>386</v>
      </c>
      <c r="G389" s="131" t="s">
        <v>366</v>
      </c>
      <c r="H389" s="132">
        <v>4</v>
      </c>
      <c r="I389" s="133"/>
      <c r="J389" s="134">
        <f>ROUND(I389*H389,2)</f>
        <v>0</v>
      </c>
      <c r="K389" s="130" t="s">
        <v>124</v>
      </c>
      <c r="L389" s="33"/>
      <c r="M389" s="135" t="s">
        <v>19</v>
      </c>
      <c r="N389" s="136" t="s">
        <v>40</v>
      </c>
      <c r="P389" s="137">
        <f>O389*H389</f>
        <v>0</v>
      </c>
      <c r="Q389" s="137">
        <v>8.7417999999999996E-2</v>
      </c>
      <c r="R389" s="137">
        <f>Q389*H389</f>
        <v>0.34967199999999998</v>
      </c>
      <c r="S389" s="137">
        <v>0</v>
      </c>
      <c r="T389" s="138">
        <f>S389*H389</f>
        <v>0</v>
      </c>
      <c r="AR389" s="139" t="s">
        <v>125</v>
      </c>
      <c r="AT389" s="139" t="s">
        <v>120</v>
      </c>
      <c r="AU389" s="139" t="s">
        <v>79</v>
      </c>
      <c r="AY389" s="18" t="s">
        <v>118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8" t="s">
        <v>77</v>
      </c>
      <c r="BK389" s="140">
        <f>ROUND(I389*H389,2)</f>
        <v>0</v>
      </c>
      <c r="BL389" s="18" t="s">
        <v>125</v>
      </c>
      <c r="BM389" s="139" t="s">
        <v>387</v>
      </c>
    </row>
    <row r="390" spans="2:65" s="1" customFormat="1" ht="11.25">
      <c r="B390" s="33"/>
      <c r="D390" s="141" t="s">
        <v>127</v>
      </c>
      <c r="F390" s="142" t="s">
        <v>388</v>
      </c>
      <c r="I390" s="143"/>
      <c r="L390" s="33"/>
      <c r="M390" s="144"/>
      <c r="T390" s="54"/>
      <c r="AT390" s="18" t="s">
        <v>127</v>
      </c>
      <c r="AU390" s="18" t="s">
        <v>79</v>
      </c>
    </row>
    <row r="391" spans="2:65" s="13" customFormat="1" ht="11.25">
      <c r="B391" s="152"/>
      <c r="D391" s="146" t="s">
        <v>129</v>
      </c>
      <c r="E391" s="153" t="s">
        <v>19</v>
      </c>
      <c r="F391" s="154" t="s">
        <v>389</v>
      </c>
      <c r="H391" s="155">
        <v>4</v>
      </c>
      <c r="I391" s="156"/>
      <c r="L391" s="152"/>
      <c r="M391" s="157"/>
      <c r="T391" s="158"/>
      <c r="AT391" s="153" t="s">
        <v>129</v>
      </c>
      <c r="AU391" s="153" t="s">
        <v>79</v>
      </c>
      <c r="AV391" s="13" t="s">
        <v>79</v>
      </c>
      <c r="AW391" s="13" t="s">
        <v>31</v>
      </c>
      <c r="AX391" s="13" t="s">
        <v>69</v>
      </c>
      <c r="AY391" s="153" t="s">
        <v>118</v>
      </c>
    </row>
    <row r="392" spans="2:65" s="14" customFormat="1" ht="11.25">
      <c r="B392" s="159"/>
      <c r="D392" s="146" t="s">
        <v>129</v>
      </c>
      <c r="E392" s="160" t="s">
        <v>19</v>
      </c>
      <c r="F392" s="161" t="s">
        <v>132</v>
      </c>
      <c r="H392" s="162">
        <v>4</v>
      </c>
      <c r="I392" s="163"/>
      <c r="L392" s="159"/>
      <c r="M392" s="164"/>
      <c r="T392" s="165"/>
      <c r="AT392" s="160" t="s">
        <v>129</v>
      </c>
      <c r="AU392" s="160" t="s">
        <v>79</v>
      </c>
      <c r="AV392" s="14" t="s">
        <v>125</v>
      </c>
      <c r="AW392" s="14" t="s">
        <v>31</v>
      </c>
      <c r="AX392" s="14" t="s">
        <v>77</v>
      </c>
      <c r="AY392" s="160" t="s">
        <v>118</v>
      </c>
    </row>
    <row r="393" spans="2:65" s="1" customFormat="1" ht="16.5" customHeight="1">
      <c r="B393" s="33"/>
      <c r="C393" s="173" t="s">
        <v>390</v>
      </c>
      <c r="D393" s="173" t="s">
        <v>300</v>
      </c>
      <c r="E393" s="174" t="s">
        <v>391</v>
      </c>
      <c r="F393" s="175" t="s">
        <v>392</v>
      </c>
      <c r="G393" s="176" t="s">
        <v>366</v>
      </c>
      <c r="H393" s="177">
        <v>4</v>
      </c>
      <c r="I393" s="178"/>
      <c r="J393" s="179">
        <f>ROUND(I393*H393,2)</f>
        <v>0</v>
      </c>
      <c r="K393" s="175" t="s">
        <v>124</v>
      </c>
      <c r="L393" s="180"/>
      <c r="M393" s="181" t="s">
        <v>19</v>
      </c>
      <c r="N393" s="182" t="s">
        <v>40</v>
      </c>
      <c r="P393" s="137">
        <f>O393*H393</f>
        <v>0</v>
      </c>
      <c r="Q393" s="137">
        <v>8.1000000000000003E-2</v>
      </c>
      <c r="R393" s="137">
        <f>Q393*H393</f>
        <v>0.32400000000000001</v>
      </c>
      <c r="S393" s="137">
        <v>0</v>
      </c>
      <c r="T393" s="138">
        <f>S393*H393</f>
        <v>0</v>
      </c>
      <c r="AR393" s="139" t="s">
        <v>175</v>
      </c>
      <c r="AT393" s="139" t="s">
        <v>300</v>
      </c>
      <c r="AU393" s="139" t="s">
        <v>79</v>
      </c>
      <c r="AY393" s="18" t="s">
        <v>118</v>
      </c>
      <c r="BE393" s="140">
        <f>IF(N393="základní",J393,0)</f>
        <v>0</v>
      </c>
      <c r="BF393" s="140">
        <f>IF(N393="snížená",J393,0)</f>
        <v>0</v>
      </c>
      <c r="BG393" s="140">
        <f>IF(N393="zákl. přenesená",J393,0)</f>
        <v>0</v>
      </c>
      <c r="BH393" s="140">
        <f>IF(N393="sníž. přenesená",J393,0)</f>
        <v>0</v>
      </c>
      <c r="BI393" s="140">
        <f>IF(N393="nulová",J393,0)</f>
        <v>0</v>
      </c>
      <c r="BJ393" s="18" t="s">
        <v>77</v>
      </c>
      <c r="BK393" s="140">
        <f>ROUND(I393*H393,2)</f>
        <v>0</v>
      </c>
      <c r="BL393" s="18" t="s">
        <v>125</v>
      </c>
      <c r="BM393" s="139" t="s">
        <v>393</v>
      </c>
    </row>
    <row r="394" spans="2:65" s="13" customFormat="1" ht="11.25">
      <c r="B394" s="152"/>
      <c r="D394" s="146" t="s">
        <v>129</v>
      </c>
      <c r="E394" s="153" t="s">
        <v>19</v>
      </c>
      <c r="F394" s="154" t="s">
        <v>389</v>
      </c>
      <c r="H394" s="155">
        <v>4</v>
      </c>
      <c r="I394" s="156"/>
      <c r="L394" s="152"/>
      <c r="M394" s="157"/>
      <c r="T394" s="158"/>
      <c r="AT394" s="153" t="s">
        <v>129</v>
      </c>
      <c r="AU394" s="153" t="s">
        <v>79</v>
      </c>
      <c r="AV394" s="13" t="s">
        <v>79</v>
      </c>
      <c r="AW394" s="13" t="s">
        <v>31</v>
      </c>
      <c r="AX394" s="13" t="s">
        <v>69</v>
      </c>
      <c r="AY394" s="153" t="s">
        <v>118</v>
      </c>
    </row>
    <row r="395" spans="2:65" s="14" customFormat="1" ht="11.25">
      <c r="B395" s="159"/>
      <c r="D395" s="146" t="s">
        <v>129</v>
      </c>
      <c r="E395" s="160" t="s">
        <v>19</v>
      </c>
      <c r="F395" s="161" t="s">
        <v>132</v>
      </c>
      <c r="H395" s="162">
        <v>4</v>
      </c>
      <c r="I395" s="163"/>
      <c r="L395" s="159"/>
      <c r="M395" s="164"/>
      <c r="T395" s="165"/>
      <c r="AT395" s="160" t="s">
        <v>129</v>
      </c>
      <c r="AU395" s="160" t="s">
        <v>79</v>
      </c>
      <c r="AV395" s="14" t="s">
        <v>125</v>
      </c>
      <c r="AW395" s="14" t="s">
        <v>31</v>
      </c>
      <c r="AX395" s="14" t="s">
        <v>77</v>
      </c>
      <c r="AY395" s="160" t="s">
        <v>118</v>
      </c>
    </row>
    <row r="396" spans="2:65" s="1" customFormat="1" ht="24.2" customHeight="1">
      <c r="B396" s="33"/>
      <c r="C396" s="128" t="s">
        <v>394</v>
      </c>
      <c r="D396" s="128" t="s">
        <v>120</v>
      </c>
      <c r="E396" s="129" t="s">
        <v>395</v>
      </c>
      <c r="F396" s="130" t="s">
        <v>396</v>
      </c>
      <c r="G396" s="131" t="s">
        <v>178</v>
      </c>
      <c r="H396" s="132">
        <v>1.1890000000000001</v>
      </c>
      <c r="I396" s="133"/>
      <c r="J396" s="134">
        <f>ROUND(I396*H396,2)</f>
        <v>0</v>
      </c>
      <c r="K396" s="130" t="s">
        <v>124</v>
      </c>
      <c r="L396" s="33"/>
      <c r="M396" s="135" t="s">
        <v>19</v>
      </c>
      <c r="N396" s="136" t="s">
        <v>40</v>
      </c>
      <c r="P396" s="137">
        <f>O396*H396</f>
        <v>0</v>
      </c>
      <c r="Q396" s="137">
        <v>0</v>
      </c>
      <c r="R396" s="137">
        <f>Q396*H396</f>
        <v>0</v>
      </c>
      <c r="S396" s="137">
        <v>0</v>
      </c>
      <c r="T396" s="138">
        <f>S396*H396</f>
        <v>0</v>
      </c>
      <c r="AR396" s="139" t="s">
        <v>125</v>
      </c>
      <c r="AT396" s="139" t="s">
        <v>120</v>
      </c>
      <c r="AU396" s="139" t="s">
        <v>79</v>
      </c>
      <c r="AY396" s="18" t="s">
        <v>118</v>
      </c>
      <c r="BE396" s="140">
        <f>IF(N396="základní",J396,0)</f>
        <v>0</v>
      </c>
      <c r="BF396" s="140">
        <f>IF(N396="snížená",J396,0)</f>
        <v>0</v>
      </c>
      <c r="BG396" s="140">
        <f>IF(N396="zákl. přenesená",J396,0)</f>
        <v>0</v>
      </c>
      <c r="BH396" s="140">
        <f>IF(N396="sníž. přenesená",J396,0)</f>
        <v>0</v>
      </c>
      <c r="BI396" s="140">
        <f>IF(N396="nulová",J396,0)</f>
        <v>0</v>
      </c>
      <c r="BJ396" s="18" t="s">
        <v>77</v>
      </c>
      <c r="BK396" s="140">
        <f>ROUND(I396*H396,2)</f>
        <v>0</v>
      </c>
      <c r="BL396" s="18" t="s">
        <v>125</v>
      </c>
      <c r="BM396" s="139" t="s">
        <v>397</v>
      </c>
    </row>
    <row r="397" spans="2:65" s="1" customFormat="1" ht="11.25">
      <c r="B397" s="33"/>
      <c r="D397" s="141" t="s">
        <v>127</v>
      </c>
      <c r="F397" s="142" t="s">
        <v>398</v>
      </c>
      <c r="I397" s="143"/>
      <c r="L397" s="33"/>
      <c r="M397" s="144"/>
      <c r="T397" s="54"/>
      <c r="AT397" s="18" t="s">
        <v>127</v>
      </c>
      <c r="AU397" s="18" t="s">
        <v>79</v>
      </c>
    </row>
    <row r="398" spans="2:65" s="13" customFormat="1" ht="11.25">
      <c r="B398" s="152"/>
      <c r="D398" s="146" t="s">
        <v>129</v>
      </c>
      <c r="E398" s="153" t="s">
        <v>19</v>
      </c>
      <c r="F398" s="154" t="s">
        <v>399</v>
      </c>
      <c r="H398" s="155">
        <v>0.9</v>
      </c>
      <c r="I398" s="156"/>
      <c r="L398" s="152"/>
      <c r="M398" s="157"/>
      <c r="T398" s="158"/>
      <c r="AT398" s="153" t="s">
        <v>129</v>
      </c>
      <c r="AU398" s="153" t="s">
        <v>79</v>
      </c>
      <c r="AV398" s="13" t="s">
        <v>79</v>
      </c>
      <c r="AW398" s="13" t="s">
        <v>31</v>
      </c>
      <c r="AX398" s="13" t="s">
        <v>69</v>
      </c>
      <c r="AY398" s="153" t="s">
        <v>118</v>
      </c>
    </row>
    <row r="399" spans="2:65" s="13" customFormat="1" ht="11.25">
      <c r="B399" s="152"/>
      <c r="D399" s="146" t="s">
        <v>129</v>
      </c>
      <c r="E399" s="153" t="s">
        <v>19</v>
      </c>
      <c r="F399" s="154" t="s">
        <v>400</v>
      </c>
      <c r="H399" s="155">
        <v>0.28899999999999998</v>
      </c>
      <c r="I399" s="156"/>
      <c r="L399" s="152"/>
      <c r="M399" s="157"/>
      <c r="T399" s="158"/>
      <c r="AT399" s="153" t="s">
        <v>129</v>
      </c>
      <c r="AU399" s="153" t="s">
        <v>79</v>
      </c>
      <c r="AV399" s="13" t="s">
        <v>79</v>
      </c>
      <c r="AW399" s="13" t="s">
        <v>31</v>
      </c>
      <c r="AX399" s="13" t="s">
        <v>69</v>
      </c>
      <c r="AY399" s="153" t="s">
        <v>118</v>
      </c>
    </row>
    <row r="400" spans="2:65" s="14" customFormat="1" ht="11.25">
      <c r="B400" s="159"/>
      <c r="D400" s="146" t="s">
        <v>129</v>
      </c>
      <c r="E400" s="160" t="s">
        <v>19</v>
      </c>
      <c r="F400" s="161" t="s">
        <v>132</v>
      </c>
      <c r="H400" s="162">
        <v>1.1890000000000001</v>
      </c>
      <c r="I400" s="163"/>
      <c r="L400" s="159"/>
      <c r="M400" s="164"/>
      <c r="T400" s="165"/>
      <c r="AT400" s="160" t="s">
        <v>129</v>
      </c>
      <c r="AU400" s="160" t="s">
        <v>79</v>
      </c>
      <c r="AV400" s="14" t="s">
        <v>125</v>
      </c>
      <c r="AW400" s="14" t="s">
        <v>31</v>
      </c>
      <c r="AX400" s="14" t="s">
        <v>77</v>
      </c>
      <c r="AY400" s="160" t="s">
        <v>118</v>
      </c>
    </row>
    <row r="401" spans="2:65" s="1" customFormat="1" ht="24.2" customHeight="1">
      <c r="B401" s="33"/>
      <c r="C401" s="128" t="s">
        <v>401</v>
      </c>
      <c r="D401" s="128" t="s">
        <v>120</v>
      </c>
      <c r="E401" s="129" t="s">
        <v>402</v>
      </c>
      <c r="F401" s="130" t="s">
        <v>403</v>
      </c>
      <c r="G401" s="131" t="s">
        <v>123</v>
      </c>
      <c r="H401" s="132">
        <v>3.3879999999999999</v>
      </c>
      <c r="I401" s="133"/>
      <c r="J401" s="134">
        <f>ROUND(I401*H401,2)</f>
        <v>0</v>
      </c>
      <c r="K401" s="130" t="s">
        <v>124</v>
      </c>
      <c r="L401" s="33"/>
      <c r="M401" s="135" t="s">
        <v>19</v>
      </c>
      <c r="N401" s="136" t="s">
        <v>40</v>
      </c>
      <c r="P401" s="137">
        <f>O401*H401</f>
        <v>0</v>
      </c>
      <c r="Q401" s="137">
        <v>7.8849000000000002E-3</v>
      </c>
      <c r="R401" s="137">
        <f>Q401*H401</f>
        <v>2.67140412E-2</v>
      </c>
      <c r="S401" s="137">
        <v>0</v>
      </c>
      <c r="T401" s="138">
        <f>S401*H401</f>
        <v>0</v>
      </c>
      <c r="AR401" s="139" t="s">
        <v>125</v>
      </c>
      <c r="AT401" s="139" t="s">
        <v>120</v>
      </c>
      <c r="AU401" s="139" t="s">
        <v>79</v>
      </c>
      <c r="AY401" s="18" t="s">
        <v>118</v>
      </c>
      <c r="BE401" s="140">
        <f>IF(N401="základní",J401,0)</f>
        <v>0</v>
      </c>
      <c r="BF401" s="140">
        <f>IF(N401="snížená",J401,0)</f>
        <v>0</v>
      </c>
      <c r="BG401" s="140">
        <f>IF(N401="zákl. přenesená",J401,0)</f>
        <v>0</v>
      </c>
      <c r="BH401" s="140">
        <f>IF(N401="sníž. přenesená",J401,0)</f>
        <v>0</v>
      </c>
      <c r="BI401" s="140">
        <f>IF(N401="nulová",J401,0)</f>
        <v>0</v>
      </c>
      <c r="BJ401" s="18" t="s">
        <v>77</v>
      </c>
      <c r="BK401" s="140">
        <f>ROUND(I401*H401,2)</f>
        <v>0</v>
      </c>
      <c r="BL401" s="18" t="s">
        <v>125</v>
      </c>
      <c r="BM401" s="139" t="s">
        <v>404</v>
      </c>
    </row>
    <row r="402" spans="2:65" s="1" customFormat="1" ht="11.25">
      <c r="B402" s="33"/>
      <c r="D402" s="141" t="s">
        <v>127</v>
      </c>
      <c r="F402" s="142" t="s">
        <v>405</v>
      </c>
      <c r="I402" s="143"/>
      <c r="L402" s="33"/>
      <c r="M402" s="144"/>
      <c r="T402" s="54"/>
      <c r="AT402" s="18" t="s">
        <v>127</v>
      </c>
      <c r="AU402" s="18" t="s">
        <v>79</v>
      </c>
    </row>
    <row r="403" spans="2:65" s="13" customFormat="1" ht="11.25">
      <c r="B403" s="152"/>
      <c r="D403" s="146" t="s">
        <v>129</v>
      </c>
      <c r="E403" s="153" t="s">
        <v>19</v>
      </c>
      <c r="F403" s="154" t="s">
        <v>406</v>
      </c>
      <c r="H403" s="155">
        <v>2.64</v>
      </c>
      <c r="I403" s="156"/>
      <c r="L403" s="152"/>
      <c r="M403" s="157"/>
      <c r="T403" s="158"/>
      <c r="AT403" s="153" t="s">
        <v>129</v>
      </c>
      <c r="AU403" s="153" t="s">
        <v>79</v>
      </c>
      <c r="AV403" s="13" t="s">
        <v>79</v>
      </c>
      <c r="AW403" s="13" t="s">
        <v>31</v>
      </c>
      <c r="AX403" s="13" t="s">
        <v>69</v>
      </c>
      <c r="AY403" s="153" t="s">
        <v>118</v>
      </c>
    </row>
    <row r="404" spans="2:65" s="13" customFormat="1" ht="11.25">
      <c r="B404" s="152"/>
      <c r="D404" s="146" t="s">
        <v>129</v>
      </c>
      <c r="E404" s="153" t="s">
        <v>19</v>
      </c>
      <c r="F404" s="154" t="s">
        <v>407</v>
      </c>
      <c r="H404" s="155">
        <v>0.748</v>
      </c>
      <c r="I404" s="156"/>
      <c r="L404" s="152"/>
      <c r="M404" s="157"/>
      <c r="T404" s="158"/>
      <c r="AT404" s="153" t="s">
        <v>129</v>
      </c>
      <c r="AU404" s="153" t="s">
        <v>79</v>
      </c>
      <c r="AV404" s="13" t="s">
        <v>79</v>
      </c>
      <c r="AW404" s="13" t="s">
        <v>31</v>
      </c>
      <c r="AX404" s="13" t="s">
        <v>69</v>
      </c>
      <c r="AY404" s="153" t="s">
        <v>118</v>
      </c>
    </row>
    <row r="405" spans="2:65" s="14" customFormat="1" ht="11.25">
      <c r="B405" s="159"/>
      <c r="D405" s="146" t="s">
        <v>129</v>
      </c>
      <c r="E405" s="160" t="s">
        <v>19</v>
      </c>
      <c r="F405" s="161" t="s">
        <v>132</v>
      </c>
      <c r="H405" s="162">
        <v>3.3879999999999999</v>
      </c>
      <c r="I405" s="163"/>
      <c r="L405" s="159"/>
      <c r="M405" s="164"/>
      <c r="T405" s="165"/>
      <c r="AT405" s="160" t="s">
        <v>129</v>
      </c>
      <c r="AU405" s="160" t="s">
        <v>79</v>
      </c>
      <c r="AV405" s="14" t="s">
        <v>125</v>
      </c>
      <c r="AW405" s="14" t="s">
        <v>31</v>
      </c>
      <c r="AX405" s="14" t="s">
        <v>77</v>
      </c>
      <c r="AY405" s="160" t="s">
        <v>118</v>
      </c>
    </row>
    <row r="406" spans="2:65" s="1" customFormat="1" ht="24.2" customHeight="1">
      <c r="B406" s="33"/>
      <c r="C406" s="128" t="s">
        <v>408</v>
      </c>
      <c r="D406" s="128" t="s">
        <v>120</v>
      </c>
      <c r="E406" s="129" t="s">
        <v>409</v>
      </c>
      <c r="F406" s="130" t="s">
        <v>410</v>
      </c>
      <c r="G406" s="131" t="s">
        <v>123</v>
      </c>
      <c r="H406" s="132">
        <v>3.3879999999999999</v>
      </c>
      <c r="I406" s="133"/>
      <c r="J406" s="134">
        <f>ROUND(I406*H406,2)</f>
        <v>0</v>
      </c>
      <c r="K406" s="130" t="s">
        <v>124</v>
      </c>
      <c r="L406" s="33"/>
      <c r="M406" s="135" t="s">
        <v>19</v>
      </c>
      <c r="N406" s="136" t="s">
        <v>40</v>
      </c>
      <c r="P406" s="137">
        <f>O406*H406</f>
        <v>0</v>
      </c>
      <c r="Q406" s="137">
        <v>0</v>
      </c>
      <c r="R406" s="137">
        <f>Q406*H406</f>
        <v>0</v>
      </c>
      <c r="S406" s="137">
        <v>0</v>
      </c>
      <c r="T406" s="138">
        <f>S406*H406</f>
        <v>0</v>
      </c>
      <c r="AR406" s="139" t="s">
        <v>125</v>
      </c>
      <c r="AT406" s="139" t="s">
        <v>120</v>
      </c>
      <c r="AU406" s="139" t="s">
        <v>79</v>
      </c>
      <c r="AY406" s="18" t="s">
        <v>118</v>
      </c>
      <c r="BE406" s="140">
        <f>IF(N406="základní",J406,0)</f>
        <v>0</v>
      </c>
      <c r="BF406" s="140">
        <f>IF(N406="snížená",J406,0)</f>
        <v>0</v>
      </c>
      <c r="BG406" s="140">
        <f>IF(N406="zákl. přenesená",J406,0)</f>
        <v>0</v>
      </c>
      <c r="BH406" s="140">
        <f>IF(N406="sníž. přenesená",J406,0)</f>
        <v>0</v>
      </c>
      <c r="BI406" s="140">
        <f>IF(N406="nulová",J406,0)</f>
        <v>0</v>
      </c>
      <c r="BJ406" s="18" t="s">
        <v>77</v>
      </c>
      <c r="BK406" s="140">
        <f>ROUND(I406*H406,2)</f>
        <v>0</v>
      </c>
      <c r="BL406" s="18" t="s">
        <v>125</v>
      </c>
      <c r="BM406" s="139" t="s">
        <v>411</v>
      </c>
    </row>
    <row r="407" spans="2:65" s="1" customFormat="1" ht="11.25">
      <c r="B407" s="33"/>
      <c r="D407" s="141" t="s">
        <v>127</v>
      </c>
      <c r="F407" s="142" t="s">
        <v>412</v>
      </c>
      <c r="I407" s="143"/>
      <c r="L407" s="33"/>
      <c r="M407" s="144"/>
      <c r="T407" s="54"/>
      <c r="AT407" s="18" t="s">
        <v>127</v>
      </c>
      <c r="AU407" s="18" t="s">
        <v>79</v>
      </c>
    </row>
    <row r="408" spans="2:65" s="11" customFormat="1" ht="22.9" customHeight="1">
      <c r="B408" s="116"/>
      <c r="D408" s="117" t="s">
        <v>68</v>
      </c>
      <c r="E408" s="126" t="s">
        <v>152</v>
      </c>
      <c r="F408" s="126" t="s">
        <v>413</v>
      </c>
      <c r="I408" s="119"/>
      <c r="J408" s="127">
        <f>BK408</f>
        <v>0</v>
      </c>
      <c r="L408" s="116"/>
      <c r="M408" s="121"/>
      <c r="P408" s="122">
        <f>SUM(P409:P434)</f>
        <v>0</v>
      </c>
      <c r="R408" s="122">
        <f>SUM(R409:R434)</f>
        <v>0</v>
      </c>
      <c r="T408" s="123">
        <f>SUM(T409:T434)</f>
        <v>0</v>
      </c>
      <c r="AR408" s="117" t="s">
        <v>77</v>
      </c>
      <c r="AT408" s="124" t="s">
        <v>68</v>
      </c>
      <c r="AU408" s="124" t="s">
        <v>77</v>
      </c>
      <c r="AY408" s="117" t="s">
        <v>118</v>
      </c>
      <c r="BK408" s="125">
        <f>SUM(BK409:BK434)</f>
        <v>0</v>
      </c>
    </row>
    <row r="409" spans="2:65" s="1" customFormat="1" ht="21.75" customHeight="1">
      <c r="B409" s="33"/>
      <c r="C409" s="128" t="s">
        <v>414</v>
      </c>
      <c r="D409" s="128" t="s">
        <v>120</v>
      </c>
      <c r="E409" s="129" t="s">
        <v>415</v>
      </c>
      <c r="F409" s="130" t="s">
        <v>416</v>
      </c>
      <c r="G409" s="131" t="s">
        <v>123</v>
      </c>
      <c r="H409" s="132">
        <v>114.8</v>
      </c>
      <c r="I409" s="133"/>
      <c r="J409" s="134">
        <f>ROUND(I409*H409,2)</f>
        <v>0</v>
      </c>
      <c r="K409" s="130" t="s">
        <v>124</v>
      </c>
      <c r="L409" s="33"/>
      <c r="M409" s="135" t="s">
        <v>19</v>
      </c>
      <c r="N409" s="136" t="s">
        <v>40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125</v>
      </c>
      <c r="AT409" s="139" t="s">
        <v>120</v>
      </c>
      <c r="AU409" s="139" t="s">
        <v>79</v>
      </c>
      <c r="AY409" s="18" t="s">
        <v>118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8" t="s">
        <v>77</v>
      </c>
      <c r="BK409" s="140">
        <f>ROUND(I409*H409,2)</f>
        <v>0</v>
      </c>
      <c r="BL409" s="18" t="s">
        <v>125</v>
      </c>
      <c r="BM409" s="139" t="s">
        <v>417</v>
      </c>
    </row>
    <row r="410" spans="2:65" s="1" customFormat="1" ht="11.25">
      <c r="B410" s="33"/>
      <c r="D410" s="141" t="s">
        <v>127</v>
      </c>
      <c r="F410" s="142" t="s">
        <v>418</v>
      </c>
      <c r="I410" s="143"/>
      <c r="L410" s="33"/>
      <c r="M410" s="144"/>
      <c r="T410" s="54"/>
      <c r="AT410" s="18" t="s">
        <v>127</v>
      </c>
      <c r="AU410" s="18" t="s">
        <v>79</v>
      </c>
    </row>
    <row r="411" spans="2:65" s="12" customFormat="1" ht="11.25">
      <c r="B411" s="145"/>
      <c r="D411" s="146" t="s">
        <v>129</v>
      </c>
      <c r="E411" s="147" t="s">
        <v>19</v>
      </c>
      <c r="F411" s="148" t="s">
        <v>130</v>
      </c>
      <c r="H411" s="147" t="s">
        <v>19</v>
      </c>
      <c r="I411" s="149"/>
      <c r="L411" s="145"/>
      <c r="M411" s="150"/>
      <c r="T411" s="151"/>
      <c r="AT411" s="147" t="s">
        <v>129</v>
      </c>
      <c r="AU411" s="147" t="s">
        <v>79</v>
      </c>
      <c r="AV411" s="12" t="s">
        <v>77</v>
      </c>
      <c r="AW411" s="12" t="s">
        <v>31</v>
      </c>
      <c r="AX411" s="12" t="s">
        <v>69</v>
      </c>
      <c r="AY411" s="147" t="s">
        <v>118</v>
      </c>
    </row>
    <row r="412" spans="2:65" s="13" customFormat="1" ht="11.25">
      <c r="B412" s="152"/>
      <c r="D412" s="146" t="s">
        <v>129</v>
      </c>
      <c r="E412" s="153" t="s">
        <v>19</v>
      </c>
      <c r="F412" s="154" t="s">
        <v>419</v>
      </c>
      <c r="H412" s="155">
        <v>57.4</v>
      </c>
      <c r="I412" s="156"/>
      <c r="L412" s="152"/>
      <c r="M412" s="157"/>
      <c r="T412" s="158"/>
      <c r="AT412" s="153" t="s">
        <v>129</v>
      </c>
      <c r="AU412" s="153" t="s">
        <v>79</v>
      </c>
      <c r="AV412" s="13" t="s">
        <v>79</v>
      </c>
      <c r="AW412" s="13" t="s">
        <v>31</v>
      </c>
      <c r="AX412" s="13" t="s">
        <v>69</v>
      </c>
      <c r="AY412" s="153" t="s">
        <v>118</v>
      </c>
    </row>
    <row r="413" spans="2:65" s="13" customFormat="1" ht="11.25">
      <c r="B413" s="152"/>
      <c r="D413" s="146" t="s">
        <v>129</v>
      </c>
      <c r="E413" s="153" t="s">
        <v>19</v>
      </c>
      <c r="F413" s="154" t="s">
        <v>420</v>
      </c>
      <c r="H413" s="155">
        <v>57.4</v>
      </c>
      <c r="I413" s="156"/>
      <c r="L413" s="152"/>
      <c r="M413" s="157"/>
      <c r="T413" s="158"/>
      <c r="AT413" s="153" t="s">
        <v>129</v>
      </c>
      <c r="AU413" s="153" t="s">
        <v>79</v>
      </c>
      <c r="AV413" s="13" t="s">
        <v>79</v>
      </c>
      <c r="AW413" s="13" t="s">
        <v>31</v>
      </c>
      <c r="AX413" s="13" t="s">
        <v>69</v>
      </c>
      <c r="AY413" s="153" t="s">
        <v>118</v>
      </c>
    </row>
    <row r="414" spans="2:65" s="14" customFormat="1" ht="11.25">
      <c r="B414" s="159"/>
      <c r="D414" s="146" t="s">
        <v>129</v>
      </c>
      <c r="E414" s="160" t="s">
        <v>19</v>
      </c>
      <c r="F414" s="161" t="s">
        <v>132</v>
      </c>
      <c r="H414" s="162">
        <v>114.8</v>
      </c>
      <c r="I414" s="163"/>
      <c r="L414" s="159"/>
      <c r="M414" s="164"/>
      <c r="T414" s="165"/>
      <c r="AT414" s="160" t="s">
        <v>129</v>
      </c>
      <c r="AU414" s="160" t="s">
        <v>79</v>
      </c>
      <c r="AV414" s="14" t="s">
        <v>125</v>
      </c>
      <c r="AW414" s="14" t="s">
        <v>31</v>
      </c>
      <c r="AX414" s="14" t="s">
        <v>77</v>
      </c>
      <c r="AY414" s="160" t="s">
        <v>118</v>
      </c>
    </row>
    <row r="415" spans="2:65" s="1" customFormat="1" ht="24.2" customHeight="1">
      <c r="B415" s="33"/>
      <c r="C415" s="128" t="s">
        <v>421</v>
      </c>
      <c r="D415" s="128" t="s">
        <v>120</v>
      </c>
      <c r="E415" s="129" t="s">
        <v>422</v>
      </c>
      <c r="F415" s="130" t="s">
        <v>423</v>
      </c>
      <c r="G415" s="131" t="s">
        <v>123</v>
      </c>
      <c r="H415" s="132">
        <v>57.4</v>
      </c>
      <c r="I415" s="133"/>
      <c r="J415" s="134">
        <f>ROUND(I415*H415,2)</f>
        <v>0</v>
      </c>
      <c r="K415" s="130" t="s">
        <v>124</v>
      </c>
      <c r="L415" s="33"/>
      <c r="M415" s="135" t="s">
        <v>19</v>
      </c>
      <c r="N415" s="136" t="s">
        <v>40</v>
      </c>
      <c r="P415" s="137">
        <f>O415*H415</f>
        <v>0</v>
      </c>
      <c r="Q415" s="137">
        <v>0</v>
      </c>
      <c r="R415" s="137">
        <f>Q415*H415</f>
        <v>0</v>
      </c>
      <c r="S415" s="137">
        <v>0</v>
      </c>
      <c r="T415" s="138">
        <f>S415*H415</f>
        <v>0</v>
      </c>
      <c r="AR415" s="139" t="s">
        <v>125</v>
      </c>
      <c r="AT415" s="139" t="s">
        <v>120</v>
      </c>
      <c r="AU415" s="139" t="s">
        <v>79</v>
      </c>
      <c r="AY415" s="18" t="s">
        <v>118</v>
      </c>
      <c r="BE415" s="140">
        <f>IF(N415="základní",J415,0)</f>
        <v>0</v>
      </c>
      <c r="BF415" s="140">
        <f>IF(N415="snížená",J415,0)</f>
        <v>0</v>
      </c>
      <c r="BG415" s="140">
        <f>IF(N415="zákl. přenesená",J415,0)</f>
        <v>0</v>
      </c>
      <c r="BH415" s="140">
        <f>IF(N415="sníž. přenesená",J415,0)</f>
        <v>0</v>
      </c>
      <c r="BI415" s="140">
        <f>IF(N415="nulová",J415,0)</f>
        <v>0</v>
      </c>
      <c r="BJ415" s="18" t="s">
        <v>77</v>
      </c>
      <c r="BK415" s="140">
        <f>ROUND(I415*H415,2)</f>
        <v>0</v>
      </c>
      <c r="BL415" s="18" t="s">
        <v>125</v>
      </c>
      <c r="BM415" s="139" t="s">
        <v>424</v>
      </c>
    </row>
    <row r="416" spans="2:65" s="1" customFormat="1" ht="11.25">
      <c r="B416" s="33"/>
      <c r="D416" s="141" t="s">
        <v>127</v>
      </c>
      <c r="F416" s="142" t="s">
        <v>425</v>
      </c>
      <c r="I416" s="143"/>
      <c r="L416" s="33"/>
      <c r="M416" s="144"/>
      <c r="T416" s="54"/>
      <c r="AT416" s="18" t="s">
        <v>127</v>
      </c>
      <c r="AU416" s="18" t="s">
        <v>79</v>
      </c>
    </row>
    <row r="417" spans="2:65" s="12" customFormat="1" ht="11.25">
      <c r="B417" s="145"/>
      <c r="D417" s="146" t="s">
        <v>129</v>
      </c>
      <c r="E417" s="147" t="s">
        <v>19</v>
      </c>
      <c r="F417" s="148" t="s">
        <v>130</v>
      </c>
      <c r="H417" s="147" t="s">
        <v>19</v>
      </c>
      <c r="I417" s="149"/>
      <c r="L417" s="145"/>
      <c r="M417" s="150"/>
      <c r="T417" s="151"/>
      <c r="AT417" s="147" t="s">
        <v>129</v>
      </c>
      <c r="AU417" s="147" t="s">
        <v>79</v>
      </c>
      <c r="AV417" s="12" t="s">
        <v>77</v>
      </c>
      <c r="AW417" s="12" t="s">
        <v>31</v>
      </c>
      <c r="AX417" s="12" t="s">
        <v>69</v>
      </c>
      <c r="AY417" s="147" t="s">
        <v>118</v>
      </c>
    </row>
    <row r="418" spans="2:65" s="13" customFormat="1" ht="11.25">
      <c r="B418" s="152"/>
      <c r="D418" s="146" t="s">
        <v>129</v>
      </c>
      <c r="E418" s="153" t="s">
        <v>19</v>
      </c>
      <c r="F418" s="154" t="s">
        <v>137</v>
      </c>
      <c r="H418" s="155">
        <v>57.4</v>
      </c>
      <c r="I418" s="156"/>
      <c r="L418" s="152"/>
      <c r="M418" s="157"/>
      <c r="T418" s="158"/>
      <c r="AT418" s="153" t="s">
        <v>129</v>
      </c>
      <c r="AU418" s="153" t="s">
        <v>79</v>
      </c>
      <c r="AV418" s="13" t="s">
        <v>79</v>
      </c>
      <c r="AW418" s="13" t="s">
        <v>31</v>
      </c>
      <c r="AX418" s="13" t="s">
        <v>69</v>
      </c>
      <c r="AY418" s="153" t="s">
        <v>118</v>
      </c>
    </row>
    <row r="419" spans="2:65" s="14" customFormat="1" ht="11.25">
      <c r="B419" s="159"/>
      <c r="D419" s="146" t="s">
        <v>129</v>
      </c>
      <c r="E419" s="160" t="s">
        <v>19</v>
      </c>
      <c r="F419" s="161" t="s">
        <v>132</v>
      </c>
      <c r="H419" s="162">
        <v>57.4</v>
      </c>
      <c r="I419" s="163"/>
      <c r="L419" s="159"/>
      <c r="M419" s="164"/>
      <c r="T419" s="165"/>
      <c r="AT419" s="160" t="s">
        <v>129</v>
      </c>
      <c r="AU419" s="160" t="s">
        <v>79</v>
      </c>
      <c r="AV419" s="14" t="s">
        <v>125</v>
      </c>
      <c r="AW419" s="14" t="s">
        <v>31</v>
      </c>
      <c r="AX419" s="14" t="s">
        <v>77</v>
      </c>
      <c r="AY419" s="160" t="s">
        <v>118</v>
      </c>
    </row>
    <row r="420" spans="2:65" s="1" customFormat="1" ht="16.5" customHeight="1">
      <c r="B420" s="33"/>
      <c r="C420" s="128" t="s">
        <v>426</v>
      </c>
      <c r="D420" s="128" t="s">
        <v>120</v>
      </c>
      <c r="E420" s="129" t="s">
        <v>427</v>
      </c>
      <c r="F420" s="130" t="s">
        <v>428</v>
      </c>
      <c r="G420" s="131" t="s">
        <v>123</v>
      </c>
      <c r="H420" s="132">
        <v>98.4</v>
      </c>
      <c r="I420" s="133"/>
      <c r="J420" s="134">
        <f>ROUND(I420*H420,2)</f>
        <v>0</v>
      </c>
      <c r="K420" s="130" t="s">
        <v>124</v>
      </c>
      <c r="L420" s="33"/>
      <c r="M420" s="135" t="s">
        <v>19</v>
      </c>
      <c r="N420" s="136" t="s">
        <v>40</v>
      </c>
      <c r="P420" s="137">
        <f>O420*H420</f>
        <v>0</v>
      </c>
      <c r="Q420" s="137">
        <v>0</v>
      </c>
      <c r="R420" s="137">
        <f>Q420*H420</f>
        <v>0</v>
      </c>
      <c r="S420" s="137">
        <v>0</v>
      </c>
      <c r="T420" s="138">
        <f>S420*H420</f>
        <v>0</v>
      </c>
      <c r="AR420" s="139" t="s">
        <v>125</v>
      </c>
      <c r="AT420" s="139" t="s">
        <v>120</v>
      </c>
      <c r="AU420" s="139" t="s">
        <v>79</v>
      </c>
      <c r="AY420" s="18" t="s">
        <v>118</v>
      </c>
      <c r="BE420" s="140">
        <f>IF(N420="základní",J420,0)</f>
        <v>0</v>
      </c>
      <c r="BF420" s="140">
        <f>IF(N420="snížená",J420,0)</f>
        <v>0</v>
      </c>
      <c r="BG420" s="140">
        <f>IF(N420="zákl. přenesená",J420,0)</f>
        <v>0</v>
      </c>
      <c r="BH420" s="140">
        <f>IF(N420="sníž. přenesená",J420,0)</f>
        <v>0</v>
      </c>
      <c r="BI420" s="140">
        <f>IF(N420="nulová",J420,0)</f>
        <v>0</v>
      </c>
      <c r="BJ420" s="18" t="s">
        <v>77</v>
      </c>
      <c r="BK420" s="140">
        <f>ROUND(I420*H420,2)</f>
        <v>0</v>
      </c>
      <c r="BL420" s="18" t="s">
        <v>125</v>
      </c>
      <c r="BM420" s="139" t="s">
        <v>429</v>
      </c>
    </row>
    <row r="421" spans="2:65" s="1" customFormat="1" ht="11.25">
      <c r="B421" s="33"/>
      <c r="D421" s="141" t="s">
        <v>127</v>
      </c>
      <c r="F421" s="142" t="s">
        <v>430</v>
      </c>
      <c r="I421" s="143"/>
      <c r="L421" s="33"/>
      <c r="M421" s="144"/>
      <c r="T421" s="54"/>
      <c r="AT421" s="18" t="s">
        <v>127</v>
      </c>
      <c r="AU421" s="18" t="s">
        <v>79</v>
      </c>
    </row>
    <row r="422" spans="2:65" s="12" customFormat="1" ht="11.25">
      <c r="B422" s="145"/>
      <c r="D422" s="146" t="s">
        <v>129</v>
      </c>
      <c r="E422" s="147" t="s">
        <v>19</v>
      </c>
      <c r="F422" s="148" t="s">
        <v>130</v>
      </c>
      <c r="H422" s="147" t="s">
        <v>19</v>
      </c>
      <c r="I422" s="149"/>
      <c r="L422" s="145"/>
      <c r="M422" s="150"/>
      <c r="T422" s="151"/>
      <c r="AT422" s="147" t="s">
        <v>129</v>
      </c>
      <c r="AU422" s="147" t="s">
        <v>79</v>
      </c>
      <c r="AV422" s="12" t="s">
        <v>77</v>
      </c>
      <c r="AW422" s="12" t="s">
        <v>31</v>
      </c>
      <c r="AX422" s="12" t="s">
        <v>69</v>
      </c>
      <c r="AY422" s="147" t="s">
        <v>118</v>
      </c>
    </row>
    <row r="423" spans="2:65" s="13" customFormat="1" ht="11.25">
      <c r="B423" s="152"/>
      <c r="D423" s="146" t="s">
        <v>129</v>
      </c>
      <c r="E423" s="153" t="s">
        <v>19</v>
      </c>
      <c r="F423" s="154" t="s">
        <v>138</v>
      </c>
      <c r="H423" s="155">
        <v>98.4</v>
      </c>
      <c r="I423" s="156"/>
      <c r="L423" s="152"/>
      <c r="M423" s="157"/>
      <c r="T423" s="158"/>
      <c r="AT423" s="153" t="s">
        <v>129</v>
      </c>
      <c r="AU423" s="153" t="s">
        <v>79</v>
      </c>
      <c r="AV423" s="13" t="s">
        <v>79</v>
      </c>
      <c r="AW423" s="13" t="s">
        <v>31</v>
      </c>
      <c r="AX423" s="13" t="s">
        <v>69</v>
      </c>
      <c r="AY423" s="153" t="s">
        <v>118</v>
      </c>
    </row>
    <row r="424" spans="2:65" s="14" customFormat="1" ht="11.25">
      <c r="B424" s="159"/>
      <c r="D424" s="146" t="s">
        <v>129</v>
      </c>
      <c r="E424" s="160" t="s">
        <v>19</v>
      </c>
      <c r="F424" s="161" t="s">
        <v>132</v>
      </c>
      <c r="H424" s="162">
        <v>98.4</v>
      </c>
      <c r="I424" s="163"/>
      <c r="L424" s="159"/>
      <c r="M424" s="164"/>
      <c r="T424" s="165"/>
      <c r="AT424" s="160" t="s">
        <v>129</v>
      </c>
      <c r="AU424" s="160" t="s">
        <v>79</v>
      </c>
      <c r="AV424" s="14" t="s">
        <v>125</v>
      </c>
      <c r="AW424" s="14" t="s">
        <v>31</v>
      </c>
      <c r="AX424" s="14" t="s">
        <v>77</v>
      </c>
      <c r="AY424" s="160" t="s">
        <v>118</v>
      </c>
    </row>
    <row r="425" spans="2:65" s="1" customFormat="1" ht="16.5" customHeight="1">
      <c r="B425" s="33"/>
      <c r="C425" s="128" t="s">
        <v>431</v>
      </c>
      <c r="D425" s="128" t="s">
        <v>120</v>
      </c>
      <c r="E425" s="129" t="s">
        <v>432</v>
      </c>
      <c r="F425" s="130" t="s">
        <v>433</v>
      </c>
      <c r="G425" s="131" t="s">
        <v>123</v>
      </c>
      <c r="H425" s="132">
        <v>57.4</v>
      </c>
      <c r="I425" s="133"/>
      <c r="J425" s="134">
        <f>ROUND(I425*H425,2)</f>
        <v>0</v>
      </c>
      <c r="K425" s="130" t="s">
        <v>124</v>
      </c>
      <c r="L425" s="33"/>
      <c r="M425" s="135" t="s">
        <v>19</v>
      </c>
      <c r="N425" s="136" t="s">
        <v>40</v>
      </c>
      <c r="P425" s="137">
        <f>O425*H425</f>
        <v>0</v>
      </c>
      <c r="Q425" s="137">
        <v>0</v>
      </c>
      <c r="R425" s="137">
        <f>Q425*H425</f>
        <v>0</v>
      </c>
      <c r="S425" s="137">
        <v>0</v>
      </c>
      <c r="T425" s="138">
        <f>S425*H425</f>
        <v>0</v>
      </c>
      <c r="AR425" s="139" t="s">
        <v>125</v>
      </c>
      <c r="AT425" s="139" t="s">
        <v>120</v>
      </c>
      <c r="AU425" s="139" t="s">
        <v>79</v>
      </c>
      <c r="AY425" s="18" t="s">
        <v>118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8" t="s">
        <v>77</v>
      </c>
      <c r="BK425" s="140">
        <f>ROUND(I425*H425,2)</f>
        <v>0</v>
      </c>
      <c r="BL425" s="18" t="s">
        <v>125</v>
      </c>
      <c r="BM425" s="139" t="s">
        <v>434</v>
      </c>
    </row>
    <row r="426" spans="2:65" s="1" customFormat="1" ht="11.25">
      <c r="B426" s="33"/>
      <c r="D426" s="141" t="s">
        <v>127</v>
      </c>
      <c r="F426" s="142" t="s">
        <v>435</v>
      </c>
      <c r="I426" s="143"/>
      <c r="L426" s="33"/>
      <c r="M426" s="144"/>
      <c r="T426" s="54"/>
      <c r="AT426" s="18" t="s">
        <v>127</v>
      </c>
      <c r="AU426" s="18" t="s">
        <v>79</v>
      </c>
    </row>
    <row r="427" spans="2:65" s="12" customFormat="1" ht="11.25">
      <c r="B427" s="145"/>
      <c r="D427" s="146" t="s">
        <v>129</v>
      </c>
      <c r="E427" s="147" t="s">
        <v>19</v>
      </c>
      <c r="F427" s="148" t="s">
        <v>130</v>
      </c>
      <c r="H427" s="147" t="s">
        <v>19</v>
      </c>
      <c r="I427" s="149"/>
      <c r="L427" s="145"/>
      <c r="M427" s="150"/>
      <c r="T427" s="151"/>
      <c r="AT427" s="147" t="s">
        <v>129</v>
      </c>
      <c r="AU427" s="147" t="s">
        <v>79</v>
      </c>
      <c r="AV427" s="12" t="s">
        <v>77</v>
      </c>
      <c r="AW427" s="12" t="s">
        <v>31</v>
      </c>
      <c r="AX427" s="12" t="s">
        <v>69</v>
      </c>
      <c r="AY427" s="147" t="s">
        <v>118</v>
      </c>
    </row>
    <row r="428" spans="2:65" s="13" customFormat="1" ht="11.25">
      <c r="B428" s="152"/>
      <c r="D428" s="146" t="s">
        <v>129</v>
      </c>
      <c r="E428" s="153" t="s">
        <v>19</v>
      </c>
      <c r="F428" s="154" t="s">
        <v>137</v>
      </c>
      <c r="H428" s="155">
        <v>57.4</v>
      </c>
      <c r="I428" s="156"/>
      <c r="L428" s="152"/>
      <c r="M428" s="157"/>
      <c r="T428" s="158"/>
      <c r="AT428" s="153" t="s">
        <v>129</v>
      </c>
      <c r="AU428" s="153" t="s">
        <v>79</v>
      </c>
      <c r="AV428" s="13" t="s">
        <v>79</v>
      </c>
      <c r="AW428" s="13" t="s">
        <v>31</v>
      </c>
      <c r="AX428" s="13" t="s">
        <v>69</v>
      </c>
      <c r="AY428" s="153" t="s">
        <v>118</v>
      </c>
    </row>
    <row r="429" spans="2:65" s="14" customFormat="1" ht="11.25">
      <c r="B429" s="159"/>
      <c r="D429" s="146" t="s">
        <v>129</v>
      </c>
      <c r="E429" s="160" t="s">
        <v>19</v>
      </c>
      <c r="F429" s="161" t="s">
        <v>132</v>
      </c>
      <c r="H429" s="162">
        <v>57.4</v>
      </c>
      <c r="I429" s="163"/>
      <c r="L429" s="159"/>
      <c r="M429" s="164"/>
      <c r="T429" s="165"/>
      <c r="AT429" s="160" t="s">
        <v>129</v>
      </c>
      <c r="AU429" s="160" t="s">
        <v>79</v>
      </c>
      <c r="AV429" s="14" t="s">
        <v>125</v>
      </c>
      <c r="AW429" s="14" t="s">
        <v>31</v>
      </c>
      <c r="AX429" s="14" t="s">
        <v>77</v>
      </c>
      <c r="AY429" s="160" t="s">
        <v>118</v>
      </c>
    </row>
    <row r="430" spans="2:65" s="1" customFormat="1" ht="24.2" customHeight="1">
      <c r="B430" s="33"/>
      <c r="C430" s="128" t="s">
        <v>436</v>
      </c>
      <c r="D430" s="128" t="s">
        <v>120</v>
      </c>
      <c r="E430" s="129" t="s">
        <v>437</v>
      </c>
      <c r="F430" s="130" t="s">
        <v>438</v>
      </c>
      <c r="G430" s="131" t="s">
        <v>123</v>
      </c>
      <c r="H430" s="132">
        <v>98.4</v>
      </c>
      <c r="I430" s="133"/>
      <c r="J430" s="134">
        <f>ROUND(I430*H430,2)</f>
        <v>0</v>
      </c>
      <c r="K430" s="130" t="s">
        <v>124</v>
      </c>
      <c r="L430" s="33"/>
      <c r="M430" s="135" t="s">
        <v>19</v>
      </c>
      <c r="N430" s="136" t="s">
        <v>40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125</v>
      </c>
      <c r="AT430" s="139" t="s">
        <v>120</v>
      </c>
      <c r="AU430" s="139" t="s">
        <v>79</v>
      </c>
      <c r="AY430" s="18" t="s">
        <v>118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8" t="s">
        <v>77</v>
      </c>
      <c r="BK430" s="140">
        <f>ROUND(I430*H430,2)</f>
        <v>0</v>
      </c>
      <c r="BL430" s="18" t="s">
        <v>125</v>
      </c>
      <c r="BM430" s="139" t="s">
        <v>439</v>
      </c>
    </row>
    <row r="431" spans="2:65" s="1" customFormat="1" ht="11.25">
      <c r="B431" s="33"/>
      <c r="D431" s="141" t="s">
        <v>127</v>
      </c>
      <c r="F431" s="142" t="s">
        <v>440</v>
      </c>
      <c r="I431" s="143"/>
      <c r="L431" s="33"/>
      <c r="M431" s="144"/>
      <c r="T431" s="54"/>
      <c r="AT431" s="18" t="s">
        <v>127</v>
      </c>
      <c r="AU431" s="18" t="s">
        <v>79</v>
      </c>
    </row>
    <row r="432" spans="2:65" s="12" customFormat="1" ht="11.25">
      <c r="B432" s="145"/>
      <c r="D432" s="146" t="s">
        <v>129</v>
      </c>
      <c r="E432" s="147" t="s">
        <v>19</v>
      </c>
      <c r="F432" s="148" t="s">
        <v>130</v>
      </c>
      <c r="H432" s="147" t="s">
        <v>19</v>
      </c>
      <c r="I432" s="149"/>
      <c r="L432" s="145"/>
      <c r="M432" s="150"/>
      <c r="T432" s="151"/>
      <c r="AT432" s="147" t="s">
        <v>129</v>
      </c>
      <c r="AU432" s="147" t="s">
        <v>79</v>
      </c>
      <c r="AV432" s="12" t="s">
        <v>77</v>
      </c>
      <c r="AW432" s="12" t="s">
        <v>31</v>
      </c>
      <c r="AX432" s="12" t="s">
        <v>69</v>
      </c>
      <c r="AY432" s="147" t="s">
        <v>118</v>
      </c>
    </row>
    <row r="433" spans="2:65" s="13" customFormat="1" ht="11.25">
      <c r="B433" s="152"/>
      <c r="D433" s="146" t="s">
        <v>129</v>
      </c>
      <c r="E433" s="153" t="s">
        <v>19</v>
      </c>
      <c r="F433" s="154" t="s">
        <v>138</v>
      </c>
      <c r="H433" s="155">
        <v>98.4</v>
      </c>
      <c r="I433" s="156"/>
      <c r="L433" s="152"/>
      <c r="M433" s="157"/>
      <c r="T433" s="158"/>
      <c r="AT433" s="153" t="s">
        <v>129</v>
      </c>
      <c r="AU433" s="153" t="s">
        <v>79</v>
      </c>
      <c r="AV433" s="13" t="s">
        <v>79</v>
      </c>
      <c r="AW433" s="13" t="s">
        <v>31</v>
      </c>
      <c r="AX433" s="13" t="s">
        <v>69</v>
      </c>
      <c r="AY433" s="153" t="s">
        <v>118</v>
      </c>
    </row>
    <row r="434" spans="2:65" s="14" customFormat="1" ht="11.25">
      <c r="B434" s="159"/>
      <c r="D434" s="146" t="s">
        <v>129</v>
      </c>
      <c r="E434" s="160" t="s">
        <v>19</v>
      </c>
      <c r="F434" s="161" t="s">
        <v>132</v>
      </c>
      <c r="H434" s="162">
        <v>98.4</v>
      </c>
      <c r="I434" s="163"/>
      <c r="L434" s="159"/>
      <c r="M434" s="164"/>
      <c r="T434" s="165"/>
      <c r="AT434" s="160" t="s">
        <v>129</v>
      </c>
      <c r="AU434" s="160" t="s">
        <v>79</v>
      </c>
      <c r="AV434" s="14" t="s">
        <v>125</v>
      </c>
      <c r="AW434" s="14" t="s">
        <v>31</v>
      </c>
      <c r="AX434" s="14" t="s">
        <v>77</v>
      </c>
      <c r="AY434" s="160" t="s">
        <v>118</v>
      </c>
    </row>
    <row r="435" spans="2:65" s="11" customFormat="1" ht="22.9" customHeight="1">
      <c r="B435" s="116"/>
      <c r="D435" s="117" t="s">
        <v>68</v>
      </c>
      <c r="E435" s="126" t="s">
        <v>175</v>
      </c>
      <c r="F435" s="126" t="s">
        <v>441</v>
      </c>
      <c r="I435" s="119"/>
      <c r="J435" s="127">
        <f>BK435</f>
        <v>0</v>
      </c>
      <c r="L435" s="116"/>
      <c r="M435" s="121"/>
      <c r="P435" s="122">
        <f>SUM(P436:P532)</f>
        <v>0</v>
      </c>
      <c r="R435" s="122">
        <f>SUM(R436:R532)</f>
        <v>26.410222600000001</v>
      </c>
      <c r="T435" s="123">
        <f>SUM(T436:T532)</f>
        <v>0.70000000000000007</v>
      </c>
      <c r="AR435" s="117" t="s">
        <v>77</v>
      </c>
      <c r="AT435" s="124" t="s">
        <v>68</v>
      </c>
      <c r="AU435" s="124" t="s">
        <v>77</v>
      </c>
      <c r="AY435" s="117" t="s">
        <v>118</v>
      </c>
      <c r="BK435" s="125">
        <f>SUM(BK436:BK532)</f>
        <v>0</v>
      </c>
    </row>
    <row r="436" spans="2:65" s="1" customFormat="1" ht="21.75" customHeight="1">
      <c r="B436" s="33"/>
      <c r="C436" s="128" t="s">
        <v>442</v>
      </c>
      <c r="D436" s="128" t="s">
        <v>120</v>
      </c>
      <c r="E436" s="129" t="s">
        <v>443</v>
      </c>
      <c r="F436" s="130" t="s">
        <v>444</v>
      </c>
      <c r="G436" s="131" t="s">
        <v>155</v>
      </c>
      <c r="H436" s="132">
        <v>214</v>
      </c>
      <c r="I436" s="133"/>
      <c r="J436" s="134">
        <f>ROUND(I436*H436,2)</f>
        <v>0</v>
      </c>
      <c r="K436" s="130" t="s">
        <v>124</v>
      </c>
      <c r="L436" s="33"/>
      <c r="M436" s="135" t="s">
        <v>19</v>
      </c>
      <c r="N436" s="136" t="s">
        <v>40</v>
      </c>
      <c r="P436" s="137">
        <f>O436*H436</f>
        <v>0</v>
      </c>
      <c r="Q436" s="137">
        <v>0</v>
      </c>
      <c r="R436" s="137">
        <f>Q436*H436</f>
        <v>0</v>
      </c>
      <c r="S436" s="137">
        <v>0</v>
      </c>
      <c r="T436" s="138">
        <f>S436*H436</f>
        <v>0</v>
      </c>
      <c r="AR436" s="139" t="s">
        <v>125</v>
      </c>
      <c r="AT436" s="139" t="s">
        <v>120</v>
      </c>
      <c r="AU436" s="139" t="s">
        <v>79</v>
      </c>
      <c r="AY436" s="18" t="s">
        <v>118</v>
      </c>
      <c r="BE436" s="140">
        <f>IF(N436="základní",J436,0)</f>
        <v>0</v>
      </c>
      <c r="BF436" s="140">
        <f>IF(N436="snížená",J436,0)</f>
        <v>0</v>
      </c>
      <c r="BG436" s="140">
        <f>IF(N436="zákl. přenesená",J436,0)</f>
        <v>0</v>
      </c>
      <c r="BH436" s="140">
        <f>IF(N436="sníž. přenesená",J436,0)</f>
        <v>0</v>
      </c>
      <c r="BI436" s="140">
        <f>IF(N436="nulová",J436,0)</f>
        <v>0</v>
      </c>
      <c r="BJ436" s="18" t="s">
        <v>77</v>
      </c>
      <c r="BK436" s="140">
        <f>ROUND(I436*H436,2)</f>
        <v>0</v>
      </c>
      <c r="BL436" s="18" t="s">
        <v>125</v>
      </c>
      <c r="BM436" s="139" t="s">
        <v>445</v>
      </c>
    </row>
    <row r="437" spans="2:65" s="1" customFormat="1" ht="11.25">
      <c r="B437" s="33"/>
      <c r="D437" s="141" t="s">
        <v>127</v>
      </c>
      <c r="F437" s="142" t="s">
        <v>446</v>
      </c>
      <c r="I437" s="143"/>
      <c r="L437" s="33"/>
      <c r="M437" s="144"/>
      <c r="T437" s="54"/>
      <c r="AT437" s="18" t="s">
        <v>127</v>
      </c>
      <c r="AU437" s="18" t="s">
        <v>79</v>
      </c>
    </row>
    <row r="438" spans="2:65" s="13" customFormat="1" ht="11.25">
      <c r="B438" s="152"/>
      <c r="D438" s="146" t="s">
        <v>129</v>
      </c>
      <c r="E438" s="153" t="s">
        <v>19</v>
      </c>
      <c r="F438" s="154" t="s">
        <v>447</v>
      </c>
      <c r="H438" s="155">
        <v>214</v>
      </c>
      <c r="I438" s="156"/>
      <c r="L438" s="152"/>
      <c r="M438" s="157"/>
      <c r="T438" s="158"/>
      <c r="AT438" s="153" t="s">
        <v>129</v>
      </c>
      <c r="AU438" s="153" t="s">
        <v>79</v>
      </c>
      <c r="AV438" s="13" t="s">
        <v>79</v>
      </c>
      <c r="AW438" s="13" t="s">
        <v>31</v>
      </c>
      <c r="AX438" s="13" t="s">
        <v>69</v>
      </c>
      <c r="AY438" s="153" t="s">
        <v>118</v>
      </c>
    </row>
    <row r="439" spans="2:65" s="14" customFormat="1" ht="11.25">
      <c r="B439" s="159"/>
      <c r="D439" s="146" t="s">
        <v>129</v>
      </c>
      <c r="E439" s="160" t="s">
        <v>19</v>
      </c>
      <c r="F439" s="161" t="s">
        <v>132</v>
      </c>
      <c r="H439" s="162">
        <v>214</v>
      </c>
      <c r="I439" s="163"/>
      <c r="L439" s="159"/>
      <c r="M439" s="164"/>
      <c r="T439" s="165"/>
      <c r="AT439" s="160" t="s">
        <v>129</v>
      </c>
      <c r="AU439" s="160" t="s">
        <v>79</v>
      </c>
      <c r="AV439" s="14" t="s">
        <v>125</v>
      </c>
      <c r="AW439" s="14" t="s">
        <v>31</v>
      </c>
      <c r="AX439" s="14" t="s">
        <v>77</v>
      </c>
      <c r="AY439" s="160" t="s">
        <v>118</v>
      </c>
    </row>
    <row r="440" spans="2:65" s="1" customFormat="1" ht="16.5" customHeight="1">
      <c r="B440" s="33"/>
      <c r="C440" s="173" t="s">
        <v>448</v>
      </c>
      <c r="D440" s="173" t="s">
        <v>300</v>
      </c>
      <c r="E440" s="174" t="s">
        <v>449</v>
      </c>
      <c r="F440" s="175" t="s">
        <v>450</v>
      </c>
      <c r="G440" s="176" t="s">
        <v>155</v>
      </c>
      <c r="H440" s="177">
        <v>224.7</v>
      </c>
      <c r="I440" s="178"/>
      <c r="J440" s="179">
        <f>ROUND(I440*H440,2)</f>
        <v>0</v>
      </c>
      <c r="K440" s="175" t="s">
        <v>124</v>
      </c>
      <c r="L440" s="180"/>
      <c r="M440" s="181" t="s">
        <v>19</v>
      </c>
      <c r="N440" s="182" t="s">
        <v>40</v>
      </c>
      <c r="P440" s="137">
        <f>O440*H440</f>
        <v>0</v>
      </c>
      <c r="Q440" s="137">
        <v>2.7E-2</v>
      </c>
      <c r="R440" s="137">
        <f>Q440*H440</f>
        <v>6.0668999999999995</v>
      </c>
      <c r="S440" s="137">
        <v>0</v>
      </c>
      <c r="T440" s="138">
        <f>S440*H440</f>
        <v>0</v>
      </c>
      <c r="AR440" s="139" t="s">
        <v>175</v>
      </c>
      <c r="AT440" s="139" t="s">
        <v>300</v>
      </c>
      <c r="AU440" s="139" t="s">
        <v>79</v>
      </c>
      <c r="AY440" s="18" t="s">
        <v>118</v>
      </c>
      <c r="BE440" s="140">
        <f>IF(N440="základní",J440,0)</f>
        <v>0</v>
      </c>
      <c r="BF440" s="140">
        <f>IF(N440="snížená",J440,0)</f>
        <v>0</v>
      </c>
      <c r="BG440" s="140">
        <f>IF(N440="zákl. přenesená",J440,0)</f>
        <v>0</v>
      </c>
      <c r="BH440" s="140">
        <f>IF(N440="sníž. přenesená",J440,0)</f>
        <v>0</v>
      </c>
      <c r="BI440" s="140">
        <f>IF(N440="nulová",J440,0)</f>
        <v>0</v>
      </c>
      <c r="BJ440" s="18" t="s">
        <v>77</v>
      </c>
      <c r="BK440" s="140">
        <f>ROUND(I440*H440,2)</f>
        <v>0</v>
      </c>
      <c r="BL440" s="18" t="s">
        <v>125</v>
      </c>
      <c r="BM440" s="139" t="s">
        <v>451</v>
      </c>
    </row>
    <row r="441" spans="2:65" s="13" customFormat="1" ht="11.25">
      <c r="B441" s="152"/>
      <c r="D441" s="146" t="s">
        <v>129</v>
      </c>
      <c r="F441" s="154" t="s">
        <v>452</v>
      </c>
      <c r="H441" s="155">
        <v>224.7</v>
      </c>
      <c r="I441" s="156"/>
      <c r="L441" s="152"/>
      <c r="M441" s="157"/>
      <c r="T441" s="158"/>
      <c r="AT441" s="153" t="s">
        <v>129</v>
      </c>
      <c r="AU441" s="153" t="s">
        <v>79</v>
      </c>
      <c r="AV441" s="13" t="s">
        <v>79</v>
      </c>
      <c r="AW441" s="13" t="s">
        <v>4</v>
      </c>
      <c r="AX441" s="13" t="s">
        <v>77</v>
      </c>
      <c r="AY441" s="153" t="s">
        <v>118</v>
      </c>
    </row>
    <row r="442" spans="2:65" s="1" customFormat="1" ht="16.5" customHeight="1">
      <c r="B442" s="33"/>
      <c r="C442" s="128" t="s">
        <v>453</v>
      </c>
      <c r="D442" s="128" t="s">
        <v>120</v>
      </c>
      <c r="E442" s="129" t="s">
        <v>454</v>
      </c>
      <c r="F442" s="130" t="s">
        <v>455</v>
      </c>
      <c r="G442" s="131" t="s">
        <v>366</v>
      </c>
      <c r="H442" s="132">
        <v>4</v>
      </c>
      <c r="I442" s="133"/>
      <c r="J442" s="134">
        <f>ROUND(I442*H442,2)</f>
        <v>0</v>
      </c>
      <c r="K442" s="130" t="s">
        <v>124</v>
      </c>
      <c r="L442" s="33"/>
      <c r="M442" s="135" t="s">
        <v>19</v>
      </c>
      <c r="N442" s="136" t="s">
        <v>40</v>
      </c>
      <c r="P442" s="137">
        <f>O442*H442</f>
        <v>0</v>
      </c>
      <c r="Q442" s="137">
        <v>0.41947800000000002</v>
      </c>
      <c r="R442" s="137">
        <f>Q442*H442</f>
        <v>1.6779120000000001</v>
      </c>
      <c r="S442" s="137">
        <v>0</v>
      </c>
      <c r="T442" s="138">
        <f>S442*H442</f>
        <v>0</v>
      </c>
      <c r="AR442" s="139" t="s">
        <v>125</v>
      </c>
      <c r="AT442" s="139" t="s">
        <v>120</v>
      </c>
      <c r="AU442" s="139" t="s">
        <v>79</v>
      </c>
      <c r="AY442" s="18" t="s">
        <v>118</v>
      </c>
      <c r="BE442" s="140">
        <f>IF(N442="základní",J442,0)</f>
        <v>0</v>
      </c>
      <c r="BF442" s="140">
        <f>IF(N442="snížená",J442,0)</f>
        <v>0</v>
      </c>
      <c r="BG442" s="140">
        <f>IF(N442="zákl. přenesená",J442,0)</f>
        <v>0</v>
      </c>
      <c r="BH442" s="140">
        <f>IF(N442="sníž. přenesená",J442,0)</f>
        <v>0</v>
      </c>
      <c r="BI442" s="140">
        <f>IF(N442="nulová",J442,0)</f>
        <v>0</v>
      </c>
      <c r="BJ442" s="18" t="s">
        <v>77</v>
      </c>
      <c r="BK442" s="140">
        <f>ROUND(I442*H442,2)</f>
        <v>0</v>
      </c>
      <c r="BL442" s="18" t="s">
        <v>125</v>
      </c>
      <c r="BM442" s="139" t="s">
        <v>456</v>
      </c>
    </row>
    <row r="443" spans="2:65" s="1" customFormat="1" ht="11.25">
      <c r="B443" s="33"/>
      <c r="D443" s="141" t="s">
        <v>127</v>
      </c>
      <c r="F443" s="142" t="s">
        <v>457</v>
      </c>
      <c r="I443" s="143"/>
      <c r="L443" s="33"/>
      <c r="M443" s="144"/>
      <c r="T443" s="54"/>
      <c r="AT443" s="18" t="s">
        <v>127</v>
      </c>
      <c r="AU443" s="18" t="s">
        <v>79</v>
      </c>
    </row>
    <row r="444" spans="2:65" s="13" customFormat="1" ht="11.25">
      <c r="B444" s="152"/>
      <c r="D444" s="146" t="s">
        <v>129</v>
      </c>
      <c r="E444" s="153" t="s">
        <v>19</v>
      </c>
      <c r="F444" s="154" t="s">
        <v>458</v>
      </c>
      <c r="H444" s="155">
        <v>4</v>
      </c>
      <c r="I444" s="156"/>
      <c r="L444" s="152"/>
      <c r="M444" s="157"/>
      <c r="T444" s="158"/>
      <c r="AT444" s="153" t="s">
        <v>129</v>
      </c>
      <c r="AU444" s="153" t="s">
        <v>79</v>
      </c>
      <c r="AV444" s="13" t="s">
        <v>79</v>
      </c>
      <c r="AW444" s="13" t="s">
        <v>31</v>
      </c>
      <c r="AX444" s="13" t="s">
        <v>69</v>
      </c>
      <c r="AY444" s="153" t="s">
        <v>118</v>
      </c>
    </row>
    <row r="445" spans="2:65" s="14" customFormat="1" ht="11.25">
      <c r="B445" s="159"/>
      <c r="D445" s="146" t="s">
        <v>129</v>
      </c>
      <c r="E445" s="160" t="s">
        <v>19</v>
      </c>
      <c r="F445" s="161" t="s">
        <v>132</v>
      </c>
      <c r="H445" s="162">
        <v>4</v>
      </c>
      <c r="I445" s="163"/>
      <c r="L445" s="159"/>
      <c r="M445" s="164"/>
      <c r="T445" s="165"/>
      <c r="AT445" s="160" t="s">
        <v>129</v>
      </c>
      <c r="AU445" s="160" t="s">
        <v>79</v>
      </c>
      <c r="AV445" s="14" t="s">
        <v>125</v>
      </c>
      <c r="AW445" s="14" t="s">
        <v>31</v>
      </c>
      <c r="AX445" s="14" t="s">
        <v>77</v>
      </c>
      <c r="AY445" s="160" t="s">
        <v>118</v>
      </c>
    </row>
    <row r="446" spans="2:65" s="1" customFormat="1" ht="16.5" customHeight="1">
      <c r="B446" s="33"/>
      <c r="C446" s="173" t="s">
        <v>459</v>
      </c>
      <c r="D446" s="173" t="s">
        <v>300</v>
      </c>
      <c r="E446" s="174" t="s">
        <v>460</v>
      </c>
      <c r="F446" s="175" t="s">
        <v>461</v>
      </c>
      <c r="G446" s="176" t="s">
        <v>366</v>
      </c>
      <c r="H446" s="177">
        <v>2</v>
      </c>
      <c r="I446" s="178"/>
      <c r="J446" s="179">
        <f>ROUND(I446*H446,2)</f>
        <v>0</v>
      </c>
      <c r="K446" s="175" t="s">
        <v>19</v>
      </c>
      <c r="L446" s="180"/>
      <c r="M446" s="181" t="s">
        <v>19</v>
      </c>
      <c r="N446" s="182" t="s">
        <v>40</v>
      </c>
      <c r="P446" s="137">
        <f>O446*H446</f>
        <v>0</v>
      </c>
      <c r="Q446" s="137">
        <v>1.6</v>
      </c>
      <c r="R446" s="137">
        <f>Q446*H446</f>
        <v>3.2</v>
      </c>
      <c r="S446" s="137">
        <v>0</v>
      </c>
      <c r="T446" s="138">
        <f>S446*H446</f>
        <v>0</v>
      </c>
      <c r="AR446" s="139" t="s">
        <v>175</v>
      </c>
      <c r="AT446" s="139" t="s">
        <v>300</v>
      </c>
      <c r="AU446" s="139" t="s">
        <v>79</v>
      </c>
      <c r="AY446" s="18" t="s">
        <v>118</v>
      </c>
      <c r="BE446" s="140">
        <f>IF(N446="základní",J446,0)</f>
        <v>0</v>
      </c>
      <c r="BF446" s="140">
        <f>IF(N446="snížená",J446,0)</f>
        <v>0</v>
      </c>
      <c r="BG446" s="140">
        <f>IF(N446="zákl. přenesená",J446,0)</f>
        <v>0</v>
      </c>
      <c r="BH446" s="140">
        <f>IF(N446="sníž. přenesená",J446,0)</f>
        <v>0</v>
      </c>
      <c r="BI446" s="140">
        <f>IF(N446="nulová",J446,0)</f>
        <v>0</v>
      </c>
      <c r="BJ446" s="18" t="s">
        <v>77</v>
      </c>
      <c r="BK446" s="140">
        <f>ROUND(I446*H446,2)</f>
        <v>0</v>
      </c>
      <c r="BL446" s="18" t="s">
        <v>125</v>
      </c>
      <c r="BM446" s="139" t="s">
        <v>462</v>
      </c>
    </row>
    <row r="447" spans="2:65" s="13" customFormat="1" ht="11.25">
      <c r="B447" s="152"/>
      <c r="D447" s="146" t="s">
        <v>129</v>
      </c>
      <c r="E447" s="153" t="s">
        <v>19</v>
      </c>
      <c r="F447" s="154" t="s">
        <v>463</v>
      </c>
      <c r="H447" s="155">
        <v>2</v>
      </c>
      <c r="I447" s="156"/>
      <c r="L447" s="152"/>
      <c r="M447" s="157"/>
      <c r="T447" s="158"/>
      <c r="AT447" s="153" t="s">
        <v>129</v>
      </c>
      <c r="AU447" s="153" t="s">
        <v>79</v>
      </c>
      <c r="AV447" s="13" t="s">
        <v>79</v>
      </c>
      <c r="AW447" s="13" t="s">
        <v>31</v>
      </c>
      <c r="AX447" s="13" t="s">
        <v>69</v>
      </c>
      <c r="AY447" s="153" t="s">
        <v>118</v>
      </c>
    </row>
    <row r="448" spans="2:65" s="14" customFormat="1" ht="11.25">
      <c r="B448" s="159"/>
      <c r="D448" s="146" t="s">
        <v>129</v>
      </c>
      <c r="E448" s="160" t="s">
        <v>19</v>
      </c>
      <c r="F448" s="161" t="s">
        <v>132</v>
      </c>
      <c r="H448" s="162">
        <v>2</v>
      </c>
      <c r="I448" s="163"/>
      <c r="L448" s="159"/>
      <c r="M448" s="164"/>
      <c r="T448" s="165"/>
      <c r="AT448" s="160" t="s">
        <v>129</v>
      </c>
      <c r="AU448" s="160" t="s">
        <v>79</v>
      </c>
      <c r="AV448" s="14" t="s">
        <v>125</v>
      </c>
      <c r="AW448" s="14" t="s">
        <v>31</v>
      </c>
      <c r="AX448" s="14" t="s">
        <v>77</v>
      </c>
      <c r="AY448" s="160" t="s">
        <v>118</v>
      </c>
    </row>
    <row r="449" spans="2:65" s="1" customFormat="1" ht="16.5" customHeight="1">
      <c r="B449" s="33"/>
      <c r="C449" s="173" t="s">
        <v>464</v>
      </c>
      <c r="D449" s="173" t="s">
        <v>300</v>
      </c>
      <c r="E449" s="174" t="s">
        <v>465</v>
      </c>
      <c r="F449" s="175" t="s">
        <v>466</v>
      </c>
      <c r="G449" s="176" t="s">
        <v>366</v>
      </c>
      <c r="H449" s="177">
        <v>2</v>
      </c>
      <c r="I449" s="178"/>
      <c r="J449" s="179">
        <f>ROUND(I449*H449,2)</f>
        <v>0</v>
      </c>
      <c r="K449" s="175" t="s">
        <v>19</v>
      </c>
      <c r="L449" s="180"/>
      <c r="M449" s="181" t="s">
        <v>19</v>
      </c>
      <c r="N449" s="182" t="s">
        <v>40</v>
      </c>
      <c r="P449" s="137">
        <f>O449*H449</f>
        <v>0</v>
      </c>
      <c r="Q449" s="137">
        <v>1.6</v>
      </c>
      <c r="R449" s="137">
        <f>Q449*H449</f>
        <v>3.2</v>
      </c>
      <c r="S449" s="137">
        <v>0</v>
      </c>
      <c r="T449" s="138">
        <f>S449*H449</f>
        <v>0</v>
      </c>
      <c r="AR449" s="139" t="s">
        <v>175</v>
      </c>
      <c r="AT449" s="139" t="s">
        <v>300</v>
      </c>
      <c r="AU449" s="139" t="s">
        <v>79</v>
      </c>
      <c r="AY449" s="18" t="s">
        <v>118</v>
      </c>
      <c r="BE449" s="140">
        <f>IF(N449="základní",J449,0)</f>
        <v>0</v>
      </c>
      <c r="BF449" s="140">
        <f>IF(N449="snížená",J449,0)</f>
        <v>0</v>
      </c>
      <c r="BG449" s="140">
        <f>IF(N449="zákl. přenesená",J449,0)</f>
        <v>0</v>
      </c>
      <c r="BH449" s="140">
        <f>IF(N449="sníž. přenesená",J449,0)</f>
        <v>0</v>
      </c>
      <c r="BI449" s="140">
        <f>IF(N449="nulová",J449,0)</f>
        <v>0</v>
      </c>
      <c r="BJ449" s="18" t="s">
        <v>77</v>
      </c>
      <c r="BK449" s="140">
        <f>ROUND(I449*H449,2)</f>
        <v>0</v>
      </c>
      <c r="BL449" s="18" t="s">
        <v>125</v>
      </c>
      <c r="BM449" s="139" t="s">
        <v>467</v>
      </c>
    </row>
    <row r="450" spans="2:65" s="13" customFormat="1" ht="11.25">
      <c r="B450" s="152"/>
      <c r="D450" s="146" t="s">
        <v>129</v>
      </c>
      <c r="E450" s="153" t="s">
        <v>19</v>
      </c>
      <c r="F450" s="154" t="s">
        <v>468</v>
      </c>
      <c r="H450" s="155">
        <v>2</v>
      </c>
      <c r="I450" s="156"/>
      <c r="L450" s="152"/>
      <c r="M450" s="157"/>
      <c r="T450" s="158"/>
      <c r="AT450" s="153" t="s">
        <v>129</v>
      </c>
      <c r="AU450" s="153" t="s">
        <v>79</v>
      </c>
      <c r="AV450" s="13" t="s">
        <v>79</v>
      </c>
      <c r="AW450" s="13" t="s">
        <v>31</v>
      </c>
      <c r="AX450" s="13" t="s">
        <v>69</v>
      </c>
      <c r="AY450" s="153" t="s">
        <v>118</v>
      </c>
    </row>
    <row r="451" spans="2:65" s="14" customFormat="1" ht="11.25">
      <c r="B451" s="159"/>
      <c r="D451" s="146" t="s">
        <v>129</v>
      </c>
      <c r="E451" s="160" t="s">
        <v>19</v>
      </c>
      <c r="F451" s="161" t="s">
        <v>132</v>
      </c>
      <c r="H451" s="162">
        <v>2</v>
      </c>
      <c r="I451" s="163"/>
      <c r="L451" s="159"/>
      <c r="M451" s="164"/>
      <c r="T451" s="165"/>
      <c r="AT451" s="160" t="s">
        <v>129</v>
      </c>
      <c r="AU451" s="160" t="s">
        <v>79</v>
      </c>
      <c r="AV451" s="14" t="s">
        <v>125</v>
      </c>
      <c r="AW451" s="14" t="s">
        <v>31</v>
      </c>
      <c r="AX451" s="14" t="s">
        <v>77</v>
      </c>
      <c r="AY451" s="160" t="s">
        <v>118</v>
      </c>
    </row>
    <row r="452" spans="2:65" s="1" customFormat="1" ht="16.5" customHeight="1">
      <c r="B452" s="33"/>
      <c r="C452" s="173" t="s">
        <v>469</v>
      </c>
      <c r="D452" s="173" t="s">
        <v>300</v>
      </c>
      <c r="E452" s="174" t="s">
        <v>470</v>
      </c>
      <c r="F452" s="175" t="s">
        <v>471</v>
      </c>
      <c r="G452" s="176" t="s">
        <v>366</v>
      </c>
      <c r="H452" s="177">
        <v>8</v>
      </c>
      <c r="I452" s="178"/>
      <c r="J452" s="179">
        <f>ROUND(I452*H452,2)</f>
        <v>0</v>
      </c>
      <c r="K452" s="175" t="s">
        <v>124</v>
      </c>
      <c r="L452" s="180"/>
      <c r="M452" s="181" t="s">
        <v>19</v>
      </c>
      <c r="N452" s="182" t="s">
        <v>40</v>
      </c>
      <c r="P452" s="137">
        <f>O452*H452</f>
        <v>0</v>
      </c>
      <c r="Q452" s="137">
        <v>2E-3</v>
      </c>
      <c r="R452" s="137">
        <f>Q452*H452</f>
        <v>1.6E-2</v>
      </c>
      <c r="S452" s="137">
        <v>0</v>
      </c>
      <c r="T452" s="138">
        <f>S452*H452</f>
        <v>0</v>
      </c>
      <c r="AR452" s="139" t="s">
        <v>175</v>
      </c>
      <c r="AT452" s="139" t="s">
        <v>300</v>
      </c>
      <c r="AU452" s="139" t="s">
        <v>79</v>
      </c>
      <c r="AY452" s="18" t="s">
        <v>118</v>
      </c>
      <c r="BE452" s="140">
        <f>IF(N452="základní",J452,0)</f>
        <v>0</v>
      </c>
      <c r="BF452" s="140">
        <f>IF(N452="snížená",J452,0)</f>
        <v>0</v>
      </c>
      <c r="BG452" s="140">
        <f>IF(N452="zákl. přenesená",J452,0)</f>
        <v>0</v>
      </c>
      <c r="BH452" s="140">
        <f>IF(N452="sníž. přenesená",J452,0)</f>
        <v>0</v>
      </c>
      <c r="BI452" s="140">
        <f>IF(N452="nulová",J452,0)</f>
        <v>0</v>
      </c>
      <c r="BJ452" s="18" t="s">
        <v>77</v>
      </c>
      <c r="BK452" s="140">
        <f>ROUND(I452*H452,2)</f>
        <v>0</v>
      </c>
      <c r="BL452" s="18" t="s">
        <v>125</v>
      </c>
      <c r="BM452" s="139" t="s">
        <v>472</v>
      </c>
    </row>
    <row r="453" spans="2:65" s="13" customFormat="1" ht="11.25">
      <c r="B453" s="152"/>
      <c r="D453" s="146" t="s">
        <v>129</v>
      </c>
      <c r="E453" s="153" t="s">
        <v>19</v>
      </c>
      <c r="F453" s="154" t="s">
        <v>473</v>
      </c>
      <c r="H453" s="155">
        <v>8</v>
      </c>
      <c r="I453" s="156"/>
      <c r="L453" s="152"/>
      <c r="M453" s="157"/>
      <c r="T453" s="158"/>
      <c r="AT453" s="153" t="s">
        <v>129</v>
      </c>
      <c r="AU453" s="153" t="s">
        <v>79</v>
      </c>
      <c r="AV453" s="13" t="s">
        <v>79</v>
      </c>
      <c r="AW453" s="13" t="s">
        <v>31</v>
      </c>
      <c r="AX453" s="13" t="s">
        <v>69</v>
      </c>
      <c r="AY453" s="153" t="s">
        <v>118</v>
      </c>
    </row>
    <row r="454" spans="2:65" s="14" customFormat="1" ht="11.25">
      <c r="B454" s="159"/>
      <c r="D454" s="146" t="s">
        <v>129</v>
      </c>
      <c r="E454" s="160" t="s">
        <v>19</v>
      </c>
      <c r="F454" s="161" t="s">
        <v>132</v>
      </c>
      <c r="H454" s="162">
        <v>8</v>
      </c>
      <c r="I454" s="163"/>
      <c r="L454" s="159"/>
      <c r="M454" s="164"/>
      <c r="T454" s="165"/>
      <c r="AT454" s="160" t="s">
        <v>129</v>
      </c>
      <c r="AU454" s="160" t="s">
        <v>79</v>
      </c>
      <c r="AV454" s="14" t="s">
        <v>125</v>
      </c>
      <c r="AW454" s="14" t="s">
        <v>31</v>
      </c>
      <c r="AX454" s="14" t="s">
        <v>77</v>
      </c>
      <c r="AY454" s="160" t="s">
        <v>118</v>
      </c>
    </row>
    <row r="455" spans="2:65" s="1" customFormat="1" ht="16.5" customHeight="1">
      <c r="B455" s="33"/>
      <c r="C455" s="128" t="s">
        <v>474</v>
      </c>
      <c r="D455" s="128" t="s">
        <v>120</v>
      </c>
      <c r="E455" s="129" t="s">
        <v>475</v>
      </c>
      <c r="F455" s="130" t="s">
        <v>476</v>
      </c>
      <c r="G455" s="131" t="s">
        <v>366</v>
      </c>
      <c r="H455" s="132">
        <v>1</v>
      </c>
      <c r="I455" s="133"/>
      <c r="J455" s="134">
        <f>ROUND(I455*H455,2)</f>
        <v>0</v>
      </c>
      <c r="K455" s="130" t="s">
        <v>124</v>
      </c>
      <c r="L455" s="33"/>
      <c r="M455" s="135" t="s">
        <v>19</v>
      </c>
      <c r="N455" s="136" t="s">
        <v>40</v>
      </c>
      <c r="P455" s="137">
        <f>O455*H455</f>
        <v>0</v>
      </c>
      <c r="Q455" s="137">
        <v>0.55255799999999999</v>
      </c>
      <c r="R455" s="137">
        <f>Q455*H455</f>
        <v>0.55255799999999999</v>
      </c>
      <c r="S455" s="137">
        <v>0</v>
      </c>
      <c r="T455" s="138">
        <f>S455*H455</f>
        <v>0</v>
      </c>
      <c r="AR455" s="139" t="s">
        <v>125</v>
      </c>
      <c r="AT455" s="139" t="s">
        <v>120</v>
      </c>
      <c r="AU455" s="139" t="s">
        <v>79</v>
      </c>
      <c r="AY455" s="18" t="s">
        <v>118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s="18" t="s">
        <v>77</v>
      </c>
      <c r="BK455" s="140">
        <f>ROUND(I455*H455,2)</f>
        <v>0</v>
      </c>
      <c r="BL455" s="18" t="s">
        <v>125</v>
      </c>
      <c r="BM455" s="139" t="s">
        <v>477</v>
      </c>
    </row>
    <row r="456" spans="2:65" s="1" customFormat="1" ht="11.25">
      <c r="B456" s="33"/>
      <c r="D456" s="141" t="s">
        <v>127</v>
      </c>
      <c r="F456" s="142" t="s">
        <v>478</v>
      </c>
      <c r="I456" s="143"/>
      <c r="L456" s="33"/>
      <c r="M456" s="144"/>
      <c r="T456" s="54"/>
      <c r="AT456" s="18" t="s">
        <v>127</v>
      </c>
      <c r="AU456" s="18" t="s">
        <v>79</v>
      </c>
    </row>
    <row r="457" spans="2:65" s="13" customFormat="1" ht="11.25">
      <c r="B457" s="152"/>
      <c r="D457" s="146" t="s">
        <v>129</v>
      </c>
      <c r="E457" s="153" t="s">
        <v>19</v>
      </c>
      <c r="F457" s="154" t="s">
        <v>479</v>
      </c>
      <c r="H457" s="155">
        <v>1</v>
      </c>
      <c r="I457" s="156"/>
      <c r="L457" s="152"/>
      <c r="M457" s="157"/>
      <c r="T457" s="158"/>
      <c r="AT457" s="153" t="s">
        <v>129</v>
      </c>
      <c r="AU457" s="153" t="s">
        <v>79</v>
      </c>
      <c r="AV457" s="13" t="s">
        <v>79</v>
      </c>
      <c r="AW457" s="13" t="s">
        <v>31</v>
      </c>
      <c r="AX457" s="13" t="s">
        <v>69</v>
      </c>
      <c r="AY457" s="153" t="s">
        <v>118</v>
      </c>
    </row>
    <row r="458" spans="2:65" s="14" customFormat="1" ht="11.25">
      <c r="B458" s="159"/>
      <c r="D458" s="146" t="s">
        <v>129</v>
      </c>
      <c r="E458" s="160" t="s">
        <v>19</v>
      </c>
      <c r="F458" s="161" t="s">
        <v>132</v>
      </c>
      <c r="H458" s="162">
        <v>1</v>
      </c>
      <c r="I458" s="163"/>
      <c r="L458" s="159"/>
      <c r="M458" s="164"/>
      <c r="T458" s="165"/>
      <c r="AT458" s="160" t="s">
        <v>129</v>
      </c>
      <c r="AU458" s="160" t="s">
        <v>79</v>
      </c>
      <c r="AV458" s="14" t="s">
        <v>125</v>
      </c>
      <c r="AW458" s="14" t="s">
        <v>31</v>
      </c>
      <c r="AX458" s="14" t="s">
        <v>77</v>
      </c>
      <c r="AY458" s="160" t="s">
        <v>118</v>
      </c>
    </row>
    <row r="459" spans="2:65" s="1" customFormat="1" ht="16.5" customHeight="1">
      <c r="B459" s="33"/>
      <c r="C459" s="173" t="s">
        <v>480</v>
      </c>
      <c r="D459" s="173" t="s">
        <v>300</v>
      </c>
      <c r="E459" s="174" t="s">
        <v>481</v>
      </c>
      <c r="F459" s="175" t="s">
        <v>482</v>
      </c>
      <c r="G459" s="176" t="s">
        <v>366</v>
      </c>
      <c r="H459" s="177">
        <v>1</v>
      </c>
      <c r="I459" s="178"/>
      <c r="J459" s="179">
        <f>ROUND(I459*H459,2)</f>
        <v>0</v>
      </c>
      <c r="K459" s="175" t="s">
        <v>19</v>
      </c>
      <c r="L459" s="180"/>
      <c r="M459" s="181" t="s">
        <v>19</v>
      </c>
      <c r="N459" s="182" t="s">
        <v>40</v>
      </c>
      <c r="P459" s="137">
        <f>O459*H459</f>
        <v>0</v>
      </c>
      <c r="Q459" s="137">
        <v>3.5</v>
      </c>
      <c r="R459" s="137">
        <f>Q459*H459</f>
        <v>3.5</v>
      </c>
      <c r="S459" s="137">
        <v>0</v>
      </c>
      <c r="T459" s="138">
        <f>S459*H459</f>
        <v>0</v>
      </c>
      <c r="AR459" s="139" t="s">
        <v>175</v>
      </c>
      <c r="AT459" s="139" t="s">
        <v>300</v>
      </c>
      <c r="AU459" s="139" t="s">
        <v>79</v>
      </c>
      <c r="AY459" s="18" t="s">
        <v>118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8" t="s">
        <v>77</v>
      </c>
      <c r="BK459" s="140">
        <f>ROUND(I459*H459,2)</f>
        <v>0</v>
      </c>
      <c r="BL459" s="18" t="s">
        <v>125</v>
      </c>
      <c r="BM459" s="139" t="s">
        <v>483</v>
      </c>
    </row>
    <row r="460" spans="2:65" s="13" customFormat="1" ht="11.25">
      <c r="B460" s="152"/>
      <c r="D460" s="146" t="s">
        <v>129</v>
      </c>
      <c r="E460" s="153" t="s">
        <v>19</v>
      </c>
      <c r="F460" s="154" t="s">
        <v>484</v>
      </c>
      <c r="H460" s="155">
        <v>1</v>
      </c>
      <c r="I460" s="156"/>
      <c r="L460" s="152"/>
      <c r="M460" s="157"/>
      <c r="T460" s="158"/>
      <c r="AT460" s="153" t="s">
        <v>129</v>
      </c>
      <c r="AU460" s="153" t="s">
        <v>79</v>
      </c>
      <c r="AV460" s="13" t="s">
        <v>79</v>
      </c>
      <c r="AW460" s="13" t="s">
        <v>31</v>
      </c>
      <c r="AX460" s="13" t="s">
        <v>69</v>
      </c>
      <c r="AY460" s="153" t="s">
        <v>118</v>
      </c>
    </row>
    <row r="461" spans="2:65" s="14" customFormat="1" ht="11.25">
      <c r="B461" s="159"/>
      <c r="D461" s="146" t="s">
        <v>129</v>
      </c>
      <c r="E461" s="160" t="s">
        <v>19</v>
      </c>
      <c r="F461" s="161" t="s">
        <v>132</v>
      </c>
      <c r="H461" s="162">
        <v>1</v>
      </c>
      <c r="I461" s="163"/>
      <c r="L461" s="159"/>
      <c r="M461" s="164"/>
      <c r="T461" s="165"/>
      <c r="AT461" s="160" t="s">
        <v>129</v>
      </c>
      <c r="AU461" s="160" t="s">
        <v>79</v>
      </c>
      <c r="AV461" s="14" t="s">
        <v>125</v>
      </c>
      <c r="AW461" s="14" t="s">
        <v>31</v>
      </c>
      <c r="AX461" s="14" t="s">
        <v>77</v>
      </c>
      <c r="AY461" s="160" t="s">
        <v>118</v>
      </c>
    </row>
    <row r="462" spans="2:65" s="1" customFormat="1" ht="16.5" customHeight="1">
      <c r="B462" s="33"/>
      <c r="C462" s="173" t="s">
        <v>485</v>
      </c>
      <c r="D462" s="173" t="s">
        <v>300</v>
      </c>
      <c r="E462" s="174" t="s">
        <v>486</v>
      </c>
      <c r="F462" s="175" t="s">
        <v>487</v>
      </c>
      <c r="G462" s="176" t="s">
        <v>366</v>
      </c>
      <c r="H462" s="177">
        <v>2</v>
      </c>
      <c r="I462" s="178"/>
      <c r="J462" s="179">
        <f>ROUND(I462*H462,2)</f>
        <v>0</v>
      </c>
      <c r="K462" s="175" t="s">
        <v>124</v>
      </c>
      <c r="L462" s="180"/>
      <c r="M462" s="181" t="s">
        <v>19</v>
      </c>
      <c r="N462" s="182" t="s">
        <v>40</v>
      </c>
      <c r="P462" s="137">
        <f>O462*H462</f>
        <v>0</v>
      </c>
      <c r="Q462" s="137">
        <v>3.0000000000000001E-3</v>
      </c>
      <c r="R462" s="137">
        <f>Q462*H462</f>
        <v>6.0000000000000001E-3</v>
      </c>
      <c r="S462" s="137">
        <v>0</v>
      </c>
      <c r="T462" s="138">
        <f>S462*H462</f>
        <v>0</v>
      </c>
      <c r="AR462" s="139" t="s">
        <v>175</v>
      </c>
      <c r="AT462" s="139" t="s">
        <v>300</v>
      </c>
      <c r="AU462" s="139" t="s">
        <v>79</v>
      </c>
      <c r="AY462" s="18" t="s">
        <v>118</v>
      </c>
      <c r="BE462" s="140">
        <f>IF(N462="základní",J462,0)</f>
        <v>0</v>
      </c>
      <c r="BF462" s="140">
        <f>IF(N462="snížená",J462,0)</f>
        <v>0</v>
      </c>
      <c r="BG462" s="140">
        <f>IF(N462="zákl. přenesená",J462,0)</f>
        <v>0</v>
      </c>
      <c r="BH462" s="140">
        <f>IF(N462="sníž. přenesená",J462,0)</f>
        <v>0</v>
      </c>
      <c r="BI462" s="140">
        <f>IF(N462="nulová",J462,0)</f>
        <v>0</v>
      </c>
      <c r="BJ462" s="18" t="s">
        <v>77</v>
      </c>
      <c r="BK462" s="140">
        <f>ROUND(I462*H462,2)</f>
        <v>0</v>
      </c>
      <c r="BL462" s="18" t="s">
        <v>125</v>
      </c>
      <c r="BM462" s="139" t="s">
        <v>488</v>
      </c>
    </row>
    <row r="463" spans="2:65" s="13" customFormat="1" ht="11.25">
      <c r="B463" s="152"/>
      <c r="D463" s="146" t="s">
        <v>129</v>
      </c>
      <c r="E463" s="153" t="s">
        <v>19</v>
      </c>
      <c r="F463" s="154" t="s">
        <v>489</v>
      </c>
      <c r="H463" s="155">
        <v>2</v>
      </c>
      <c r="I463" s="156"/>
      <c r="L463" s="152"/>
      <c r="M463" s="157"/>
      <c r="T463" s="158"/>
      <c r="AT463" s="153" t="s">
        <v>129</v>
      </c>
      <c r="AU463" s="153" t="s">
        <v>79</v>
      </c>
      <c r="AV463" s="13" t="s">
        <v>79</v>
      </c>
      <c r="AW463" s="13" t="s">
        <v>31</v>
      </c>
      <c r="AX463" s="13" t="s">
        <v>69</v>
      </c>
      <c r="AY463" s="153" t="s">
        <v>118</v>
      </c>
    </row>
    <row r="464" spans="2:65" s="14" customFormat="1" ht="11.25">
      <c r="B464" s="159"/>
      <c r="D464" s="146" t="s">
        <v>129</v>
      </c>
      <c r="E464" s="160" t="s">
        <v>19</v>
      </c>
      <c r="F464" s="161" t="s">
        <v>132</v>
      </c>
      <c r="H464" s="162">
        <v>2</v>
      </c>
      <c r="I464" s="163"/>
      <c r="L464" s="159"/>
      <c r="M464" s="164"/>
      <c r="T464" s="165"/>
      <c r="AT464" s="160" t="s">
        <v>129</v>
      </c>
      <c r="AU464" s="160" t="s">
        <v>79</v>
      </c>
      <c r="AV464" s="14" t="s">
        <v>125</v>
      </c>
      <c r="AW464" s="14" t="s">
        <v>31</v>
      </c>
      <c r="AX464" s="14" t="s">
        <v>77</v>
      </c>
      <c r="AY464" s="160" t="s">
        <v>118</v>
      </c>
    </row>
    <row r="465" spans="2:65" s="1" customFormat="1" ht="16.5" customHeight="1">
      <c r="B465" s="33"/>
      <c r="C465" s="128" t="s">
        <v>490</v>
      </c>
      <c r="D465" s="128" t="s">
        <v>120</v>
      </c>
      <c r="E465" s="129" t="s">
        <v>491</v>
      </c>
      <c r="F465" s="130" t="s">
        <v>492</v>
      </c>
      <c r="G465" s="131" t="s">
        <v>366</v>
      </c>
      <c r="H465" s="132">
        <v>4</v>
      </c>
      <c r="I465" s="133"/>
      <c r="J465" s="134">
        <f>ROUND(I465*H465,2)</f>
        <v>0</v>
      </c>
      <c r="K465" s="130" t="s">
        <v>124</v>
      </c>
      <c r="L465" s="33"/>
      <c r="M465" s="135" t="s">
        <v>19</v>
      </c>
      <c r="N465" s="136" t="s">
        <v>40</v>
      </c>
      <c r="P465" s="137">
        <f>O465*H465</f>
        <v>0</v>
      </c>
      <c r="Q465" s="137">
        <v>9.8899999999999995E-3</v>
      </c>
      <c r="R465" s="137">
        <f>Q465*H465</f>
        <v>3.9559999999999998E-2</v>
      </c>
      <c r="S465" s="137">
        <v>0</v>
      </c>
      <c r="T465" s="138">
        <f>S465*H465</f>
        <v>0</v>
      </c>
      <c r="AR465" s="139" t="s">
        <v>125</v>
      </c>
      <c r="AT465" s="139" t="s">
        <v>120</v>
      </c>
      <c r="AU465" s="139" t="s">
        <v>79</v>
      </c>
      <c r="AY465" s="18" t="s">
        <v>118</v>
      </c>
      <c r="BE465" s="140">
        <f>IF(N465="základní",J465,0)</f>
        <v>0</v>
      </c>
      <c r="BF465" s="140">
        <f>IF(N465="snížená",J465,0)</f>
        <v>0</v>
      </c>
      <c r="BG465" s="140">
        <f>IF(N465="zákl. přenesená",J465,0)</f>
        <v>0</v>
      </c>
      <c r="BH465" s="140">
        <f>IF(N465="sníž. přenesená",J465,0)</f>
        <v>0</v>
      </c>
      <c r="BI465" s="140">
        <f>IF(N465="nulová",J465,0)</f>
        <v>0</v>
      </c>
      <c r="BJ465" s="18" t="s">
        <v>77</v>
      </c>
      <c r="BK465" s="140">
        <f>ROUND(I465*H465,2)</f>
        <v>0</v>
      </c>
      <c r="BL465" s="18" t="s">
        <v>125</v>
      </c>
      <c r="BM465" s="139" t="s">
        <v>493</v>
      </c>
    </row>
    <row r="466" spans="2:65" s="1" customFormat="1" ht="11.25">
      <c r="B466" s="33"/>
      <c r="D466" s="141" t="s">
        <v>127</v>
      </c>
      <c r="F466" s="142" t="s">
        <v>494</v>
      </c>
      <c r="I466" s="143"/>
      <c r="L466" s="33"/>
      <c r="M466" s="144"/>
      <c r="T466" s="54"/>
      <c r="AT466" s="18" t="s">
        <v>127</v>
      </c>
      <c r="AU466" s="18" t="s">
        <v>79</v>
      </c>
    </row>
    <row r="467" spans="2:65" s="13" customFormat="1" ht="11.25">
      <c r="B467" s="152"/>
      <c r="D467" s="146" t="s">
        <v>129</v>
      </c>
      <c r="E467" s="153" t="s">
        <v>19</v>
      </c>
      <c r="F467" s="154" t="s">
        <v>495</v>
      </c>
      <c r="H467" s="155">
        <v>4</v>
      </c>
      <c r="I467" s="156"/>
      <c r="L467" s="152"/>
      <c r="M467" s="157"/>
      <c r="T467" s="158"/>
      <c r="AT467" s="153" t="s">
        <v>129</v>
      </c>
      <c r="AU467" s="153" t="s">
        <v>79</v>
      </c>
      <c r="AV467" s="13" t="s">
        <v>79</v>
      </c>
      <c r="AW467" s="13" t="s">
        <v>31</v>
      </c>
      <c r="AX467" s="13" t="s">
        <v>69</v>
      </c>
      <c r="AY467" s="153" t="s">
        <v>118</v>
      </c>
    </row>
    <row r="468" spans="2:65" s="14" customFormat="1" ht="11.25">
      <c r="B468" s="159"/>
      <c r="D468" s="146" t="s">
        <v>129</v>
      </c>
      <c r="E468" s="160" t="s">
        <v>19</v>
      </c>
      <c r="F468" s="161" t="s">
        <v>132</v>
      </c>
      <c r="H468" s="162">
        <v>4</v>
      </c>
      <c r="I468" s="163"/>
      <c r="L468" s="159"/>
      <c r="M468" s="164"/>
      <c r="T468" s="165"/>
      <c r="AT468" s="160" t="s">
        <v>129</v>
      </c>
      <c r="AU468" s="160" t="s">
        <v>79</v>
      </c>
      <c r="AV468" s="14" t="s">
        <v>125</v>
      </c>
      <c r="AW468" s="14" t="s">
        <v>31</v>
      </c>
      <c r="AX468" s="14" t="s">
        <v>77</v>
      </c>
      <c r="AY468" s="160" t="s">
        <v>118</v>
      </c>
    </row>
    <row r="469" spans="2:65" s="1" customFormat="1" ht="16.5" customHeight="1">
      <c r="B469" s="33"/>
      <c r="C469" s="173" t="s">
        <v>496</v>
      </c>
      <c r="D469" s="173" t="s">
        <v>300</v>
      </c>
      <c r="E469" s="174" t="s">
        <v>497</v>
      </c>
      <c r="F469" s="175" t="s">
        <v>498</v>
      </c>
      <c r="G469" s="176" t="s">
        <v>366</v>
      </c>
      <c r="H469" s="177">
        <v>4</v>
      </c>
      <c r="I469" s="178"/>
      <c r="J469" s="179">
        <f>ROUND(I469*H469,2)</f>
        <v>0</v>
      </c>
      <c r="K469" s="175" t="s">
        <v>124</v>
      </c>
      <c r="L469" s="180"/>
      <c r="M469" s="181" t="s">
        <v>19</v>
      </c>
      <c r="N469" s="182" t="s">
        <v>40</v>
      </c>
      <c r="P469" s="137">
        <f>O469*H469</f>
        <v>0</v>
      </c>
      <c r="Q469" s="137">
        <v>0.26200000000000001</v>
      </c>
      <c r="R469" s="137">
        <f>Q469*H469</f>
        <v>1.048</v>
      </c>
      <c r="S469" s="137">
        <v>0</v>
      </c>
      <c r="T469" s="138">
        <f>S469*H469</f>
        <v>0</v>
      </c>
      <c r="AR469" s="139" t="s">
        <v>175</v>
      </c>
      <c r="AT469" s="139" t="s">
        <v>300</v>
      </c>
      <c r="AU469" s="139" t="s">
        <v>79</v>
      </c>
      <c r="AY469" s="18" t="s">
        <v>118</v>
      </c>
      <c r="BE469" s="140">
        <f>IF(N469="základní",J469,0)</f>
        <v>0</v>
      </c>
      <c r="BF469" s="140">
        <f>IF(N469="snížená",J469,0)</f>
        <v>0</v>
      </c>
      <c r="BG469" s="140">
        <f>IF(N469="zákl. přenesená",J469,0)</f>
        <v>0</v>
      </c>
      <c r="BH469" s="140">
        <f>IF(N469="sníž. přenesená",J469,0)</f>
        <v>0</v>
      </c>
      <c r="BI469" s="140">
        <f>IF(N469="nulová",J469,0)</f>
        <v>0</v>
      </c>
      <c r="BJ469" s="18" t="s">
        <v>77</v>
      </c>
      <c r="BK469" s="140">
        <f>ROUND(I469*H469,2)</f>
        <v>0</v>
      </c>
      <c r="BL469" s="18" t="s">
        <v>125</v>
      </c>
      <c r="BM469" s="139" t="s">
        <v>499</v>
      </c>
    </row>
    <row r="470" spans="2:65" s="13" customFormat="1" ht="11.25">
      <c r="B470" s="152"/>
      <c r="D470" s="146" t="s">
        <v>129</v>
      </c>
      <c r="E470" s="153" t="s">
        <v>19</v>
      </c>
      <c r="F470" s="154" t="s">
        <v>500</v>
      </c>
      <c r="H470" s="155">
        <v>4</v>
      </c>
      <c r="I470" s="156"/>
      <c r="L470" s="152"/>
      <c r="M470" s="157"/>
      <c r="T470" s="158"/>
      <c r="AT470" s="153" t="s">
        <v>129</v>
      </c>
      <c r="AU470" s="153" t="s">
        <v>79</v>
      </c>
      <c r="AV470" s="13" t="s">
        <v>79</v>
      </c>
      <c r="AW470" s="13" t="s">
        <v>31</v>
      </c>
      <c r="AX470" s="13" t="s">
        <v>69</v>
      </c>
      <c r="AY470" s="153" t="s">
        <v>118</v>
      </c>
    </row>
    <row r="471" spans="2:65" s="14" customFormat="1" ht="11.25">
      <c r="B471" s="159"/>
      <c r="D471" s="146" t="s">
        <v>129</v>
      </c>
      <c r="E471" s="160" t="s">
        <v>19</v>
      </c>
      <c r="F471" s="161" t="s">
        <v>132</v>
      </c>
      <c r="H471" s="162">
        <v>4</v>
      </c>
      <c r="I471" s="163"/>
      <c r="L471" s="159"/>
      <c r="M471" s="164"/>
      <c r="T471" s="165"/>
      <c r="AT471" s="160" t="s">
        <v>129</v>
      </c>
      <c r="AU471" s="160" t="s">
        <v>79</v>
      </c>
      <c r="AV471" s="14" t="s">
        <v>125</v>
      </c>
      <c r="AW471" s="14" t="s">
        <v>31</v>
      </c>
      <c r="AX471" s="14" t="s">
        <v>77</v>
      </c>
      <c r="AY471" s="160" t="s">
        <v>118</v>
      </c>
    </row>
    <row r="472" spans="2:65" s="1" customFormat="1" ht="16.5" customHeight="1">
      <c r="B472" s="33"/>
      <c r="C472" s="128" t="s">
        <v>501</v>
      </c>
      <c r="D472" s="128" t="s">
        <v>120</v>
      </c>
      <c r="E472" s="129" t="s">
        <v>502</v>
      </c>
      <c r="F472" s="130" t="s">
        <v>503</v>
      </c>
      <c r="G472" s="131" t="s">
        <v>366</v>
      </c>
      <c r="H472" s="132">
        <v>2</v>
      </c>
      <c r="I472" s="133"/>
      <c r="J472" s="134">
        <f>ROUND(I472*H472,2)</f>
        <v>0</v>
      </c>
      <c r="K472" s="130" t="s">
        <v>124</v>
      </c>
      <c r="L472" s="33"/>
      <c r="M472" s="135" t="s">
        <v>19</v>
      </c>
      <c r="N472" s="136" t="s">
        <v>40</v>
      </c>
      <c r="P472" s="137">
        <f>O472*H472</f>
        <v>0</v>
      </c>
      <c r="Q472" s="137">
        <v>9.8899999999999995E-3</v>
      </c>
      <c r="R472" s="137">
        <f>Q472*H472</f>
        <v>1.9779999999999999E-2</v>
      </c>
      <c r="S472" s="137">
        <v>0</v>
      </c>
      <c r="T472" s="138">
        <f>S472*H472</f>
        <v>0</v>
      </c>
      <c r="AR472" s="139" t="s">
        <v>125</v>
      </c>
      <c r="AT472" s="139" t="s">
        <v>120</v>
      </c>
      <c r="AU472" s="139" t="s">
        <v>79</v>
      </c>
      <c r="AY472" s="18" t="s">
        <v>118</v>
      </c>
      <c r="BE472" s="140">
        <f>IF(N472="základní",J472,0)</f>
        <v>0</v>
      </c>
      <c r="BF472" s="140">
        <f>IF(N472="snížená",J472,0)</f>
        <v>0</v>
      </c>
      <c r="BG472" s="140">
        <f>IF(N472="zákl. přenesená",J472,0)</f>
        <v>0</v>
      </c>
      <c r="BH472" s="140">
        <f>IF(N472="sníž. přenesená",J472,0)</f>
        <v>0</v>
      </c>
      <c r="BI472" s="140">
        <f>IF(N472="nulová",J472,0)</f>
        <v>0</v>
      </c>
      <c r="BJ472" s="18" t="s">
        <v>77</v>
      </c>
      <c r="BK472" s="140">
        <f>ROUND(I472*H472,2)</f>
        <v>0</v>
      </c>
      <c r="BL472" s="18" t="s">
        <v>125</v>
      </c>
      <c r="BM472" s="139" t="s">
        <v>504</v>
      </c>
    </row>
    <row r="473" spans="2:65" s="1" customFormat="1" ht="11.25">
      <c r="B473" s="33"/>
      <c r="D473" s="141" t="s">
        <v>127</v>
      </c>
      <c r="F473" s="142" t="s">
        <v>505</v>
      </c>
      <c r="I473" s="143"/>
      <c r="L473" s="33"/>
      <c r="M473" s="144"/>
      <c r="T473" s="54"/>
      <c r="AT473" s="18" t="s">
        <v>127</v>
      </c>
      <c r="AU473" s="18" t="s">
        <v>79</v>
      </c>
    </row>
    <row r="474" spans="2:65" s="13" customFormat="1" ht="11.25">
      <c r="B474" s="152"/>
      <c r="D474" s="146" t="s">
        <v>129</v>
      </c>
      <c r="E474" s="153" t="s">
        <v>19</v>
      </c>
      <c r="F474" s="154" t="s">
        <v>506</v>
      </c>
      <c r="H474" s="155">
        <v>2</v>
      </c>
      <c r="I474" s="156"/>
      <c r="L474" s="152"/>
      <c r="M474" s="157"/>
      <c r="T474" s="158"/>
      <c r="AT474" s="153" t="s">
        <v>129</v>
      </c>
      <c r="AU474" s="153" t="s">
        <v>79</v>
      </c>
      <c r="AV474" s="13" t="s">
        <v>79</v>
      </c>
      <c r="AW474" s="13" t="s">
        <v>31</v>
      </c>
      <c r="AX474" s="13" t="s">
        <v>69</v>
      </c>
      <c r="AY474" s="153" t="s">
        <v>118</v>
      </c>
    </row>
    <row r="475" spans="2:65" s="14" customFormat="1" ht="11.25">
      <c r="B475" s="159"/>
      <c r="D475" s="146" t="s">
        <v>129</v>
      </c>
      <c r="E475" s="160" t="s">
        <v>19</v>
      </c>
      <c r="F475" s="161" t="s">
        <v>132</v>
      </c>
      <c r="H475" s="162">
        <v>2</v>
      </c>
      <c r="I475" s="163"/>
      <c r="L475" s="159"/>
      <c r="M475" s="164"/>
      <c r="T475" s="165"/>
      <c r="AT475" s="160" t="s">
        <v>129</v>
      </c>
      <c r="AU475" s="160" t="s">
        <v>79</v>
      </c>
      <c r="AV475" s="14" t="s">
        <v>125</v>
      </c>
      <c r="AW475" s="14" t="s">
        <v>31</v>
      </c>
      <c r="AX475" s="14" t="s">
        <v>77</v>
      </c>
      <c r="AY475" s="160" t="s">
        <v>118</v>
      </c>
    </row>
    <row r="476" spans="2:65" s="1" customFormat="1" ht="16.5" customHeight="1">
      <c r="B476" s="33"/>
      <c r="C476" s="173" t="s">
        <v>507</v>
      </c>
      <c r="D476" s="173" t="s">
        <v>300</v>
      </c>
      <c r="E476" s="174" t="s">
        <v>508</v>
      </c>
      <c r="F476" s="175" t="s">
        <v>509</v>
      </c>
      <c r="G476" s="176" t="s">
        <v>366</v>
      </c>
      <c r="H476" s="177">
        <v>2</v>
      </c>
      <c r="I476" s="178"/>
      <c r="J476" s="179">
        <f>ROUND(I476*H476,2)</f>
        <v>0</v>
      </c>
      <c r="K476" s="175" t="s">
        <v>124</v>
      </c>
      <c r="L476" s="180"/>
      <c r="M476" s="181" t="s">
        <v>19</v>
      </c>
      <c r="N476" s="182" t="s">
        <v>40</v>
      </c>
      <c r="P476" s="137">
        <f>O476*H476</f>
        <v>0</v>
      </c>
      <c r="Q476" s="137">
        <v>0.52600000000000002</v>
      </c>
      <c r="R476" s="137">
        <f>Q476*H476</f>
        <v>1.052</v>
      </c>
      <c r="S476" s="137">
        <v>0</v>
      </c>
      <c r="T476" s="138">
        <f>S476*H476</f>
        <v>0</v>
      </c>
      <c r="AR476" s="139" t="s">
        <v>175</v>
      </c>
      <c r="AT476" s="139" t="s">
        <v>300</v>
      </c>
      <c r="AU476" s="139" t="s">
        <v>79</v>
      </c>
      <c r="AY476" s="18" t="s">
        <v>118</v>
      </c>
      <c r="BE476" s="140">
        <f>IF(N476="základní",J476,0)</f>
        <v>0</v>
      </c>
      <c r="BF476" s="140">
        <f>IF(N476="snížená",J476,0)</f>
        <v>0</v>
      </c>
      <c r="BG476" s="140">
        <f>IF(N476="zákl. přenesená",J476,0)</f>
        <v>0</v>
      </c>
      <c r="BH476" s="140">
        <f>IF(N476="sníž. přenesená",J476,0)</f>
        <v>0</v>
      </c>
      <c r="BI476" s="140">
        <f>IF(N476="nulová",J476,0)</f>
        <v>0</v>
      </c>
      <c r="BJ476" s="18" t="s">
        <v>77</v>
      </c>
      <c r="BK476" s="140">
        <f>ROUND(I476*H476,2)</f>
        <v>0</v>
      </c>
      <c r="BL476" s="18" t="s">
        <v>125</v>
      </c>
      <c r="BM476" s="139" t="s">
        <v>510</v>
      </c>
    </row>
    <row r="477" spans="2:65" s="13" customFormat="1" ht="11.25">
      <c r="B477" s="152"/>
      <c r="D477" s="146" t="s">
        <v>129</v>
      </c>
      <c r="E477" s="153" t="s">
        <v>19</v>
      </c>
      <c r="F477" s="154" t="s">
        <v>506</v>
      </c>
      <c r="H477" s="155">
        <v>2</v>
      </c>
      <c r="I477" s="156"/>
      <c r="L477" s="152"/>
      <c r="M477" s="157"/>
      <c r="T477" s="158"/>
      <c r="AT477" s="153" t="s">
        <v>129</v>
      </c>
      <c r="AU477" s="153" t="s">
        <v>79</v>
      </c>
      <c r="AV477" s="13" t="s">
        <v>79</v>
      </c>
      <c r="AW477" s="13" t="s">
        <v>31</v>
      </c>
      <c r="AX477" s="13" t="s">
        <v>69</v>
      </c>
      <c r="AY477" s="153" t="s">
        <v>118</v>
      </c>
    </row>
    <row r="478" spans="2:65" s="14" customFormat="1" ht="11.25">
      <c r="B478" s="159"/>
      <c r="D478" s="146" t="s">
        <v>129</v>
      </c>
      <c r="E478" s="160" t="s">
        <v>19</v>
      </c>
      <c r="F478" s="161" t="s">
        <v>132</v>
      </c>
      <c r="H478" s="162">
        <v>2</v>
      </c>
      <c r="I478" s="163"/>
      <c r="L478" s="159"/>
      <c r="M478" s="164"/>
      <c r="T478" s="165"/>
      <c r="AT478" s="160" t="s">
        <v>129</v>
      </c>
      <c r="AU478" s="160" t="s">
        <v>79</v>
      </c>
      <c r="AV478" s="14" t="s">
        <v>125</v>
      </c>
      <c r="AW478" s="14" t="s">
        <v>31</v>
      </c>
      <c r="AX478" s="14" t="s">
        <v>77</v>
      </c>
      <c r="AY478" s="160" t="s">
        <v>118</v>
      </c>
    </row>
    <row r="479" spans="2:65" s="1" customFormat="1" ht="16.5" customHeight="1">
      <c r="B479" s="33"/>
      <c r="C479" s="128" t="s">
        <v>511</v>
      </c>
      <c r="D479" s="128" t="s">
        <v>120</v>
      </c>
      <c r="E479" s="129" t="s">
        <v>512</v>
      </c>
      <c r="F479" s="130" t="s">
        <v>513</v>
      </c>
      <c r="G479" s="131" t="s">
        <v>366</v>
      </c>
      <c r="H479" s="132">
        <v>1</v>
      </c>
      <c r="I479" s="133"/>
      <c r="J479" s="134">
        <f>ROUND(I479*H479,2)</f>
        <v>0</v>
      </c>
      <c r="K479" s="130" t="s">
        <v>124</v>
      </c>
      <c r="L479" s="33"/>
      <c r="M479" s="135" t="s">
        <v>19</v>
      </c>
      <c r="N479" s="136" t="s">
        <v>40</v>
      </c>
      <c r="P479" s="137">
        <f>O479*H479</f>
        <v>0</v>
      </c>
      <c r="Q479" s="137">
        <v>1.0175999999999999E-2</v>
      </c>
      <c r="R479" s="137">
        <f>Q479*H479</f>
        <v>1.0175999999999999E-2</v>
      </c>
      <c r="S479" s="137">
        <v>0</v>
      </c>
      <c r="T479" s="138">
        <f>S479*H479</f>
        <v>0</v>
      </c>
      <c r="AR479" s="139" t="s">
        <v>125</v>
      </c>
      <c r="AT479" s="139" t="s">
        <v>120</v>
      </c>
      <c r="AU479" s="139" t="s">
        <v>79</v>
      </c>
      <c r="AY479" s="18" t="s">
        <v>118</v>
      </c>
      <c r="BE479" s="140">
        <f>IF(N479="základní",J479,0)</f>
        <v>0</v>
      </c>
      <c r="BF479" s="140">
        <f>IF(N479="snížená",J479,0)</f>
        <v>0</v>
      </c>
      <c r="BG479" s="140">
        <f>IF(N479="zákl. přenesená",J479,0)</f>
        <v>0</v>
      </c>
      <c r="BH479" s="140">
        <f>IF(N479="sníž. přenesená",J479,0)</f>
        <v>0</v>
      </c>
      <c r="BI479" s="140">
        <f>IF(N479="nulová",J479,0)</f>
        <v>0</v>
      </c>
      <c r="BJ479" s="18" t="s">
        <v>77</v>
      </c>
      <c r="BK479" s="140">
        <f>ROUND(I479*H479,2)</f>
        <v>0</v>
      </c>
      <c r="BL479" s="18" t="s">
        <v>125</v>
      </c>
      <c r="BM479" s="139" t="s">
        <v>514</v>
      </c>
    </row>
    <row r="480" spans="2:65" s="1" customFormat="1" ht="11.25">
      <c r="B480" s="33"/>
      <c r="D480" s="141" t="s">
        <v>127</v>
      </c>
      <c r="F480" s="142" t="s">
        <v>515</v>
      </c>
      <c r="I480" s="143"/>
      <c r="L480" s="33"/>
      <c r="M480" s="144"/>
      <c r="T480" s="54"/>
      <c r="AT480" s="18" t="s">
        <v>127</v>
      </c>
      <c r="AU480" s="18" t="s">
        <v>79</v>
      </c>
    </row>
    <row r="481" spans="2:65" s="13" customFormat="1" ht="11.25">
      <c r="B481" s="152"/>
      <c r="D481" s="146" t="s">
        <v>129</v>
      </c>
      <c r="E481" s="153" t="s">
        <v>19</v>
      </c>
      <c r="F481" s="154" t="s">
        <v>516</v>
      </c>
      <c r="H481" s="155">
        <v>1</v>
      </c>
      <c r="I481" s="156"/>
      <c r="L481" s="152"/>
      <c r="M481" s="157"/>
      <c r="T481" s="158"/>
      <c r="AT481" s="153" t="s">
        <v>129</v>
      </c>
      <c r="AU481" s="153" t="s">
        <v>79</v>
      </c>
      <c r="AV481" s="13" t="s">
        <v>79</v>
      </c>
      <c r="AW481" s="13" t="s">
        <v>31</v>
      </c>
      <c r="AX481" s="13" t="s">
        <v>69</v>
      </c>
      <c r="AY481" s="153" t="s">
        <v>118</v>
      </c>
    </row>
    <row r="482" spans="2:65" s="14" customFormat="1" ht="11.25">
      <c r="B482" s="159"/>
      <c r="D482" s="146" t="s">
        <v>129</v>
      </c>
      <c r="E482" s="160" t="s">
        <v>19</v>
      </c>
      <c r="F482" s="161" t="s">
        <v>132</v>
      </c>
      <c r="H482" s="162">
        <v>1</v>
      </c>
      <c r="I482" s="163"/>
      <c r="L482" s="159"/>
      <c r="M482" s="164"/>
      <c r="T482" s="165"/>
      <c r="AT482" s="160" t="s">
        <v>129</v>
      </c>
      <c r="AU482" s="160" t="s">
        <v>79</v>
      </c>
      <c r="AV482" s="14" t="s">
        <v>125</v>
      </c>
      <c r="AW482" s="14" t="s">
        <v>31</v>
      </c>
      <c r="AX482" s="14" t="s">
        <v>77</v>
      </c>
      <c r="AY482" s="160" t="s">
        <v>118</v>
      </c>
    </row>
    <row r="483" spans="2:65" s="1" customFormat="1" ht="16.5" customHeight="1">
      <c r="B483" s="33"/>
      <c r="C483" s="173" t="s">
        <v>517</v>
      </c>
      <c r="D483" s="173" t="s">
        <v>300</v>
      </c>
      <c r="E483" s="174" t="s">
        <v>518</v>
      </c>
      <c r="F483" s="175" t="s">
        <v>519</v>
      </c>
      <c r="G483" s="176" t="s">
        <v>366</v>
      </c>
      <c r="H483" s="177">
        <v>1</v>
      </c>
      <c r="I483" s="178"/>
      <c r="J483" s="179">
        <f>ROUND(I483*H483,2)</f>
        <v>0</v>
      </c>
      <c r="K483" s="175" t="s">
        <v>124</v>
      </c>
      <c r="L483" s="180"/>
      <c r="M483" s="181" t="s">
        <v>19</v>
      </c>
      <c r="N483" s="182" t="s">
        <v>40</v>
      </c>
      <c r="P483" s="137">
        <f>O483*H483</f>
        <v>0</v>
      </c>
      <c r="Q483" s="137">
        <v>0.7</v>
      </c>
      <c r="R483" s="137">
        <f>Q483*H483</f>
        <v>0.7</v>
      </c>
      <c r="S483" s="137">
        <v>0</v>
      </c>
      <c r="T483" s="138">
        <f>S483*H483</f>
        <v>0</v>
      </c>
      <c r="AR483" s="139" t="s">
        <v>175</v>
      </c>
      <c r="AT483" s="139" t="s">
        <v>300</v>
      </c>
      <c r="AU483" s="139" t="s">
        <v>79</v>
      </c>
      <c r="AY483" s="18" t="s">
        <v>118</v>
      </c>
      <c r="BE483" s="140">
        <f>IF(N483="základní",J483,0)</f>
        <v>0</v>
      </c>
      <c r="BF483" s="140">
        <f>IF(N483="snížená",J483,0)</f>
        <v>0</v>
      </c>
      <c r="BG483" s="140">
        <f>IF(N483="zákl. přenesená",J483,0)</f>
        <v>0</v>
      </c>
      <c r="BH483" s="140">
        <f>IF(N483="sníž. přenesená",J483,0)</f>
        <v>0</v>
      </c>
      <c r="BI483" s="140">
        <f>IF(N483="nulová",J483,0)</f>
        <v>0</v>
      </c>
      <c r="BJ483" s="18" t="s">
        <v>77</v>
      </c>
      <c r="BK483" s="140">
        <f>ROUND(I483*H483,2)</f>
        <v>0</v>
      </c>
      <c r="BL483" s="18" t="s">
        <v>125</v>
      </c>
      <c r="BM483" s="139" t="s">
        <v>520</v>
      </c>
    </row>
    <row r="484" spans="2:65" s="13" customFormat="1" ht="11.25">
      <c r="B484" s="152"/>
      <c r="D484" s="146" t="s">
        <v>129</v>
      </c>
      <c r="E484" s="153" t="s">
        <v>19</v>
      </c>
      <c r="F484" s="154" t="s">
        <v>516</v>
      </c>
      <c r="H484" s="155">
        <v>1</v>
      </c>
      <c r="I484" s="156"/>
      <c r="L484" s="152"/>
      <c r="M484" s="157"/>
      <c r="T484" s="158"/>
      <c r="AT484" s="153" t="s">
        <v>129</v>
      </c>
      <c r="AU484" s="153" t="s">
        <v>79</v>
      </c>
      <c r="AV484" s="13" t="s">
        <v>79</v>
      </c>
      <c r="AW484" s="13" t="s">
        <v>31</v>
      </c>
      <c r="AX484" s="13" t="s">
        <v>69</v>
      </c>
      <c r="AY484" s="153" t="s">
        <v>118</v>
      </c>
    </row>
    <row r="485" spans="2:65" s="14" customFormat="1" ht="11.25">
      <c r="B485" s="159"/>
      <c r="D485" s="146" t="s">
        <v>129</v>
      </c>
      <c r="E485" s="160" t="s">
        <v>19</v>
      </c>
      <c r="F485" s="161" t="s">
        <v>132</v>
      </c>
      <c r="H485" s="162">
        <v>1</v>
      </c>
      <c r="I485" s="163"/>
      <c r="L485" s="159"/>
      <c r="M485" s="164"/>
      <c r="T485" s="165"/>
      <c r="AT485" s="160" t="s">
        <v>129</v>
      </c>
      <c r="AU485" s="160" t="s">
        <v>79</v>
      </c>
      <c r="AV485" s="14" t="s">
        <v>125</v>
      </c>
      <c r="AW485" s="14" t="s">
        <v>31</v>
      </c>
      <c r="AX485" s="14" t="s">
        <v>77</v>
      </c>
      <c r="AY485" s="160" t="s">
        <v>118</v>
      </c>
    </row>
    <row r="486" spans="2:65" s="1" customFormat="1" ht="16.5" customHeight="1">
      <c r="B486" s="33"/>
      <c r="C486" s="128" t="s">
        <v>521</v>
      </c>
      <c r="D486" s="128" t="s">
        <v>120</v>
      </c>
      <c r="E486" s="129" t="s">
        <v>522</v>
      </c>
      <c r="F486" s="130" t="s">
        <v>523</v>
      </c>
      <c r="G486" s="131" t="s">
        <v>366</v>
      </c>
      <c r="H486" s="132">
        <v>3</v>
      </c>
      <c r="I486" s="133"/>
      <c r="J486" s="134">
        <f>ROUND(I486*H486,2)</f>
        <v>0</v>
      </c>
      <c r="K486" s="130" t="s">
        <v>124</v>
      </c>
      <c r="L486" s="33"/>
      <c r="M486" s="135" t="s">
        <v>19</v>
      </c>
      <c r="N486" s="136" t="s">
        <v>40</v>
      </c>
      <c r="P486" s="137">
        <f>O486*H486</f>
        <v>0</v>
      </c>
      <c r="Q486" s="137">
        <v>1.2184E-2</v>
      </c>
      <c r="R486" s="137">
        <f>Q486*H486</f>
        <v>3.6552000000000001E-2</v>
      </c>
      <c r="S486" s="137">
        <v>0</v>
      </c>
      <c r="T486" s="138">
        <f>S486*H486</f>
        <v>0</v>
      </c>
      <c r="AR486" s="139" t="s">
        <v>125</v>
      </c>
      <c r="AT486" s="139" t="s">
        <v>120</v>
      </c>
      <c r="AU486" s="139" t="s">
        <v>79</v>
      </c>
      <c r="AY486" s="18" t="s">
        <v>118</v>
      </c>
      <c r="BE486" s="140">
        <f>IF(N486="základní",J486,0)</f>
        <v>0</v>
      </c>
      <c r="BF486" s="140">
        <f>IF(N486="snížená",J486,0)</f>
        <v>0</v>
      </c>
      <c r="BG486" s="140">
        <f>IF(N486="zákl. přenesená",J486,0)</f>
        <v>0</v>
      </c>
      <c r="BH486" s="140">
        <f>IF(N486="sníž. přenesená",J486,0)</f>
        <v>0</v>
      </c>
      <c r="BI486" s="140">
        <f>IF(N486="nulová",J486,0)</f>
        <v>0</v>
      </c>
      <c r="BJ486" s="18" t="s">
        <v>77</v>
      </c>
      <c r="BK486" s="140">
        <f>ROUND(I486*H486,2)</f>
        <v>0</v>
      </c>
      <c r="BL486" s="18" t="s">
        <v>125</v>
      </c>
      <c r="BM486" s="139" t="s">
        <v>524</v>
      </c>
    </row>
    <row r="487" spans="2:65" s="1" customFormat="1" ht="11.25">
      <c r="B487" s="33"/>
      <c r="D487" s="141" t="s">
        <v>127</v>
      </c>
      <c r="F487" s="142" t="s">
        <v>525</v>
      </c>
      <c r="I487" s="143"/>
      <c r="L487" s="33"/>
      <c r="M487" s="144"/>
      <c r="T487" s="54"/>
      <c r="AT487" s="18" t="s">
        <v>127</v>
      </c>
      <c r="AU487" s="18" t="s">
        <v>79</v>
      </c>
    </row>
    <row r="488" spans="2:65" s="13" customFormat="1" ht="11.25">
      <c r="B488" s="152"/>
      <c r="D488" s="146" t="s">
        <v>129</v>
      </c>
      <c r="E488" s="153" t="s">
        <v>19</v>
      </c>
      <c r="F488" s="154" t="s">
        <v>526</v>
      </c>
      <c r="H488" s="155">
        <v>3</v>
      </c>
      <c r="I488" s="156"/>
      <c r="L488" s="152"/>
      <c r="M488" s="157"/>
      <c r="T488" s="158"/>
      <c r="AT488" s="153" t="s">
        <v>129</v>
      </c>
      <c r="AU488" s="153" t="s">
        <v>79</v>
      </c>
      <c r="AV488" s="13" t="s">
        <v>79</v>
      </c>
      <c r="AW488" s="13" t="s">
        <v>31</v>
      </c>
      <c r="AX488" s="13" t="s">
        <v>69</v>
      </c>
      <c r="AY488" s="153" t="s">
        <v>118</v>
      </c>
    </row>
    <row r="489" spans="2:65" s="14" customFormat="1" ht="11.25">
      <c r="B489" s="159"/>
      <c r="D489" s="146" t="s">
        <v>129</v>
      </c>
      <c r="E489" s="160" t="s">
        <v>19</v>
      </c>
      <c r="F489" s="161" t="s">
        <v>132</v>
      </c>
      <c r="H489" s="162">
        <v>3</v>
      </c>
      <c r="I489" s="163"/>
      <c r="L489" s="159"/>
      <c r="M489" s="164"/>
      <c r="T489" s="165"/>
      <c r="AT489" s="160" t="s">
        <v>129</v>
      </c>
      <c r="AU489" s="160" t="s">
        <v>79</v>
      </c>
      <c r="AV489" s="14" t="s">
        <v>125</v>
      </c>
      <c r="AW489" s="14" t="s">
        <v>31</v>
      </c>
      <c r="AX489" s="14" t="s">
        <v>77</v>
      </c>
      <c r="AY489" s="160" t="s">
        <v>118</v>
      </c>
    </row>
    <row r="490" spans="2:65" s="1" customFormat="1" ht="16.5" customHeight="1">
      <c r="B490" s="33"/>
      <c r="C490" s="173" t="s">
        <v>527</v>
      </c>
      <c r="D490" s="173" t="s">
        <v>300</v>
      </c>
      <c r="E490" s="174" t="s">
        <v>528</v>
      </c>
      <c r="F490" s="175" t="s">
        <v>529</v>
      </c>
      <c r="G490" s="176" t="s">
        <v>366</v>
      </c>
      <c r="H490" s="177">
        <v>3</v>
      </c>
      <c r="I490" s="178"/>
      <c r="J490" s="179">
        <f>ROUND(I490*H490,2)</f>
        <v>0</v>
      </c>
      <c r="K490" s="175" t="s">
        <v>124</v>
      </c>
      <c r="L490" s="180"/>
      <c r="M490" s="181" t="s">
        <v>19</v>
      </c>
      <c r="N490" s="182" t="s">
        <v>40</v>
      </c>
      <c r="P490" s="137">
        <f>O490*H490</f>
        <v>0</v>
      </c>
      <c r="Q490" s="137">
        <v>0.58499999999999996</v>
      </c>
      <c r="R490" s="137">
        <f>Q490*H490</f>
        <v>1.7549999999999999</v>
      </c>
      <c r="S490" s="137">
        <v>0</v>
      </c>
      <c r="T490" s="138">
        <f>S490*H490</f>
        <v>0</v>
      </c>
      <c r="AR490" s="139" t="s">
        <v>175</v>
      </c>
      <c r="AT490" s="139" t="s">
        <v>300</v>
      </c>
      <c r="AU490" s="139" t="s">
        <v>79</v>
      </c>
      <c r="AY490" s="18" t="s">
        <v>118</v>
      </c>
      <c r="BE490" s="140">
        <f>IF(N490="základní",J490,0)</f>
        <v>0</v>
      </c>
      <c r="BF490" s="140">
        <f>IF(N490="snížená",J490,0)</f>
        <v>0</v>
      </c>
      <c r="BG490" s="140">
        <f>IF(N490="zákl. přenesená",J490,0)</f>
        <v>0</v>
      </c>
      <c r="BH490" s="140">
        <f>IF(N490="sníž. přenesená",J490,0)</f>
        <v>0</v>
      </c>
      <c r="BI490" s="140">
        <f>IF(N490="nulová",J490,0)</f>
        <v>0</v>
      </c>
      <c r="BJ490" s="18" t="s">
        <v>77</v>
      </c>
      <c r="BK490" s="140">
        <f>ROUND(I490*H490,2)</f>
        <v>0</v>
      </c>
      <c r="BL490" s="18" t="s">
        <v>125</v>
      </c>
      <c r="BM490" s="139" t="s">
        <v>530</v>
      </c>
    </row>
    <row r="491" spans="2:65" s="13" customFormat="1" ht="11.25">
      <c r="B491" s="152"/>
      <c r="D491" s="146" t="s">
        <v>129</v>
      </c>
      <c r="E491" s="153" t="s">
        <v>19</v>
      </c>
      <c r="F491" s="154" t="s">
        <v>526</v>
      </c>
      <c r="H491" s="155">
        <v>3</v>
      </c>
      <c r="I491" s="156"/>
      <c r="L491" s="152"/>
      <c r="M491" s="157"/>
      <c r="T491" s="158"/>
      <c r="AT491" s="153" t="s">
        <v>129</v>
      </c>
      <c r="AU491" s="153" t="s">
        <v>79</v>
      </c>
      <c r="AV491" s="13" t="s">
        <v>79</v>
      </c>
      <c r="AW491" s="13" t="s">
        <v>31</v>
      </c>
      <c r="AX491" s="13" t="s">
        <v>69</v>
      </c>
      <c r="AY491" s="153" t="s">
        <v>118</v>
      </c>
    </row>
    <row r="492" spans="2:65" s="14" customFormat="1" ht="11.25">
      <c r="B492" s="159"/>
      <c r="D492" s="146" t="s">
        <v>129</v>
      </c>
      <c r="E492" s="160" t="s">
        <v>19</v>
      </c>
      <c r="F492" s="161" t="s">
        <v>132</v>
      </c>
      <c r="H492" s="162">
        <v>3</v>
      </c>
      <c r="I492" s="163"/>
      <c r="L492" s="159"/>
      <c r="M492" s="164"/>
      <c r="T492" s="165"/>
      <c r="AT492" s="160" t="s">
        <v>129</v>
      </c>
      <c r="AU492" s="160" t="s">
        <v>79</v>
      </c>
      <c r="AV492" s="14" t="s">
        <v>125</v>
      </c>
      <c r="AW492" s="14" t="s">
        <v>31</v>
      </c>
      <c r="AX492" s="14" t="s">
        <v>77</v>
      </c>
      <c r="AY492" s="160" t="s">
        <v>118</v>
      </c>
    </row>
    <row r="493" spans="2:65" s="1" customFormat="1" ht="16.5" customHeight="1">
      <c r="B493" s="33"/>
      <c r="C493" s="128" t="s">
        <v>531</v>
      </c>
      <c r="D493" s="128" t="s">
        <v>120</v>
      </c>
      <c r="E493" s="129" t="s">
        <v>532</v>
      </c>
      <c r="F493" s="130" t="s">
        <v>533</v>
      </c>
      <c r="G493" s="131" t="s">
        <v>366</v>
      </c>
      <c r="H493" s="132">
        <v>1</v>
      </c>
      <c r="I493" s="133"/>
      <c r="J493" s="134">
        <f>ROUND(I493*H493,2)</f>
        <v>0</v>
      </c>
      <c r="K493" s="130" t="s">
        <v>124</v>
      </c>
      <c r="L493" s="33"/>
      <c r="M493" s="135" t="s">
        <v>19</v>
      </c>
      <c r="N493" s="136" t="s">
        <v>40</v>
      </c>
      <c r="P493" s="137">
        <f>O493*H493</f>
        <v>0</v>
      </c>
      <c r="Q493" s="137">
        <v>9.8899999999999995E-3</v>
      </c>
      <c r="R493" s="137">
        <f>Q493*H493</f>
        <v>9.8899999999999995E-3</v>
      </c>
      <c r="S493" s="137">
        <v>0</v>
      </c>
      <c r="T493" s="138">
        <f>S493*H493</f>
        <v>0</v>
      </c>
      <c r="AR493" s="139" t="s">
        <v>125</v>
      </c>
      <c r="AT493" s="139" t="s">
        <v>120</v>
      </c>
      <c r="AU493" s="139" t="s">
        <v>79</v>
      </c>
      <c r="AY493" s="18" t="s">
        <v>118</v>
      </c>
      <c r="BE493" s="140">
        <f>IF(N493="základní",J493,0)</f>
        <v>0</v>
      </c>
      <c r="BF493" s="140">
        <f>IF(N493="snížená",J493,0)</f>
        <v>0</v>
      </c>
      <c r="BG493" s="140">
        <f>IF(N493="zákl. přenesená",J493,0)</f>
        <v>0</v>
      </c>
      <c r="BH493" s="140">
        <f>IF(N493="sníž. přenesená",J493,0)</f>
        <v>0</v>
      </c>
      <c r="BI493" s="140">
        <f>IF(N493="nulová",J493,0)</f>
        <v>0</v>
      </c>
      <c r="BJ493" s="18" t="s">
        <v>77</v>
      </c>
      <c r="BK493" s="140">
        <f>ROUND(I493*H493,2)</f>
        <v>0</v>
      </c>
      <c r="BL493" s="18" t="s">
        <v>125</v>
      </c>
      <c r="BM493" s="139" t="s">
        <v>534</v>
      </c>
    </row>
    <row r="494" spans="2:65" s="1" customFormat="1" ht="11.25">
      <c r="B494" s="33"/>
      <c r="D494" s="141" t="s">
        <v>127</v>
      </c>
      <c r="F494" s="142" t="s">
        <v>535</v>
      </c>
      <c r="I494" s="143"/>
      <c r="L494" s="33"/>
      <c r="M494" s="144"/>
      <c r="T494" s="54"/>
      <c r="AT494" s="18" t="s">
        <v>127</v>
      </c>
      <c r="AU494" s="18" t="s">
        <v>79</v>
      </c>
    </row>
    <row r="495" spans="2:65" s="13" customFormat="1" ht="11.25">
      <c r="B495" s="152"/>
      <c r="D495" s="146" t="s">
        <v>129</v>
      </c>
      <c r="E495" s="153" t="s">
        <v>19</v>
      </c>
      <c r="F495" s="154" t="s">
        <v>536</v>
      </c>
      <c r="H495" s="155">
        <v>1</v>
      </c>
      <c r="I495" s="156"/>
      <c r="L495" s="152"/>
      <c r="M495" s="157"/>
      <c r="T495" s="158"/>
      <c r="AT495" s="153" t="s">
        <v>129</v>
      </c>
      <c r="AU495" s="153" t="s">
        <v>79</v>
      </c>
      <c r="AV495" s="13" t="s">
        <v>79</v>
      </c>
      <c r="AW495" s="13" t="s">
        <v>31</v>
      </c>
      <c r="AX495" s="13" t="s">
        <v>69</v>
      </c>
      <c r="AY495" s="153" t="s">
        <v>118</v>
      </c>
    </row>
    <row r="496" spans="2:65" s="14" customFormat="1" ht="11.25">
      <c r="B496" s="159"/>
      <c r="D496" s="146" t="s">
        <v>129</v>
      </c>
      <c r="E496" s="160" t="s">
        <v>19</v>
      </c>
      <c r="F496" s="161" t="s">
        <v>132</v>
      </c>
      <c r="H496" s="162">
        <v>1</v>
      </c>
      <c r="I496" s="163"/>
      <c r="L496" s="159"/>
      <c r="M496" s="164"/>
      <c r="T496" s="165"/>
      <c r="AT496" s="160" t="s">
        <v>129</v>
      </c>
      <c r="AU496" s="160" t="s">
        <v>79</v>
      </c>
      <c r="AV496" s="14" t="s">
        <v>125</v>
      </c>
      <c r="AW496" s="14" t="s">
        <v>31</v>
      </c>
      <c r="AX496" s="14" t="s">
        <v>77</v>
      </c>
      <c r="AY496" s="160" t="s">
        <v>118</v>
      </c>
    </row>
    <row r="497" spans="2:65" s="1" customFormat="1" ht="16.5" customHeight="1">
      <c r="B497" s="33"/>
      <c r="C497" s="173" t="s">
        <v>537</v>
      </c>
      <c r="D497" s="173" t="s">
        <v>300</v>
      </c>
      <c r="E497" s="174" t="s">
        <v>538</v>
      </c>
      <c r="F497" s="175" t="s">
        <v>539</v>
      </c>
      <c r="G497" s="176" t="s">
        <v>366</v>
      </c>
      <c r="H497" s="177">
        <v>1</v>
      </c>
      <c r="I497" s="178"/>
      <c r="J497" s="179">
        <f>ROUND(I497*H497,2)</f>
        <v>0</v>
      </c>
      <c r="K497" s="175" t="s">
        <v>124</v>
      </c>
      <c r="L497" s="180"/>
      <c r="M497" s="181" t="s">
        <v>19</v>
      </c>
      <c r="N497" s="182" t="s">
        <v>40</v>
      </c>
      <c r="P497" s="137">
        <f>O497*H497</f>
        <v>0</v>
      </c>
      <c r="Q497" s="137">
        <v>0.44900000000000001</v>
      </c>
      <c r="R497" s="137">
        <f>Q497*H497</f>
        <v>0.44900000000000001</v>
      </c>
      <c r="S497" s="137">
        <v>0</v>
      </c>
      <c r="T497" s="138">
        <f>S497*H497</f>
        <v>0</v>
      </c>
      <c r="AR497" s="139" t="s">
        <v>175</v>
      </c>
      <c r="AT497" s="139" t="s">
        <v>300</v>
      </c>
      <c r="AU497" s="139" t="s">
        <v>79</v>
      </c>
      <c r="AY497" s="18" t="s">
        <v>118</v>
      </c>
      <c r="BE497" s="140">
        <f>IF(N497="základní",J497,0)</f>
        <v>0</v>
      </c>
      <c r="BF497" s="140">
        <f>IF(N497="snížená",J497,0)</f>
        <v>0</v>
      </c>
      <c r="BG497" s="140">
        <f>IF(N497="zákl. přenesená",J497,0)</f>
        <v>0</v>
      </c>
      <c r="BH497" s="140">
        <f>IF(N497="sníž. přenesená",J497,0)</f>
        <v>0</v>
      </c>
      <c r="BI497" s="140">
        <f>IF(N497="nulová",J497,0)</f>
        <v>0</v>
      </c>
      <c r="BJ497" s="18" t="s">
        <v>77</v>
      </c>
      <c r="BK497" s="140">
        <f>ROUND(I497*H497,2)</f>
        <v>0</v>
      </c>
      <c r="BL497" s="18" t="s">
        <v>125</v>
      </c>
      <c r="BM497" s="139" t="s">
        <v>540</v>
      </c>
    </row>
    <row r="498" spans="2:65" s="13" customFormat="1" ht="11.25">
      <c r="B498" s="152"/>
      <c r="D498" s="146" t="s">
        <v>129</v>
      </c>
      <c r="E498" s="153" t="s">
        <v>19</v>
      </c>
      <c r="F498" s="154" t="s">
        <v>536</v>
      </c>
      <c r="H498" s="155">
        <v>1</v>
      </c>
      <c r="I498" s="156"/>
      <c r="L498" s="152"/>
      <c r="M498" s="157"/>
      <c r="T498" s="158"/>
      <c r="AT498" s="153" t="s">
        <v>129</v>
      </c>
      <c r="AU498" s="153" t="s">
        <v>79</v>
      </c>
      <c r="AV498" s="13" t="s">
        <v>79</v>
      </c>
      <c r="AW498" s="13" t="s">
        <v>31</v>
      </c>
      <c r="AX498" s="13" t="s">
        <v>77</v>
      </c>
      <c r="AY498" s="153" t="s">
        <v>118</v>
      </c>
    </row>
    <row r="499" spans="2:65" s="1" customFormat="1" ht="16.5" customHeight="1">
      <c r="B499" s="33"/>
      <c r="C499" s="128" t="s">
        <v>541</v>
      </c>
      <c r="D499" s="128" t="s">
        <v>120</v>
      </c>
      <c r="E499" s="129" t="s">
        <v>542</v>
      </c>
      <c r="F499" s="130" t="s">
        <v>543</v>
      </c>
      <c r="G499" s="131" t="s">
        <v>366</v>
      </c>
      <c r="H499" s="132">
        <v>1</v>
      </c>
      <c r="I499" s="133"/>
      <c r="J499" s="134">
        <f>ROUND(I499*H499,2)</f>
        <v>0</v>
      </c>
      <c r="K499" s="130" t="s">
        <v>124</v>
      </c>
      <c r="L499" s="33"/>
      <c r="M499" s="135" t="s">
        <v>19</v>
      </c>
      <c r="N499" s="136" t="s">
        <v>40</v>
      </c>
      <c r="P499" s="137">
        <f>O499*H499</f>
        <v>0</v>
      </c>
      <c r="Q499" s="137">
        <v>1.0175999999999999E-2</v>
      </c>
      <c r="R499" s="137">
        <f>Q499*H499</f>
        <v>1.0175999999999999E-2</v>
      </c>
      <c r="S499" s="137">
        <v>0</v>
      </c>
      <c r="T499" s="138">
        <f>S499*H499</f>
        <v>0</v>
      </c>
      <c r="AR499" s="139" t="s">
        <v>125</v>
      </c>
      <c r="AT499" s="139" t="s">
        <v>120</v>
      </c>
      <c r="AU499" s="139" t="s">
        <v>79</v>
      </c>
      <c r="AY499" s="18" t="s">
        <v>118</v>
      </c>
      <c r="BE499" s="140">
        <f>IF(N499="základní",J499,0)</f>
        <v>0</v>
      </c>
      <c r="BF499" s="140">
        <f>IF(N499="snížená",J499,0)</f>
        <v>0</v>
      </c>
      <c r="BG499" s="140">
        <f>IF(N499="zákl. přenesená",J499,0)</f>
        <v>0</v>
      </c>
      <c r="BH499" s="140">
        <f>IF(N499="sníž. přenesená",J499,0)</f>
        <v>0</v>
      </c>
      <c r="BI499" s="140">
        <f>IF(N499="nulová",J499,0)</f>
        <v>0</v>
      </c>
      <c r="BJ499" s="18" t="s">
        <v>77</v>
      </c>
      <c r="BK499" s="140">
        <f>ROUND(I499*H499,2)</f>
        <v>0</v>
      </c>
      <c r="BL499" s="18" t="s">
        <v>125</v>
      </c>
      <c r="BM499" s="139" t="s">
        <v>544</v>
      </c>
    </row>
    <row r="500" spans="2:65" s="1" customFormat="1" ht="11.25">
      <c r="B500" s="33"/>
      <c r="D500" s="141" t="s">
        <v>127</v>
      </c>
      <c r="F500" s="142" t="s">
        <v>545</v>
      </c>
      <c r="I500" s="143"/>
      <c r="L500" s="33"/>
      <c r="M500" s="144"/>
      <c r="T500" s="54"/>
      <c r="AT500" s="18" t="s">
        <v>127</v>
      </c>
      <c r="AU500" s="18" t="s">
        <v>79</v>
      </c>
    </row>
    <row r="501" spans="2:65" s="13" customFormat="1" ht="11.25">
      <c r="B501" s="152"/>
      <c r="D501" s="146" t="s">
        <v>129</v>
      </c>
      <c r="E501" s="153" t="s">
        <v>19</v>
      </c>
      <c r="F501" s="154" t="s">
        <v>546</v>
      </c>
      <c r="H501" s="155">
        <v>1</v>
      </c>
      <c r="I501" s="156"/>
      <c r="L501" s="152"/>
      <c r="M501" s="157"/>
      <c r="T501" s="158"/>
      <c r="AT501" s="153" t="s">
        <v>129</v>
      </c>
      <c r="AU501" s="153" t="s">
        <v>79</v>
      </c>
      <c r="AV501" s="13" t="s">
        <v>79</v>
      </c>
      <c r="AW501" s="13" t="s">
        <v>31</v>
      </c>
      <c r="AX501" s="13" t="s">
        <v>69</v>
      </c>
      <c r="AY501" s="153" t="s">
        <v>118</v>
      </c>
    </row>
    <row r="502" spans="2:65" s="14" customFormat="1" ht="11.25">
      <c r="B502" s="159"/>
      <c r="D502" s="146" t="s">
        <v>129</v>
      </c>
      <c r="E502" s="160" t="s">
        <v>19</v>
      </c>
      <c r="F502" s="161" t="s">
        <v>132</v>
      </c>
      <c r="H502" s="162">
        <v>1</v>
      </c>
      <c r="I502" s="163"/>
      <c r="L502" s="159"/>
      <c r="M502" s="164"/>
      <c r="T502" s="165"/>
      <c r="AT502" s="160" t="s">
        <v>129</v>
      </c>
      <c r="AU502" s="160" t="s">
        <v>79</v>
      </c>
      <c r="AV502" s="14" t="s">
        <v>125</v>
      </c>
      <c r="AW502" s="14" t="s">
        <v>31</v>
      </c>
      <c r="AX502" s="14" t="s">
        <v>77</v>
      </c>
      <c r="AY502" s="160" t="s">
        <v>118</v>
      </c>
    </row>
    <row r="503" spans="2:65" s="1" customFormat="1" ht="16.5" customHeight="1">
      <c r="B503" s="33"/>
      <c r="C503" s="173" t="s">
        <v>547</v>
      </c>
      <c r="D503" s="173" t="s">
        <v>300</v>
      </c>
      <c r="E503" s="174" t="s">
        <v>548</v>
      </c>
      <c r="F503" s="175" t="s">
        <v>549</v>
      </c>
      <c r="G503" s="176" t="s">
        <v>366</v>
      </c>
      <c r="H503" s="177">
        <v>1</v>
      </c>
      <c r="I503" s="178"/>
      <c r="J503" s="179">
        <f>ROUND(I503*H503,2)</f>
        <v>0</v>
      </c>
      <c r="K503" s="175" t="s">
        <v>124</v>
      </c>
      <c r="L503" s="180"/>
      <c r="M503" s="181" t="s">
        <v>19</v>
      </c>
      <c r="N503" s="182" t="s">
        <v>40</v>
      </c>
      <c r="P503" s="137">
        <f>O503*H503</f>
        <v>0</v>
      </c>
      <c r="Q503" s="137">
        <v>0.7</v>
      </c>
      <c r="R503" s="137">
        <f>Q503*H503</f>
        <v>0.7</v>
      </c>
      <c r="S503" s="137">
        <v>0</v>
      </c>
      <c r="T503" s="138">
        <f>S503*H503</f>
        <v>0</v>
      </c>
      <c r="AR503" s="139" t="s">
        <v>175</v>
      </c>
      <c r="AT503" s="139" t="s">
        <v>300</v>
      </c>
      <c r="AU503" s="139" t="s">
        <v>79</v>
      </c>
      <c r="AY503" s="18" t="s">
        <v>118</v>
      </c>
      <c r="BE503" s="140">
        <f>IF(N503="základní",J503,0)</f>
        <v>0</v>
      </c>
      <c r="BF503" s="140">
        <f>IF(N503="snížená",J503,0)</f>
        <v>0</v>
      </c>
      <c r="BG503" s="140">
        <f>IF(N503="zákl. přenesená",J503,0)</f>
        <v>0</v>
      </c>
      <c r="BH503" s="140">
        <f>IF(N503="sníž. přenesená",J503,0)</f>
        <v>0</v>
      </c>
      <c r="BI503" s="140">
        <f>IF(N503="nulová",J503,0)</f>
        <v>0</v>
      </c>
      <c r="BJ503" s="18" t="s">
        <v>77</v>
      </c>
      <c r="BK503" s="140">
        <f>ROUND(I503*H503,2)</f>
        <v>0</v>
      </c>
      <c r="BL503" s="18" t="s">
        <v>125</v>
      </c>
      <c r="BM503" s="139" t="s">
        <v>550</v>
      </c>
    </row>
    <row r="504" spans="2:65" s="13" customFormat="1" ht="11.25">
      <c r="B504" s="152"/>
      <c r="D504" s="146" t="s">
        <v>129</v>
      </c>
      <c r="E504" s="153" t="s">
        <v>19</v>
      </c>
      <c r="F504" s="154" t="s">
        <v>546</v>
      </c>
      <c r="H504" s="155">
        <v>1</v>
      </c>
      <c r="I504" s="156"/>
      <c r="L504" s="152"/>
      <c r="M504" s="157"/>
      <c r="T504" s="158"/>
      <c r="AT504" s="153" t="s">
        <v>129</v>
      </c>
      <c r="AU504" s="153" t="s">
        <v>79</v>
      </c>
      <c r="AV504" s="13" t="s">
        <v>79</v>
      </c>
      <c r="AW504" s="13" t="s">
        <v>31</v>
      </c>
      <c r="AX504" s="13" t="s">
        <v>69</v>
      </c>
      <c r="AY504" s="153" t="s">
        <v>118</v>
      </c>
    </row>
    <row r="505" spans="2:65" s="14" customFormat="1" ht="11.25">
      <c r="B505" s="159"/>
      <c r="D505" s="146" t="s">
        <v>129</v>
      </c>
      <c r="E505" s="160" t="s">
        <v>19</v>
      </c>
      <c r="F505" s="161" t="s">
        <v>132</v>
      </c>
      <c r="H505" s="162">
        <v>1</v>
      </c>
      <c r="I505" s="163"/>
      <c r="L505" s="159"/>
      <c r="M505" s="164"/>
      <c r="T505" s="165"/>
      <c r="AT505" s="160" t="s">
        <v>129</v>
      </c>
      <c r="AU505" s="160" t="s">
        <v>79</v>
      </c>
      <c r="AV505" s="14" t="s">
        <v>125</v>
      </c>
      <c r="AW505" s="14" t="s">
        <v>31</v>
      </c>
      <c r="AX505" s="14" t="s">
        <v>77</v>
      </c>
      <c r="AY505" s="160" t="s">
        <v>118</v>
      </c>
    </row>
    <row r="506" spans="2:65" s="1" customFormat="1" ht="21.75" customHeight="1">
      <c r="B506" s="33"/>
      <c r="C506" s="128" t="s">
        <v>551</v>
      </c>
      <c r="D506" s="128" t="s">
        <v>120</v>
      </c>
      <c r="E506" s="129" t="s">
        <v>552</v>
      </c>
      <c r="F506" s="130" t="s">
        <v>553</v>
      </c>
      <c r="G506" s="131" t="s">
        <v>366</v>
      </c>
      <c r="H506" s="132">
        <v>1</v>
      </c>
      <c r="I506" s="133"/>
      <c r="J506" s="134">
        <f>ROUND(I506*H506,2)</f>
        <v>0</v>
      </c>
      <c r="K506" s="130" t="s">
        <v>124</v>
      </c>
      <c r="L506" s="33"/>
      <c r="M506" s="135" t="s">
        <v>19</v>
      </c>
      <c r="N506" s="136" t="s">
        <v>40</v>
      </c>
      <c r="P506" s="137">
        <f>O506*H506</f>
        <v>0</v>
      </c>
      <c r="Q506" s="137">
        <v>0.09</v>
      </c>
      <c r="R506" s="137">
        <f>Q506*H506</f>
        <v>0.09</v>
      </c>
      <c r="S506" s="137">
        <v>0</v>
      </c>
      <c r="T506" s="138">
        <f>S506*H506</f>
        <v>0</v>
      </c>
      <c r="AR506" s="139" t="s">
        <v>125</v>
      </c>
      <c r="AT506" s="139" t="s">
        <v>120</v>
      </c>
      <c r="AU506" s="139" t="s">
        <v>79</v>
      </c>
      <c r="AY506" s="18" t="s">
        <v>118</v>
      </c>
      <c r="BE506" s="140">
        <f>IF(N506="základní",J506,0)</f>
        <v>0</v>
      </c>
      <c r="BF506" s="140">
        <f>IF(N506="snížená",J506,0)</f>
        <v>0</v>
      </c>
      <c r="BG506" s="140">
        <f>IF(N506="zákl. přenesená",J506,0)</f>
        <v>0</v>
      </c>
      <c r="BH506" s="140">
        <f>IF(N506="sníž. přenesená",J506,0)</f>
        <v>0</v>
      </c>
      <c r="BI506" s="140">
        <f>IF(N506="nulová",J506,0)</f>
        <v>0</v>
      </c>
      <c r="BJ506" s="18" t="s">
        <v>77</v>
      </c>
      <c r="BK506" s="140">
        <f>ROUND(I506*H506,2)</f>
        <v>0</v>
      </c>
      <c r="BL506" s="18" t="s">
        <v>125</v>
      </c>
      <c r="BM506" s="139" t="s">
        <v>554</v>
      </c>
    </row>
    <row r="507" spans="2:65" s="1" customFormat="1" ht="11.25">
      <c r="B507" s="33"/>
      <c r="D507" s="141" t="s">
        <v>127</v>
      </c>
      <c r="F507" s="142" t="s">
        <v>555</v>
      </c>
      <c r="I507" s="143"/>
      <c r="L507" s="33"/>
      <c r="M507" s="144"/>
      <c r="T507" s="54"/>
      <c r="AT507" s="18" t="s">
        <v>127</v>
      </c>
      <c r="AU507" s="18" t="s">
        <v>79</v>
      </c>
    </row>
    <row r="508" spans="2:65" s="13" customFormat="1" ht="11.25">
      <c r="B508" s="152"/>
      <c r="D508" s="146" t="s">
        <v>129</v>
      </c>
      <c r="E508" s="153" t="s">
        <v>19</v>
      </c>
      <c r="F508" s="154" t="s">
        <v>556</v>
      </c>
      <c r="H508" s="155">
        <v>1</v>
      </c>
      <c r="I508" s="156"/>
      <c r="L508" s="152"/>
      <c r="M508" s="157"/>
      <c r="T508" s="158"/>
      <c r="AT508" s="153" t="s">
        <v>129</v>
      </c>
      <c r="AU508" s="153" t="s">
        <v>79</v>
      </c>
      <c r="AV508" s="13" t="s">
        <v>79</v>
      </c>
      <c r="AW508" s="13" t="s">
        <v>31</v>
      </c>
      <c r="AX508" s="13" t="s">
        <v>69</v>
      </c>
      <c r="AY508" s="153" t="s">
        <v>118</v>
      </c>
    </row>
    <row r="509" spans="2:65" s="14" customFormat="1" ht="11.25">
      <c r="B509" s="159"/>
      <c r="D509" s="146" t="s">
        <v>129</v>
      </c>
      <c r="E509" s="160" t="s">
        <v>19</v>
      </c>
      <c r="F509" s="161" t="s">
        <v>132</v>
      </c>
      <c r="H509" s="162">
        <v>1</v>
      </c>
      <c r="I509" s="163"/>
      <c r="L509" s="159"/>
      <c r="M509" s="164"/>
      <c r="T509" s="165"/>
      <c r="AT509" s="160" t="s">
        <v>129</v>
      </c>
      <c r="AU509" s="160" t="s">
        <v>79</v>
      </c>
      <c r="AV509" s="14" t="s">
        <v>125</v>
      </c>
      <c r="AW509" s="14" t="s">
        <v>31</v>
      </c>
      <c r="AX509" s="14" t="s">
        <v>77</v>
      </c>
      <c r="AY509" s="160" t="s">
        <v>118</v>
      </c>
    </row>
    <row r="510" spans="2:65" s="1" customFormat="1" ht="16.5" customHeight="1">
      <c r="B510" s="33"/>
      <c r="C510" s="173" t="s">
        <v>557</v>
      </c>
      <c r="D510" s="173" t="s">
        <v>300</v>
      </c>
      <c r="E510" s="174" t="s">
        <v>558</v>
      </c>
      <c r="F510" s="175" t="s">
        <v>559</v>
      </c>
      <c r="G510" s="176" t="s">
        <v>366</v>
      </c>
      <c r="H510" s="177">
        <v>1</v>
      </c>
      <c r="I510" s="178"/>
      <c r="J510" s="179">
        <f>ROUND(I510*H510,2)</f>
        <v>0</v>
      </c>
      <c r="K510" s="175" t="s">
        <v>124</v>
      </c>
      <c r="L510" s="180"/>
      <c r="M510" s="181" t="s">
        <v>19</v>
      </c>
      <c r="N510" s="182" t="s">
        <v>40</v>
      </c>
      <c r="P510" s="137">
        <f>O510*H510</f>
        <v>0</v>
      </c>
      <c r="Q510" s="137">
        <v>0.06</v>
      </c>
      <c r="R510" s="137">
        <f>Q510*H510</f>
        <v>0.06</v>
      </c>
      <c r="S510" s="137">
        <v>0</v>
      </c>
      <c r="T510" s="138">
        <f>S510*H510</f>
        <v>0</v>
      </c>
      <c r="AR510" s="139" t="s">
        <v>175</v>
      </c>
      <c r="AT510" s="139" t="s">
        <v>300</v>
      </c>
      <c r="AU510" s="139" t="s">
        <v>79</v>
      </c>
      <c r="AY510" s="18" t="s">
        <v>118</v>
      </c>
      <c r="BE510" s="140">
        <f>IF(N510="základní",J510,0)</f>
        <v>0</v>
      </c>
      <c r="BF510" s="140">
        <f>IF(N510="snížená",J510,0)</f>
        <v>0</v>
      </c>
      <c r="BG510" s="140">
        <f>IF(N510="zákl. přenesená",J510,0)</f>
        <v>0</v>
      </c>
      <c r="BH510" s="140">
        <f>IF(N510="sníž. přenesená",J510,0)</f>
        <v>0</v>
      </c>
      <c r="BI510" s="140">
        <f>IF(N510="nulová",J510,0)</f>
        <v>0</v>
      </c>
      <c r="BJ510" s="18" t="s">
        <v>77</v>
      </c>
      <c r="BK510" s="140">
        <f>ROUND(I510*H510,2)</f>
        <v>0</v>
      </c>
      <c r="BL510" s="18" t="s">
        <v>125</v>
      </c>
      <c r="BM510" s="139" t="s">
        <v>560</v>
      </c>
    </row>
    <row r="511" spans="2:65" s="13" customFormat="1" ht="11.25">
      <c r="B511" s="152"/>
      <c r="D511" s="146" t="s">
        <v>129</v>
      </c>
      <c r="E511" s="153" t="s">
        <v>19</v>
      </c>
      <c r="F511" s="154" t="s">
        <v>556</v>
      </c>
      <c r="H511" s="155">
        <v>1</v>
      </c>
      <c r="I511" s="156"/>
      <c r="L511" s="152"/>
      <c r="M511" s="157"/>
      <c r="T511" s="158"/>
      <c r="AT511" s="153" t="s">
        <v>129</v>
      </c>
      <c r="AU511" s="153" t="s">
        <v>79</v>
      </c>
      <c r="AV511" s="13" t="s">
        <v>79</v>
      </c>
      <c r="AW511" s="13" t="s">
        <v>31</v>
      </c>
      <c r="AX511" s="13" t="s">
        <v>69</v>
      </c>
      <c r="AY511" s="153" t="s">
        <v>118</v>
      </c>
    </row>
    <row r="512" spans="2:65" s="14" customFormat="1" ht="11.25">
      <c r="B512" s="159"/>
      <c r="D512" s="146" t="s">
        <v>129</v>
      </c>
      <c r="E512" s="160" t="s">
        <v>19</v>
      </c>
      <c r="F512" s="161" t="s">
        <v>132</v>
      </c>
      <c r="H512" s="162">
        <v>1</v>
      </c>
      <c r="I512" s="163"/>
      <c r="L512" s="159"/>
      <c r="M512" s="164"/>
      <c r="T512" s="165"/>
      <c r="AT512" s="160" t="s">
        <v>129</v>
      </c>
      <c r="AU512" s="160" t="s">
        <v>79</v>
      </c>
      <c r="AV512" s="14" t="s">
        <v>125</v>
      </c>
      <c r="AW512" s="14" t="s">
        <v>31</v>
      </c>
      <c r="AX512" s="14" t="s">
        <v>77</v>
      </c>
      <c r="AY512" s="160" t="s">
        <v>118</v>
      </c>
    </row>
    <row r="513" spans="2:65" s="1" customFormat="1" ht="16.5" customHeight="1">
      <c r="B513" s="33"/>
      <c r="C513" s="128" t="s">
        <v>561</v>
      </c>
      <c r="D513" s="128" t="s">
        <v>120</v>
      </c>
      <c r="E513" s="129" t="s">
        <v>562</v>
      </c>
      <c r="F513" s="130" t="s">
        <v>563</v>
      </c>
      <c r="G513" s="131" t="s">
        <v>366</v>
      </c>
      <c r="H513" s="132">
        <v>7</v>
      </c>
      <c r="I513" s="133"/>
      <c r="J513" s="134">
        <f>ROUND(I513*H513,2)</f>
        <v>0</v>
      </c>
      <c r="K513" s="130" t="s">
        <v>124</v>
      </c>
      <c r="L513" s="33"/>
      <c r="M513" s="135" t="s">
        <v>19</v>
      </c>
      <c r="N513" s="136" t="s">
        <v>40</v>
      </c>
      <c r="P513" s="137">
        <f>O513*H513</f>
        <v>0</v>
      </c>
      <c r="Q513" s="137">
        <v>0</v>
      </c>
      <c r="R513" s="137">
        <f>Q513*H513</f>
        <v>0</v>
      </c>
      <c r="S513" s="137">
        <v>0.1</v>
      </c>
      <c r="T513" s="138">
        <f>S513*H513</f>
        <v>0.70000000000000007</v>
      </c>
      <c r="AR513" s="139" t="s">
        <v>125</v>
      </c>
      <c r="AT513" s="139" t="s">
        <v>120</v>
      </c>
      <c r="AU513" s="139" t="s">
        <v>79</v>
      </c>
      <c r="AY513" s="18" t="s">
        <v>118</v>
      </c>
      <c r="BE513" s="140">
        <f>IF(N513="základní",J513,0)</f>
        <v>0</v>
      </c>
      <c r="BF513" s="140">
        <f>IF(N513="snížená",J513,0)</f>
        <v>0</v>
      </c>
      <c r="BG513" s="140">
        <f>IF(N513="zákl. přenesená",J513,0)</f>
        <v>0</v>
      </c>
      <c r="BH513" s="140">
        <f>IF(N513="sníž. přenesená",J513,0)</f>
        <v>0</v>
      </c>
      <c r="BI513" s="140">
        <f>IF(N513="nulová",J513,0)</f>
        <v>0</v>
      </c>
      <c r="BJ513" s="18" t="s">
        <v>77</v>
      </c>
      <c r="BK513" s="140">
        <f>ROUND(I513*H513,2)</f>
        <v>0</v>
      </c>
      <c r="BL513" s="18" t="s">
        <v>125</v>
      </c>
      <c r="BM513" s="139" t="s">
        <v>564</v>
      </c>
    </row>
    <row r="514" spans="2:65" s="1" customFormat="1" ht="11.25">
      <c r="B514" s="33"/>
      <c r="D514" s="141" t="s">
        <v>127</v>
      </c>
      <c r="F514" s="142" t="s">
        <v>565</v>
      </c>
      <c r="I514" s="143"/>
      <c r="L514" s="33"/>
      <c r="M514" s="144"/>
      <c r="T514" s="54"/>
      <c r="AT514" s="18" t="s">
        <v>127</v>
      </c>
      <c r="AU514" s="18" t="s">
        <v>79</v>
      </c>
    </row>
    <row r="515" spans="2:65" s="1" customFormat="1" ht="21.75" customHeight="1">
      <c r="B515" s="33"/>
      <c r="C515" s="128" t="s">
        <v>566</v>
      </c>
      <c r="D515" s="128" t="s">
        <v>120</v>
      </c>
      <c r="E515" s="129" t="s">
        <v>567</v>
      </c>
      <c r="F515" s="130" t="s">
        <v>568</v>
      </c>
      <c r="G515" s="131" t="s">
        <v>366</v>
      </c>
      <c r="H515" s="132">
        <v>2</v>
      </c>
      <c r="I515" s="133"/>
      <c r="J515" s="134">
        <f>ROUND(I515*H515,2)</f>
        <v>0</v>
      </c>
      <c r="K515" s="130" t="s">
        <v>124</v>
      </c>
      <c r="L515" s="33"/>
      <c r="M515" s="135" t="s">
        <v>19</v>
      </c>
      <c r="N515" s="136" t="s">
        <v>40</v>
      </c>
      <c r="P515" s="137">
        <f>O515*H515</f>
        <v>0</v>
      </c>
      <c r="Q515" s="137">
        <v>0.09</v>
      </c>
      <c r="R515" s="137">
        <f>Q515*H515</f>
        <v>0.18</v>
      </c>
      <c r="S515" s="137">
        <v>0</v>
      </c>
      <c r="T515" s="138">
        <f>S515*H515</f>
        <v>0</v>
      </c>
      <c r="AR515" s="139" t="s">
        <v>125</v>
      </c>
      <c r="AT515" s="139" t="s">
        <v>120</v>
      </c>
      <c r="AU515" s="139" t="s">
        <v>79</v>
      </c>
      <c r="AY515" s="18" t="s">
        <v>118</v>
      </c>
      <c r="BE515" s="140">
        <f>IF(N515="základní",J515,0)</f>
        <v>0</v>
      </c>
      <c r="BF515" s="140">
        <f>IF(N515="snížená",J515,0)</f>
        <v>0</v>
      </c>
      <c r="BG515" s="140">
        <f>IF(N515="zákl. přenesená",J515,0)</f>
        <v>0</v>
      </c>
      <c r="BH515" s="140">
        <f>IF(N515="sníž. přenesená",J515,0)</f>
        <v>0</v>
      </c>
      <c r="BI515" s="140">
        <f>IF(N515="nulová",J515,0)</f>
        <v>0</v>
      </c>
      <c r="BJ515" s="18" t="s">
        <v>77</v>
      </c>
      <c r="BK515" s="140">
        <f>ROUND(I515*H515,2)</f>
        <v>0</v>
      </c>
      <c r="BL515" s="18" t="s">
        <v>125</v>
      </c>
      <c r="BM515" s="139" t="s">
        <v>569</v>
      </c>
    </row>
    <row r="516" spans="2:65" s="1" customFormat="1" ht="11.25">
      <c r="B516" s="33"/>
      <c r="D516" s="141" t="s">
        <v>127</v>
      </c>
      <c r="F516" s="142" t="s">
        <v>570</v>
      </c>
      <c r="I516" s="143"/>
      <c r="L516" s="33"/>
      <c r="M516" s="144"/>
      <c r="T516" s="54"/>
      <c r="AT516" s="18" t="s">
        <v>127</v>
      </c>
      <c r="AU516" s="18" t="s">
        <v>79</v>
      </c>
    </row>
    <row r="517" spans="2:65" s="13" customFormat="1" ht="11.25">
      <c r="B517" s="152"/>
      <c r="D517" s="146" t="s">
        <v>129</v>
      </c>
      <c r="E517" s="153" t="s">
        <v>19</v>
      </c>
      <c r="F517" s="154" t="s">
        <v>571</v>
      </c>
      <c r="H517" s="155">
        <v>2</v>
      </c>
      <c r="I517" s="156"/>
      <c r="L517" s="152"/>
      <c r="M517" s="157"/>
      <c r="T517" s="158"/>
      <c r="AT517" s="153" t="s">
        <v>129</v>
      </c>
      <c r="AU517" s="153" t="s">
        <v>79</v>
      </c>
      <c r="AV517" s="13" t="s">
        <v>79</v>
      </c>
      <c r="AW517" s="13" t="s">
        <v>31</v>
      </c>
      <c r="AX517" s="13" t="s">
        <v>69</v>
      </c>
      <c r="AY517" s="153" t="s">
        <v>118</v>
      </c>
    </row>
    <row r="518" spans="2:65" s="14" customFormat="1" ht="11.25">
      <c r="B518" s="159"/>
      <c r="D518" s="146" t="s">
        <v>129</v>
      </c>
      <c r="E518" s="160" t="s">
        <v>19</v>
      </c>
      <c r="F518" s="161" t="s">
        <v>132</v>
      </c>
      <c r="H518" s="162">
        <v>2</v>
      </c>
      <c r="I518" s="163"/>
      <c r="L518" s="159"/>
      <c r="M518" s="164"/>
      <c r="T518" s="165"/>
      <c r="AT518" s="160" t="s">
        <v>129</v>
      </c>
      <c r="AU518" s="160" t="s">
        <v>79</v>
      </c>
      <c r="AV518" s="14" t="s">
        <v>125</v>
      </c>
      <c r="AW518" s="14" t="s">
        <v>31</v>
      </c>
      <c r="AX518" s="14" t="s">
        <v>77</v>
      </c>
      <c r="AY518" s="160" t="s">
        <v>118</v>
      </c>
    </row>
    <row r="519" spans="2:65" s="1" customFormat="1" ht="16.5" customHeight="1">
      <c r="B519" s="33"/>
      <c r="C519" s="173" t="s">
        <v>572</v>
      </c>
      <c r="D519" s="173" t="s">
        <v>300</v>
      </c>
      <c r="E519" s="174" t="s">
        <v>573</v>
      </c>
      <c r="F519" s="175" t="s">
        <v>574</v>
      </c>
      <c r="G519" s="176" t="s">
        <v>366</v>
      </c>
      <c r="H519" s="177">
        <v>2</v>
      </c>
      <c r="I519" s="178"/>
      <c r="J519" s="179">
        <f>ROUND(I519*H519,2)</f>
        <v>0</v>
      </c>
      <c r="K519" s="175" t="s">
        <v>124</v>
      </c>
      <c r="L519" s="180"/>
      <c r="M519" s="181" t="s">
        <v>19</v>
      </c>
      <c r="N519" s="182" t="s">
        <v>40</v>
      </c>
      <c r="P519" s="137">
        <f>O519*H519</f>
        <v>0</v>
      </c>
      <c r="Q519" s="137">
        <v>4.5999999999999999E-2</v>
      </c>
      <c r="R519" s="137">
        <f>Q519*H519</f>
        <v>9.1999999999999998E-2</v>
      </c>
      <c r="S519" s="137">
        <v>0</v>
      </c>
      <c r="T519" s="138">
        <f>S519*H519</f>
        <v>0</v>
      </c>
      <c r="AR519" s="139" t="s">
        <v>175</v>
      </c>
      <c r="AT519" s="139" t="s">
        <v>300</v>
      </c>
      <c r="AU519" s="139" t="s">
        <v>79</v>
      </c>
      <c r="AY519" s="18" t="s">
        <v>118</v>
      </c>
      <c r="BE519" s="140">
        <f>IF(N519="základní",J519,0)</f>
        <v>0</v>
      </c>
      <c r="BF519" s="140">
        <f>IF(N519="snížená",J519,0)</f>
        <v>0</v>
      </c>
      <c r="BG519" s="140">
        <f>IF(N519="zákl. přenesená",J519,0)</f>
        <v>0</v>
      </c>
      <c r="BH519" s="140">
        <f>IF(N519="sníž. přenesená",J519,0)</f>
        <v>0</v>
      </c>
      <c r="BI519" s="140">
        <f>IF(N519="nulová",J519,0)</f>
        <v>0</v>
      </c>
      <c r="BJ519" s="18" t="s">
        <v>77</v>
      </c>
      <c r="BK519" s="140">
        <f>ROUND(I519*H519,2)</f>
        <v>0</v>
      </c>
      <c r="BL519" s="18" t="s">
        <v>125</v>
      </c>
      <c r="BM519" s="139" t="s">
        <v>575</v>
      </c>
    </row>
    <row r="520" spans="2:65" s="13" customFormat="1" ht="11.25">
      <c r="B520" s="152"/>
      <c r="D520" s="146" t="s">
        <v>129</v>
      </c>
      <c r="E520" s="153" t="s">
        <v>19</v>
      </c>
      <c r="F520" s="154" t="s">
        <v>571</v>
      </c>
      <c r="H520" s="155">
        <v>2</v>
      </c>
      <c r="I520" s="156"/>
      <c r="L520" s="152"/>
      <c r="M520" s="157"/>
      <c r="T520" s="158"/>
      <c r="AT520" s="153" t="s">
        <v>129</v>
      </c>
      <c r="AU520" s="153" t="s">
        <v>79</v>
      </c>
      <c r="AV520" s="13" t="s">
        <v>79</v>
      </c>
      <c r="AW520" s="13" t="s">
        <v>31</v>
      </c>
      <c r="AX520" s="13" t="s">
        <v>69</v>
      </c>
      <c r="AY520" s="153" t="s">
        <v>118</v>
      </c>
    </row>
    <row r="521" spans="2:65" s="14" customFormat="1" ht="11.25">
      <c r="B521" s="159"/>
      <c r="D521" s="146" t="s">
        <v>129</v>
      </c>
      <c r="E521" s="160" t="s">
        <v>19</v>
      </c>
      <c r="F521" s="161" t="s">
        <v>132</v>
      </c>
      <c r="H521" s="162">
        <v>2</v>
      </c>
      <c r="I521" s="163"/>
      <c r="L521" s="159"/>
      <c r="M521" s="164"/>
      <c r="T521" s="165"/>
      <c r="AT521" s="160" t="s">
        <v>129</v>
      </c>
      <c r="AU521" s="160" t="s">
        <v>79</v>
      </c>
      <c r="AV521" s="14" t="s">
        <v>125</v>
      </c>
      <c r="AW521" s="14" t="s">
        <v>31</v>
      </c>
      <c r="AX521" s="14" t="s">
        <v>77</v>
      </c>
      <c r="AY521" s="160" t="s">
        <v>118</v>
      </c>
    </row>
    <row r="522" spans="2:65" s="1" customFormat="1" ht="21.75" customHeight="1">
      <c r="B522" s="33"/>
      <c r="C522" s="128" t="s">
        <v>576</v>
      </c>
      <c r="D522" s="128" t="s">
        <v>120</v>
      </c>
      <c r="E522" s="129" t="s">
        <v>577</v>
      </c>
      <c r="F522" s="130" t="s">
        <v>578</v>
      </c>
      <c r="G522" s="131" t="s">
        <v>366</v>
      </c>
      <c r="H522" s="132">
        <v>2</v>
      </c>
      <c r="I522" s="133"/>
      <c r="J522" s="134">
        <f>ROUND(I522*H522,2)</f>
        <v>0</v>
      </c>
      <c r="K522" s="130" t="s">
        <v>124</v>
      </c>
      <c r="L522" s="33"/>
      <c r="M522" s="135" t="s">
        <v>19</v>
      </c>
      <c r="N522" s="136" t="s">
        <v>40</v>
      </c>
      <c r="P522" s="137">
        <f>O522*H522</f>
        <v>0</v>
      </c>
      <c r="Q522" s="137">
        <v>0.09</v>
      </c>
      <c r="R522" s="137">
        <f>Q522*H522</f>
        <v>0.18</v>
      </c>
      <c r="S522" s="137">
        <v>0</v>
      </c>
      <c r="T522" s="138">
        <f>S522*H522</f>
        <v>0</v>
      </c>
      <c r="AR522" s="139" t="s">
        <v>125</v>
      </c>
      <c r="AT522" s="139" t="s">
        <v>120</v>
      </c>
      <c r="AU522" s="139" t="s">
        <v>79</v>
      </c>
      <c r="AY522" s="18" t="s">
        <v>118</v>
      </c>
      <c r="BE522" s="140">
        <f>IF(N522="základní",J522,0)</f>
        <v>0</v>
      </c>
      <c r="BF522" s="140">
        <f>IF(N522="snížená",J522,0)</f>
        <v>0</v>
      </c>
      <c r="BG522" s="140">
        <f>IF(N522="zákl. přenesená",J522,0)</f>
        <v>0</v>
      </c>
      <c r="BH522" s="140">
        <f>IF(N522="sníž. přenesená",J522,0)</f>
        <v>0</v>
      </c>
      <c r="BI522" s="140">
        <f>IF(N522="nulová",J522,0)</f>
        <v>0</v>
      </c>
      <c r="BJ522" s="18" t="s">
        <v>77</v>
      </c>
      <c r="BK522" s="140">
        <f>ROUND(I522*H522,2)</f>
        <v>0</v>
      </c>
      <c r="BL522" s="18" t="s">
        <v>125</v>
      </c>
      <c r="BM522" s="139" t="s">
        <v>579</v>
      </c>
    </row>
    <row r="523" spans="2:65" s="1" customFormat="1" ht="11.25">
      <c r="B523" s="33"/>
      <c r="D523" s="141" t="s">
        <v>127</v>
      </c>
      <c r="F523" s="142" t="s">
        <v>580</v>
      </c>
      <c r="I523" s="143"/>
      <c r="L523" s="33"/>
      <c r="M523" s="144"/>
      <c r="T523" s="54"/>
      <c r="AT523" s="18" t="s">
        <v>127</v>
      </c>
      <c r="AU523" s="18" t="s">
        <v>79</v>
      </c>
    </row>
    <row r="524" spans="2:65" s="13" customFormat="1" ht="11.25">
      <c r="B524" s="152"/>
      <c r="D524" s="146" t="s">
        <v>129</v>
      </c>
      <c r="E524" s="153" t="s">
        <v>19</v>
      </c>
      <c r="F524" s="154" t="s">
        <v>581</v>
      </c>
      <c r="H524" s="155">
        <v>2</v>
      </c>
      <c r="I524" s="156"/>
      <c r="L524" s="152"/>
      <c r="M524" s="157"/>
      <c r="T524" s="158"/>
      <c r="AT524" s="153" t="s">
        <v>129</v>
      </c>
      <c r="AU524" s="153" t="s">
        <v>79</v>
      </c>
      <c r="AV524" s="13" t="s">
        <v>79</v>
      </c>
      <c r="AW524" s="13" t="s">
        <v>31</v>
      </c>
      <c r="AX524" s="13" t="s">
        <v>69</v>
      </c>
      <c r="AY524" s="153" t="s">
        <v>118</v>
      </c>
    </row>
    <row r="525" spans="2:65" s="14" customFormat="1" ht="11.25">
      <c r="B525" s="159"/>
      <c r="D525" s="146" t="s">
        <v>129</v>
      </c>
      <c r="E525" s="160" t="s">
        <v>19</v>
      </c>
      <c r="F525" s="161" t="s">
        <v>132</v>
      </c>
      <c r="H525" s="162">
        <v>2</v>
      </c>
      <c r="I525" s="163"/>
      <c r="L525" s="159"/>
      <c r="M525" s="164"/>
      <c r="T525" s="165"/>
      <c r="AT525" s="160" t="s">
        <v>129</v>
      </c>
      <c r="AU525" s="160" t="s">
        <v>79</v>
      </c>
      <c r="AV525" s="14" t="s">
        <v>125</v>
      </c>
      <c r="AW525" s="14" t="s">
        <v>31</v>
      </c>
      <c r="AX525" s="14" t="s">
        <v>77</v>
      </c>
      <c r="AY525" s="160" t="s">
        <v>118</v>
      </c>
    </row>
    <row r="526" spans="2:65" s="1" customFormat="1" ht="16.5" customHeight="1">
      <c r="B526" s="33"/>
      <c r="C526" s="173" t="s">
        <v>582</v>
      </c>
      <c r="D526" s="173" t="s">
        <v>300</v>
      </c>
      <c r="E526" s="174" t="s">
        <v>583</v>
      </c>
      <c r="F526" s="175" t="s">
        <v>584</v>
      </c>
      <c r="G526" s="176" t="s">
        <v>366</v>
      </c>
      <c r="H526" s="177">
        <v>2</v>
      </c>
      <c r="I526" s="178"/>
      <c r="J526" s="179">
        <f>ROUND(I526*H526,2)</f>
        <v>0</v>
      </c>
      <c r="K526" s="175" t="s">
        <v>124</v>
      </c>
      <c r="L526" s="180"/>
      <c r="M526" s="181" t="s">
        <v>19</v>
      </c>
      <c r="N526" s="182" t="s">
        <v>40</v>
      </c>
      <c r="P526" s="137">
        <f>O526*H526</f>
        <v>0</v>
      </c>
      <c r="Q526" s="137">
        <v>5.6300000000000003E-2</v>
      </c>
      <c r="R526" s="137">
        <f>Q526*H526</f>
        <v>0.11260000000000001</v>
      </c>
      <c r="S526" s="137">
        <v>0</v>
      </c>
      <c r="T526" s="138">
        <f>S526*H526</f>
        <v>0</v>
      </c>
      <c r="AR526" s="139" t="s">
        <v>175</v>
      </c>
      <c r="AT526" s="139" t="s">
        <v>300</v>
      </c>
      <c r="AU526" s="139" t="s">
        <v>79</v>
      </c>
      <c r="AY526" s="18" t="s">
        <v>118</v>
      </c>
      <c r="BE526" s="140">
        <f>IF(N526="základní",J526,0)</f>
        <v>0</v>
      </c>
      <c r="BF526" s="140">
        <f>IF(N526="snížená",J526,0)</f>
        <v>0</v>
      </c>
      <c r="BG526" s="140">
        <f>IF(N526="zákl. přenesená",J526,0)</f>
        <v>0</v>
      </c>
      <c r="BH526" s="140">
        <f>IF(N526="sníž. přenesená",J526,0)</f>
        <v>0</v>
      </c>
      <c r="BI526" s="140">
        <f>IF(N526="nulová",J526,0)</f>
        <v>0</v>
      </c>
      <c r="BJ526" s="18" t="s">
        <v>77</v>
      </c>
      <c r="BK526" s="140">
        <f>ROUND(I526*H526,2)</f>
        <v>0</v>
      </c>
      <c r="BL526" s="18" t="s">
        <v>125</v>
      </c>
      <c r="BM526" s="139" t="s">
        <v>585</v>
      </c>
    </row>
    <row r="527" spans="2:65" s="13" customFormat="1" ht="11.25">
      <c r="B527" s="152"/>
      <c r="D527" s="146" t="s">
        <v>129</v>
      </c>
      <c r="E527" s="153" t="s">
        <v>19</v>
      </c>
      <c r="F527" s="154" t="s">
        <v>581</v>
      </c>
      <c r="H527" s="155">
        <v>2</v>
      </c>
      <c r="I527" s="156"/>
      <c r="L527" s="152"/>
      <c r="M527" s="157"/>
      <c r="T527" s="158"/>
      <c r="AT527" s="153" t="s">
        <v>129</v>
      </c>
      <c r="AU527" s="153" t="s">
        <v>79</v>
      </c>
      <c r="AV527" s="13" t="s">
        <v>79</v>
      </c>
      <c r="AW527" s="13" t="s">
        <v>31</v>
      </c>
      <c r="AX527" s="13" t="s">
        <v>69</v>
      </c>
      <c r="AY527" s="153" t="s">
        <v>118</v>
      </c>
    </row>
    <row r="528" spans="2:65" s="14" customFormat="1" ht="11.25">
      <c r="B528" s="159"/>
      <c r="D528" s="146" t="s">
        <v>129</v>
      </c>
      <c r="E528" s="160" t="s">
        <v>19</v>
      </c>
      <c r="F528" s="161" t="s">
        <v>132</v>
      </c>
      <c r="H528" s="162">
        <v>2</v>
      </c>
      <c r="I528" s="163"/>
      <c r="L528" s="159"/>
      <c r="M528" s="164"/>
      <c r="T528" s="165"/>
      <c r="AT528" s="160" t="s">
        <v>129</v>
      </c>
      <c r="AU528" s="160" t="s">
        <v>79</v>
      </c>
      <c r="AV528" s="14" t="s">
        <v>125</v>
      </c>
      <c r="AW528" s="14" t="s">
        <v>31</v>
      </c>
      <c r="AX528" s="14" t="s">
        <v>77</v>
      </c>
      <c r="AY528" s="160" t="s">
        <v>118</v>
      </c>
    </row>
    <row r="529" spans="2:65" s="1" customFormat="1" ht="24.2" customHeight="1">
      <c r="B529" s="33"/>
      <c r="C529" s="128" t="s">
        <v>586</v>
      </c>
      <c r="D529" s="128" t="s">
        <v>120</v>
      </c>
      <c r="E529" s="129" t="s">
        <v>587</v>
      </c>
      <c r="F529" s="130" t="s">
        <v>588</v>
      </c>
      <c r="G529" s="131" t="s">
        <v>178</v>
      </c>
      <c r="H529" s="132">
        <v>1.0760000000000001</v>
      </c>
      <c r="I529" s="133"/>
      <c r="J529" s="134">
        <f>ROUND(I529*H529,2)</f>
        <v>0</v>
      </c>
      <c r="K529" s="130" t="s">
        <v>124</v>
      </c>
      <c r="L529" s="33"/>
      <c r="M529" s="135" t="s">
        <v>19</v>
      </c>
      <c r="N529" s="136" t="s">
        <v>40</v>
      </c>
      <c r="P529" s="137">
        <f>O529*H529</f>
        <v>0</v>
      </c>
      <c r="Q529" s="137">
        <v>1.5298499999999999</v>
      </c>
      <c r="R529" s="137">
        <f>Q529*H529</f>
        <v>1.6461186000000001</v>
      </c>
      <c r="S529" s="137">
        <v>0</v>
      </c>
      <c r="T529" s="138">
        <f>S529*H529</f>
        <v>0</v>
      </c>
      <c r="AR529" s="139" t="s">
        <v>125</v>
      </c>
      <c r="AT529" s="139" t="s">
        <v>120</v>
      </c>
      <c r="AU529" s="139" t="s">
        <v>79</v>
      </c>
      <c r="AY529" s="18" t="s">
        <v>118</v>
      </c>
      <c r="BE529" s="140">
        <f>IF(N529="základní",J529,0)</f>
        <v>0</v>
      </c>
      <c r="BF529" s="140">
        <f>IF(N529="snížená",J529,0)</f>
        <v>0</v>
      </c>
      <c r="BG529" s="140">
        <f>IF(N529="zákl. přenesená",J529,0)</f>
        <v>0</v>
      </c>
      <c r="BH529" s="140">
        <f>IF(N529="sníž. přenesená",J529,0)</f>
        <v>0</v>
      </c>
      <c r="BI529" s="140">
        <f>IF(N529="nulová",J529,0)</f>
        <v>0</v>
      </c>
      <c r="BJ529" s="18" t="s">
        <v>77</v>
      </c>
      <c r="BK529" s="140">
        <f>ROUND(I529*H529,2)</f>
        <v>0</v>
      </c>
      <c r="BL529" s="18" t="s">
        <v>125</v>
      </c>
      <c r="BM529" s="139" t="s">
        <v>589</v>
      </c>
    </row>
    <row r="530" spans="2:65" s="1" customFormat="1" ht="11.25">
      <c r="B530" s="33"/>
      <c r="D530" s="141" t="s">
        <v>127</v>
      </c>
      <c r="F530" s="142" t="s">
        <v>590</v>
      </c>
      <c r="I530" s="143"/>
      <c r="L530" s="33"/>
      <c r="M530" s="144"/>
      <c r="T530" s="54"/>
      <c r="AT530" s="18" t="s">
        <v>127</v>
      </c>
      <c r="AU530" s="18" t="s">
        <v>79</v>
      </c>
    </row>
    <row r="531" spans="2:65" s="13" customFormat="1" ht="11.25">
      <c r="B531" s="152"/>
      <c r="D531" s="146" t="s">
        <v>129</v>
      </c>
      <c r="E531" s="153" t="s">
        <v>19</v>
      </c>
      <c r="F531" s="154" t="s">
        <v>591</v>
      </c>
      <c r="H531" s="155">
        <v>1.0760000000000001</v>
      </c>
      <c r="I531" s="156"/>
      <c r="L531" s="152"/>
      <c r="M531" s="157"/>
      <c r="T531" s="158"/>
      <c r="AT531" s="153" t="s">
        <v>129</v>
      </c>
      <c r="AU531" s="153" t="s">
        <v>79</v>
      </c>
      <c r="AV531" s="13" t="s">
        <v>79</v>
      </c>
      <c r="AW531" s="13" t="s">
        <v>31</v>
      </c>
      <c r="AX531" s="13" t="s">
        <v>69</v>
      </c>
      <c r="AY531" s="153" t="s">
        <v>118</v>
      </c>
    </row>
    <row r="532" spans="2:65" s="14" customFormat="1" ht="11.25">
      <c r="B532" s="159"/>
      <c r="D532" s="146" t="s">
        <v>129</v>
      </c>
      <c r="E532" s="160" t="s">
        <v>19</v>
      </c>
      <c r="F532" s="161" t="s">
        <v>132</v>
      </c>
      <c r="H532" s="162">
        <v>1.0760000000000001</v>
      </c>
      <c r="I532" s="163"/>
      <c r="L532" s="159"/>
      <c r="M532" s="164"/>
      <c r="T532" s="165"/>
      <c r="AT532" s="160" t="s">
        <v>129</v>
      </c>
      <c r="AU532" s="160" t="s">
        <v>79</v>
      </c>
      <c r="AV532" s="14" t="s">
        <v>125</v>
      </c>
      <c r="AW532" s="14" t="s">
        <v>31</v>
      </c>
      <c r="AX532" s="14" t="s">
        <v>77</v>
      </c>
      <c r="AY532" s="160" t="s">
        <v>118</v>
      </c>
    </row>
    <row r="533" spans="2:65" s="11" customFormat="1" ht="22.9" customHeight="1">
      <c r="B533" s="116"/>
      <c r="D533" s="117" t="s">
        <v>68</v>
      </c>
      <c r="E533" s="126" t="s">
        <v>196</v>
      </c>
      <c r="F533" s="126" t="s">
        <v>592</v>
      </c>
      <c r="I533" s="119"/>
      <c r="J533" s="127">
        <f>BK533</f>
        <v>0</v>
      </c>
      <c r="L533" s="116"/>
      <c r="M533" s="121"/>
      <c r="P533" s="122">
        <f>SUM(P534:P556)</f>
        <v>0</v>
      </c>
      <c r="R533" s="122">
        <f>SUM(R534:R556)</f>
        <v>2.8211279999999998E-2</v>
      </c>
      <c r="T533" s="123">
        <f>SUM(T534:T556)</f>
        <v>0</v>
      </c>
      <c r="AR533" s="117" t="s">
        <v>77</v>
      </c>
      <c r="AT533" s="124" t="s">
        <v>68</v>
      </c>
      <c r="AU533" s="124" t="s">
        <v>77</v>
      </c>
      <c r="AY533" s="117" t="s">
        <v>118</v>
      </c>
      <c r="BK533" s="125">
        <f>SUM(BK534:BK556)</f>
        <v>0</v>
      </c>
    </row>
    <row r="534" spans="2:65" s="1" customFormat="1" ht="21.75" customHeight="1">
      <c r="B534" s="33"/>
      <c r="C534" s="128" t="s">
        <v>593</v>
      </c>
      <c r="D534" s="128" t="s">
        <v>120</v>
      </c>
      <c r="E534" s="129" t="s">
        <v>594</v>
      </c>
      <c r="F534" s="130" t="s">
        <v>595</v>
      </c>
      <c r="G534" s="131" t="s">
        <v>155</v>
      </c>
      <c r="H534" s="132">
        <v>82</v>
      </c>
      <c r="I534" s="133"/>
      <c r="J534" s="134">
        <f>ROUND(I534*H534,2)</f>
        <v>0</v>
      </c>
      <c r="K534" s="130" t="s">
        <v>124</v>
      </c>
      <c r="L534" s="33"/>
      <c r="M534" s="135" t="s">
        <v>19</v>
      </c>
      <c r="N534" s="136" t="s">
        <v>40</v>
      </c>
      <c r="P534" s="137">
        <f>O534*H534</f>
        <v>0</v>
      </c>
      <c r="Q534" s="137">
        <v>0</v>
      </c>
      <c r="R534" s="137">
        <f>Q534*H534</f>
        <v>0</v>
      </c>
      <c r="S534" s="137">
        <v>0</v>
      </c>
      <c r="T534" s="138">
        <f>S534*H534</f>
        <v>0</v>
      </c>
      <c r="AR534" s="139" t="s">
        <v>125</v>
      </c>
      <c r="AT534" s="139" t="s">
        <v>120</v>
      </c>
      <c r="AU534" s="139" t="s">
        <v>79</v>
      </c>
      <c r="AY534" s="18" t="s">
        <v>118</v>
      </c>
      <c r="BE534" s="140">
        <f>IF(N534="základní",J534,0)</f>
        <v>0</v>
      </c>
      <c r="BF534" s="140">
        <f>IF(N534="snížená",J534,0)</f>
        <v>0</v>
      </c>
      <c r="BG534" s="140">
        <f>IF(N534="zákl. přenesená",J534,0)</f>
        <v>0</v>
      </c>
      <c r="BH534" s="140">
        <f>IF(N534="sníž. přenesená",J534,0)</f>
        <v>0</v>
      </c>
      <c r="BI534" s="140">
        <f>IF(N534="nulová",J534,0)</f>
        <v>0</v>
      </c>
      <c r="BJ534" s="18" t="s">
        <v>77</v>
      </c>
      <c r="BK534" s="140">
        <f>ROUND(I534*H534,2)</f>
        <v>0</v>
      </c>
      <c r="BL534" s="18" t="s">
        <v>125</v>
      </c>
      <c r="BM534" s="139" t="s">
        <v>596</v>
      </c>
    </row>
    <row r="535" spans="2:65" s="1" customFormat="1" ht="11.25">
      <c r="B535" s="33"/>
      <c r="D535" s="141" t="s">
        <v>127</v>
      </c>
      <c r="F535" s="142" t="s">
        <v>597</v>
      </c>
      <c r="I535" s="143"/>
      <c r="L535" s="33"/>
      <c r="M535" s="144"/>
      <c r="T535" s="54"/>
      <c r="AT535" s="18" t="s">
        <v>127</v>
      </c>
      <c r="AU535" s="18" t="s">
        <v>79</v>
      </c>
    </row>
    <row r="536" spans="2:65" s="12" customFormat="1" ht="11.25">
      <c r="B536" s="145"/>
      <c r="D536" s="146" t="s">
        <v>129</v>
      </c>
      <c r="E536" s="147" t="s">
        <v>19</v>
      </c>
      <c r="F536" s="148" t="s">
        <v>130</v>
      </c>
      <c r="H536" s="147" t="s">
        <v>19</v>
      </c>
      <c r="I536" s="149"/>
      <c r="L536" s="145"/>
      <c r="M536" s="150"/>
      <c r="T536" s="151"/>
      <c r="AT536" s="147" t="s">
        <v>129</v>
      </c>
      <c r="AU536" s="147" t="s">
        <v>79</v>
      </c>
      <c r="AV536" s="12" t="s">
        <v>77</v>
      </c>
      <c r="AW536" s="12" t="s">
        <v>31</v>
      </c>
      <c r="AX536" s="12" t="s">
        <v>69</v>
      </c>
      <c r="AY536" s="147" t="s">
        <v>118</v>
      </c>
    </row>
    <row r="537" spans="2:65" s="13" customFormat="1" ht="11.25">
      <c r="B537" s="152"/>
      <c r="D537" s="146" t="s">
        <v>129</v>
      </c>
      <c r="E537" s="153" t="s">
        <v>19</v>
      </c>
      <c r="F537" s="154" t="s">
        <v>598</v>
      </c>
      <c r="H537" s="155">
        <v>82</v>
      </c>
      <c r="I537" s="156"/>
      <c r="L537" s="152"/>
      <c r="M537" s="157"/>
      <c r="T537" s="158"/>
      <c r="AT537" s="153" t="s">
        <v>129</v>
      </c>
      <c r="AU537" s="153" t="s">
        <v>79</v>
      </c>
      <c r="AV537" s="13" t="s">
        <v>79</v>
      </c>
      <c r="AW537" s="13" t="s">
        <v>31</v>
      </c>
      <c r="AX537" s="13" t="s">
        <v>69</v>
      </c>
      <c r="AY537" s="153" t="s">
        <v>118</v>
      </c>
    </row>
    <row r="538" spans="2:65" s="14" customFormat="1" ht="11.25">
      <c r="B538" s="159"/>
      <c r="D538" s="146" t="s">
        <v>129</v>
      </c>
      <c r="E538" s="160" t="s">
        <v>19</v>
      </c>
      <c r="F538" s="161" t="s">
        <v>132</v>
      </c>
      <c r="H538" s="162">
        <v>82</v>
      </c>
      <c r="I538" s="163"/>
      <c r="L538" s="159"/>
      <c r="M538" s="164"/>
      <c r="T538" s="165"/>
      <c r="AT538" s="160" t="s">
        <v>129</v>
      </c>
      <c r="AU538" s="160" t="s">
        <v>79</v>
      </c>
      <c r="AV538" s="14" t="s">
        <v>125</v>
      </c>
      <c r="AW538" s="14" t="s">
        <v>31</v>
      </c>
      <c r="AX538" s="14" t="s">
        <v>77</v>
      </c>
      <c r="AY538" s="160" t="s">
        <v>118</v>
      </c>
    </row>
    <row r="539" spans="2:65" s="1" customFormat="1" ht="21.75" customHeight="1">
      <c r="B539" s="33"/>
      <c r="C539" s="128" t="s">
        <v>599</v>
      </c>
      <c r="D539" s="128" t="s">
        <v>120</v>
      </c>
      <c r="E539" s="129" t="s">
        <v>600</v>
      </c>
      <c r="F539" s="130" t="s">
        <v>601</v>
      </c>
      <c r="G539" s="131" t="s">
        <v>155</v>
      </c>
      <c r="H539" s="132">
        <v>82</v>
      </c>
      <c r="I539" s="133"/>
      <c r="J539" s="134">
        <f>ROUND(I539*H539,2)</f>
        <v>0</v>
      </c>
      <c r="K539" s="130" t="s">
        <v>124</v>
      </c>
      <c r="L539" s="33"/>
      <c r="M539" s="135" t="s">
        <v>19</v>
      </c>
      <c r="N539" s="136" t="s">
        <v>40</v>
      </c>
      <c r="P539" s="137">
        <f>O539*H539</f>
        <v>0</v>
      </c>
      <c r="Q539" s="137">
        <v>1.4950000000000001E-6</v>
      </c>
      <c r="R539" s="137">
        <f>Q539*H539</f>
        <v>1.2259E-4</v>
      </c>
      <c r="S539" s="137">
        <v>0</v>
      </c>
      <c r="T539" s="138">
        <f>S539*H539</f>
        <v>0</v>
      </c>
      <c r="AR539" s="139" t="s">
        <v>125</v>
      </c>
      <c r="AT539" s="139" t="s">
        <v>120</v>
      </c>
      <c r="AU539" s="139" t="s">
        <v>79</v>
      </c>
      <c r="AY539" s="18" t="s">
        <v>118</v>
      </c>
      <c r="BE539" s="140">
        <f>IF(N539="základní",J539,0)</f>
        <v>0</v>
      </c>
      <c r="BF539" s="140">
        <f>IF(N539="snížená",J539,0)</f>
        <v>0</v>
      </c>
      <c r="BG539" s="140">
        <f>IF(N539="zákl. přenesená",J539,0)</f>
        <v>0</v>
      </c>
      <c r="BH539" s="140">
        <f>IF(N539="sníž. přenesená",J539,0)</f>
        <v>0</v>
      </c>
      <c r="BI539" s="140">
        <f>IF(N539="nulová",J539,0)</f>
        <v>0</v>
      </c>
      <c r="BJ539" s="18" t="s">
        <v>77</v>
      </c>
      <c r="BK539" s="140">
        <f>ROUND(I539*H539,2)</f>
        <v>0</v>
      </c>
      <c r="BL539" s="18" t="s">
        <v>125</v>
      </c>
      <c r="BM539" s="139" t="s">
        <v>602</v>
      </c>
    </row>
    <row r="540" spans="2:65" s="1" customFormat="1" ht="11.25">
      <c r="B540" s="33"/>
      <c r="D540" s="141" t="s">
        <v>127</v>
      </c>
      <c r="F540" s="142" t="s">
        <v>603</v>
      </c>
      <c r="I540" s="143"/>
      <c r="L540" s="33"/>
      <c r="M540" s="144"/>
      <c r="T540" s="54"/>
      <c r="AT540" s="18" t="s">
        <v>127</v>
      </c>
      <c r="AU540" s="18" t="s">
        <v>79</v>
      </c>
    </row>
    <row r="541" spans="2:65" s="1" customFormat="1" ht="24.2" customHeight="1">
      <c r="B541" s="33"/>
      <c r="C541" s="128" t="s">
        <v>604</v>
      </c>
      <c r="D541" s="128" t="s">
        <v>120</v>
      </c>
      <c r="E541" s="129" t="s">
        <v>605</v>
      </c>
      <c r="F541" s="130" t="s">
        <v>606</v>
      </c>
      <c r="G541" s="131" t="s">
        <v>155</v>
      </c>
      <c r="H541" s="132">
        <v>82</v>
      </c>
      <c r="I541" s="133"/>
      <c r="J541" s="134">
        <f>ROUND(I541*H541,2)</f>
        <v>0</v>
      </c>
      <c r="K541" s="130" t="s">
        <v>124</v>
      </c>
      <c r="L541" s="33"/>
      <c r="M541" s="135" t="s">
        <v>19</v>
      </c>
      <c r="N541" s="136" t="s">
        <v>40</v>
      </c>
      <c r="P541" s="137">
        <f>O541*H541</f>
        <v>0</v>
      </c>
      <c r="Q541" s="137">
        <v>3.4089999999999999E-4</v>
      </c>
      <c r="R541" s="137">
        <f>Q541*H541</f>
        <v>2.7953800000000001E-2</v>
      </c>
      <c r="S541" s="137">
        <v>0</v>
      </c>
      <c r="T541" s="138">
        <f>S541*H541</f>
        <v>0</v>
      </c>
      <c r="AR541" s="139" t="s">
        <v>125</v>
      </c>
      <c r="AT541" s="139" t="s">
        <v>120</v>
      </c>
      <c r="AU541" s="139" t="s">
        <v>79</v>
      </c>
      <c r="AY541" s="18" t="s">
        <v>118</v>
      </c>
      <c r="BE541" s="140">
        <f>IF(N541="základní",J541,0)</f>
        <v>0</v>
      </c>
      <c r="BF541" s="140">
        <f>IF(N541="snížená",J541,0)</f>
        <v>0</v>
      </c>
      <c r="BG541" s="140">
        <f>IF(N541="zákl. přenesená",J541,0)</f>
        <v>0</v>
      </c>
      <c r="BH541" s="140">
        <f>IF(N541="sníž. přenesená",J541,0)</f>
        <v>0</v>
      </c>
      <c r="BI541" s="140">
        <f>IF(N541="nulová",J541,0)</f>
        <v>0</v>
      </c>
      <c r="BJ541" s="18" t="s">
        <v>77</v>
      </c>
      <c r="BK541" s="140">
        <f>ROUND(I541*H541,2)</f>
        <v>0</v>
      </c>
      <c r="BL541" s="18" t="s">
        <v>125</v>
      </c>
      <c r="BM541" s="139" t="s">
        <v>607</v>
      </c>
    </row>
    <row r="542" spans="2:65" s="1" customFormat="1" ht="11.25">
      <c r="B542" s="33"/>
      <c r="D542" s="141" t="s">
        <v>127</v>
      </c>
      <c r="F542" s="142" t="s">
        <v>608</v>
      </c>
      <c r="I542" s="143"/>
      <c r="L542" s="33"/>
      <c r="M542" s="144"/>
      <c r="T542" s="54"/>
      <c r="AT542" s="18" t="s">
        <v>127</v>
      </c>
      <c r="AU542" s="18" t="s">
        <v>79</v>
      </c>
    </row>
    <row r="543" spans="2:65" s="1" customFormat="1" ht="16.5" customHeight="1">
      <c r="B543" s="33"/>
      <c r="C543" s="128" t="s">
        <v>609</v>
      </c>
      <c r="D543" s="128" t="s">
        <v>120</v>
      </c>
      <c r="E543" s="129" t="s">
        <v>610</v>
      </c>
      <c r="F543" s="130" t="s">
        <v>611</v>
      </c>
      <c r="G543" s="131" t="s">
        <v>155</v>
      </c>
      <c r="H543" s="132">
        <v>82</v>
      </c>
      <c r="I543" s="133"/>
      <c r="J543" s="134">
        <f>ROUND(I543*H543,2)</f>
        <v>0</v>
      </c>
      <c r="K543" s="130" t="s">
        <v>124</v>
      </c>
      <c r="L543" s="33"/>
      <c r="M543" s="135" t="s">
        <v>19</v>
      </c>
      <c r="N543" s="136" t="s">
        <v>40</v>
      </c>
      <c r="P543" s="137">
        <f>O543*H543</f>
        <v>0</v>
      </c>
      <c r="Q543" s="137">
        <v>1.6449999999999999E-6</v>
      </c>
      <c r="R543" s="137">
        <f>Q543*H543</f>
        <v>1.3489E-4</v>
      </c>
      <c r="S543" s="137">
        <v>0</v>
      </c>
      <c r="T543" s="138">
        <f>S543*H543</f>
        <v>0</v>
      </c>
      <c r="AR543" s="139" t="s">
        <v>125</v>
      </c>
      <c r="AT543" s="139" t="s">
        <v>120</v>
      </c>
      <c r="AU543" s="139" t="s">
        <v>79</v>
      </c>
      <c r="AY543" s="18" t="s">
        <v>118</v>
      </c>
      <c r="BE543" s="140">
        <f>IF(N543="základní",J543,0)</f>
        <v>0</v>
      </c>
      <c r="BF543" s="140">
        <f>IF(N543="snížená",J543,0)</f>
        <v>0</v>
      </c>
      <c r="BG543" s="140">
        <f>IF(N543="zákl. přenesená",J543,0)</f>
        <v>0</v>
      </c>
      <c r="BH543" s="140">
        <f>IF(N543="sníž. přenesená",J543,0)</f>
        <v>0</v>
      </c>
      <c r="BI543" s="140">
        <f>IF(N543="nulová",J543,0)</f>
        <v>0</v>
      </c>
      <c r="BJ543" s="18" t="s">
        <v>77</v>
      </c>
      <c r="BK543" s="140">
        <f>ROUND(I543*H543,2)</f>
        <v>0</v>
      </c>
      <c r="BL543" s="18" t="s">
        <v>125</v>
      </c>
      <c r="BM543" s="139" t="s">
        <v>612</v>
      </c>
    </row>
    <row r="544" spans="2:65" s="1" customFormat="1" ht="11.25">
      <c r="B544" s="33"/>
      <c r="D544" s="141" t="s">
        <v>127</v>
      </c>
      <c r="F544" s="142" t="s">
        <v>613</v>
      </c>
      <c r="I544" s="143"/>
      <c r="L544" s="33"/>
      <c r="M544" s="144"/>
      <c r="T544" s="54"/>
      <c r="AT544" s="18" t="s">
        <v>127</v>
      </c>
      <c r="AU544" s="18" t="s">
        <v>79</v>
      </c>
    </row>
    <row r="545" spans="2:65" s="12" customFormat="1" ht="11.25">
      <c r="B545" s="145"/>
      <c r="D545" s="146" t="s">
        <v>129</v>
      </c>
      <c r="E545" s="147" t="s">
        <v>19</v>
      </c>
      <c r="F545" s="148" t="s">
        <v>130</v>
      </c>
      <c r="H545" s="147" t="s">
        <v>19</v>
      </c>
      <c r="I545" s="149"/>
      <c r="L545" s="145"/>
      <c r="M545" s="150"/>
      <c r="T545" s="151"/>
      <c r="AT545" s="147" t="s">
        <v>129</v>
      </c>
      <c r="AU545" s="147" t="s">
        <v>79</v>
      </c>
      <c r="AV545" s="12" t="s">
        <v>77</v>
      </c>
      <c r="AW545" s="12" t="s">
        <v>31</v>
      </c>
      <c r="AX545" s="12" t="s">
        <v>69</v>
      </c>
      <c r="AY545" s="147" t="s">
        <v>118</v>
      </c>
    </row>
    <row r="546" spans="2:65" s="13" customFormat="1" ht="11.25">
      <c r="B546" s="152"/>
      <c r="D546" s="146" t="s">
        <v>129</v>
      </c>
      <c r="E546" s="153" t="s">
        <v>19</v>
      </c>
      <c r="F546" s="154" t="s">
        <v>598</v>
      </c>
      <c r="H546" s="155">
        <v>82</v>
      </c>
      <c r="I546" s="156"/>
      <c r="L546" s="152"/>
      <c r="M546" s="157"/>
      <c r="T546" s="158"/>
      <c r="AT546" s="153" t="s">
        <v>129</v>
      </c>
      <c r="AU546" s="153" t="s">
        <v>79</v>
      </c>
      <c r="AV546" s="13" t="s">
        <v>79</v>
      </c>
      <c r="AW546" s="13" t="s">
        <v>31</v>
      </c>
      <c r="AX546" s="13" t="s">
        <v>69</v>
      </c>
      <c r="AY546" s="153" t="s">
        <v>118</v>
      </c>
    </row>
    <row r="547" spans="2:65" s="14" customFormat="1" ht="11.25">
      <c r="B547" s="159"/>
      <c r="D547" s="146" t="s">
        <v>129</v>
      </c>
      <c r="E547" s="160" t="s">
        <v>19</v>
      </c>
      <c r="F547" s="161" t="s">
        <v>132</v>
      </c>
      <c r="H547" s="162">
        <v>82</v>
      </c>
      <c r="I547" s="163"/>
      <c r="L547" s="159"/>
      <c r="M547" s="164"/>
      <c r="T547" s="165"/>
      <c r="AT547" s="160" t="s">
        <v>129</v>
      </c>
      <c r="AU547" s="160" t="s">
        <v>79</v>
      </c>
      <c r="AV547" s="14" t="s">
        <v>125</v>
      </c>
      <c r="AW547" s="14" t="s">
        <v>31</v>
      </c>
      <c r="AX547" s="14" t="s">
        <v>77</v>
      </c>
      <c r="AY547" s="160" t="s">
        <v>118</v>
      </c>
    </row>
    <row r="548" spans="2:65" s="1" customFormat="1" ht="33" customHeight="1">
      <c r="B548" s="33"/>
      <c r="C548" s="128" t="s">
        <v>614</v>
      </c>
      <c r="D548" s="128" t="s">
        <v>120</v>
      </c>
      <c r="E548" s="129" t="s">
        <v>615</v>
      </c>
      <c r="F548" s="130" t="s">
        <v>616</v>
      </c>
      <c r="G548" s="131" t="s">
        <v>366</v>
      </c>
      <c r="H548" s="132">
        <v>2</v>
      </c>
      <c r="I548" s="133"/>
      <c r="J548" s="134">
        <f>ROUND(I548*H548,2)</f>
        <v>0</v>
      </c>
      <c r="K548" s="130" t="s">
        <v>19</v>
      </c>
      <c r="L548" s="33"/>
      <c r="M548" s="135" t="s">
        <v>19</v>
      </c>
      <c r="N548" s="136" t="s">
        <v>40</v>
      </c>
      <c r="P548" s="137">
        <f>O548*H548</f>
        <v>0</v>
      </c>
      <c r="Q548" s="137">
        <v>0</v>
      </c>
      <c r="R548" s="137">
        <f>Q548*H548</f>
        <v>0</v>
      </c>
      <c r="S548" s="137">
        <v>0</v>
      </c>
      <c r="T548" s="138">
        <f>S548*H548</f>
        <v>0</v>
      </c>
      <c r="AR548" s="139" t="s">
        <v>125</v>
      </c>
      <c r="AT548" s="139" t="s">
        <v>120</v>
      </c>
      <c r="AU548" s="139" t="s">
        <v>79</v>
      </c>
      <c r="AY548" s="18" t="s">
        <v>118</v>
      </c>
      <c r="BE548" s="140">
        <f>IF(N548="základní",J548,0)</f>
        <v>0</v>
      </c>
      <c r="BF548" s="140">
        <f>IF(N548="snížená",J548,0)</f>
        <v>0</v>
      </c>
      <c r="BG548" s="140">
        <f>IF(N548="zákl. přenesená",J548,0)</f>
        <v>0</v>
      </c>
      <c r="BH548" s="140">
        <f>IF(N548="sníž. přenesená",J548,0)</f>
        <v>0</v>
      </c>
      <c r="BI548" s="140">
        <f>IF(N548="nulová",J548,0)</f>
        <v>0</v>
      </c>
      <c r="BJ548" s="18" t="s">
        <v>77</v>
      </c>
      <c r="BK548" s="140">
        <f>ROUND(I548*H548,2)</f>
        <v>0</v>
      </c>
      <c r="BL548" s="18" t="s">
        <v>125</v>
      </c>
      <c r="BM548" s="139" t="s">
        <v>617</v>
      </c>
    </row>
    <row r="549" spans="2:65" s="13" customFormat="1" ht="11.25">
      <c r="B549" s="152"/>
      <c r="D549" s="146" t="s">
        <v>129</v>
      </c>
      <c r="E549" s="153" t="s">
        <v>19</v>
      </c>
      <c r="F549" s="154" t="s">
        <v>618</v>
      </c>
      <c r="H549" s="155">
        <v>2</v>
      </c>
      <c r="I549" s="156"/>
      <c r="L549" s="152"/>
      <c r="M549" s="157"/>
      <c r="T549" s="158"/>
      <c r="AT549" s="153" t="s">
        <v>129</v>
      </c>
      <c r="AU549" s="153" t="s">
        <v>79</v>
      </c>
      <c r="AV549" s="13" t="s">
        <v>79</v>
      </c>
      <c r="AW549" s="13" t="s">
        <v>31</v>
      </c>
      <c r="AX549" s="13" t="s">
        <v>69</v>
      </c>
      <c r="AY549" s="153" t="s">
        <v>118</v>
      </c>
    </row>
    <row r="550" spans="2:65" s="14" customFormat="1" ht="11.25">
      <c r="B550" s="159"/>
      <c r="D550" s="146" t="s">
        <v>129</v>
      </c>
      <c r="E550" s="160" t="s">
        <v>19</v>
      </c>
      <c r="F550" s="161" t="s">
        <v>132</v>
      </c>
      <c r="H550" s="162">
        <v>2</v>
      </c>
      <c r="I550" s="163"/>
      <c r="L550" s="159"/>
      <c r="M550" s="164"/>
      <c r="T550" s="165"/>
      <c r="AT550" s="160" t="s">
        <v>129</v>
      </c>
      <c r="AU550" s="160" t="s">
        <v>79</v>
      </c>
      <c r="AV550" s="14" t="s">
        <v>125</v>
      </c>
      <c r="AW550" s="14" t="s">
        <v>31</v>
      </c>
      <c r="AX550" s="14" t="s">
        <v>77</v>
      </c>
      <c r="AY550" s="160" t="s">
        <v>118</v>
      </c>
    </row>
    <row r="551" spans="2:65" s="1" customFormat="1" ht="24.2" customHeight="1">
      <c r="B551" s="33"/>
      <c r="C551" s="128" t="s">
        <v>619</v>
      </c>
      <c r="D551" s="128" t="s">
        <v>120</v>
      </c>
      <c r="E551" s="129" t="s">
        <v>620</v>
      </c>
      <c r="F551" s="130" t="s">
        <v>621</v>
      </c>
      <c r="G551" s="131" t="s">
        <v>366</v>
      </c>
      <c r="H551" s="132">
        <v>1</v>
      </c>
      <c r="I551" s="133"/>
      <c r="J551" s="134">
        <f>ROUND(I551*H551,2)</f>
        <v>0</v>
      </c>
      <c r="K551" s="130" t="s">
        <v>19</v>
      </c>
      <c r="L551" s="33"/>
      <c r="M551" s="135" t="s">
        <v>19</v>
      </c>
      <c r="N551" s="136" t="s">
        <v>40</v>
      </c>
      <c r="P551" s="137">
        <f>O551*H551</f>
        <v>0</v>
      </c>
      <c r="Q551" s="137">
        <v>0</v>
      </c>
      <c r="R551" s="137">
        <f>Q551*H551</f>
        <v>0</v>
      </c>
      <c r="S551" s="137">
        <v>0</v>
      </c>
      <c r="T551" s="138">
        <f>S551*H551</f>
        <v>0</v>
      </c>
      <c r="AR551" s="139" t="s">
        <v>125</v>
      </c>
      <c r="AT551" s="139" t="s">
        <v>120</v>
      </c>
      <c r="AU551" s="139" t="s">
        <v>79</v>
      </c>
      <c r="AY551" s="18" t="s">
        <v>118</v>
      </c>
      <c r="BE551" s="140">
        <f>IF(N551="základní",J551,0)</f>
        <v>0</v>
      </c>
      <c r="BF551" s="140">
        <f>IF(N551="snížená",J551,0)</f>
        <v>0</v>
      </c>
      <c r="BG551" s="140">
        <f>IF(N551="zákl. přenesená",J551,0)</f>
        <v>0</v>
      </c>
      <c r="BH551" s="140">
        <f>IF(N551="sníž. přenesená",J551,0)</f>
        <v>0</v>
      </c>
      <c r="BI551" s="140">
        <f>IF(N551="nulová",J551,0)</f>
        <v>0</v>
      </c>
      <c r="BJ551" s="18" t="s">
        <v>77</v>
      </c>
      <c r="BK551" s="140">
        <f>ROUND(I551*H551,2)</f>
        <v>0</v>
      </c>
      <c r="BL551" s="18" t="s">
        <v>125</v>
      </c>
      <c r="BM551" s="139" t="s">
        <v>622</v>
      </c>
    </row>
    <row r="552" spans="2:65" s="13" customFormat="1" ht="11.25">
      <c r="B552" s="152"/>
      <c r="D552" s="146" t="s">
        <v>129</v>
      </c>
      <c r="E552" s="153" t="s">
        <v>19</v>
      </c>
      <c r="F552" s="154" t="s">
        <v>623</v>
      </c>
      <c r="H552" s="155">
        <v>1</v>
      </c>
      <c r="I552" s="156"/>
      <c r="L552" s="152"/>
      <c r="M552" s="157"/>
      <c r="T552" s="158"/>
      <c r="AT552" s="153" t="s">
        <v>129</v>
      </c>
      <c r="AU552" s="153" t="s">
        <v>79</v>
      </c>
      <c r="AV552" s="13" t="s">
        <v>79</v>
      </c>
      <c r="AW552" s="13" t="s">
        <v>31</v>
      </c>
      <c r="AX552" s="13" t="s">
        <v>69</v>
      </c>
      <c r="AY552" s="153" t="s">
        <v>118</v>
      </c>
    </row>
    <row r="553" spans="2:65" s="14" customFormat="1" ht="11.25">
      <c r="B553" s="159"/>
      <c r="D553" s="146" t="s">
        <v>129</v>
      </c>
      <c r="E553" s="160" t="s">
        <v>19</v>
      </c>
      <c r="F553" s="161" t="s">
        <v>132</v>
      </c>
      <c r="H553" s="162">
        <v>1</v>
      </c>
      <c r="I553" s="163"/>
      <c r="L553" s="159"/>
      <c r="M553" s="164"/>
      <c r="T553" s="165"/>
      <c r="AT553" s="160" t="s">
        <v>129</v>
      </c>
      <c r="AU553" s="160" t="s">
        <v>79</v>
      </c>
      <c r="AV553" s="14" t="s">
        <v>125</v>
      </c>
      <c r="AW553" s="14" t="s">
        <v>31</v>
      </c>
      <c r="AX553" s="14" t="s">
        <v>77</v>
      </c>
      <c r="AY553" s="160" t="s">
        <v>118</v>
      </c>
    </row>
    <row r="554" spans="2:65" s="1" customFormat="1" ht="24.2" customHeight="1">
      <c r="B554" s="33"/>
      <c r="C554" s="128" t="s">
        <v>624</v>
      </c>
      <c r="D554" s="128" t="s">
        <v>120</v>
      </c>
      <c r="E554" s="129" t="s">
        <v>625</v>
      </c>
      <c r="F554" s="130" t="s">
        <v>626</v>
      </c>
      <c r="G554" s="131" t="s">
        <v>366</v>
      </c>
      <c r="H554" s="132">
        <v>1</v>
      </c>
      <c r="I554" s="133"/>
      <c r="J554" s="134">
        <f>ROUND(I554*H554,2)</f>
        <v>0</v>
      </c>
      <c r="K554" s="130" t="s">
        <v>19</v>
      </c>
      <c r="L554" s="33"/>
      <c r="M554" s="135" t="s">
        <v>19</v>
      </c>
      <c r="N554" s="136" t="s">
        <v>40</v>
      </c>
      <c r="P554" s="137">
        <f>O554*H554</f>
        <v>0</v>
      </c>
      <c r="Q554" s="137">
        <v>0</v>
      </c>
      <c r="R554" s="137">
        <f>Q554*H554</f>
        <v>0</v>
      </c>
      <c r="S554" s="137">
        <v>0</v>
      </c>
      <c r="T554" s="138">
        <f>S554*H554</f>
        <v>0</v>
      </c>
      <c r="AR554" s="139" t="s">
        <v>125</v>
      </c>
      <c r="AT554" s="139" t="s">
        <v>120</v>
      </c>
      <c r="AU554" s="139" t="s">
        <v>79</v>
      </c>
      <c r="AY554" s="18" t="s">
        <v>118</v>
      </c>
      <c r="BE554" s="140">
        <f>IF(N554="základní",J554,0)</f>
        <v>0</v>
      </c>
      <c r="BF554" s="140">
        <f>IF(N554="snížená",J554,0)</f>
        <v>0</v>
      </c>
      <c r="BG554" s="140">
        <f>IF(N554="zákl. přenesená",J554,0)</f>
        <v>0</v>
      </c>
      <c r="BH554" s="140">
        <f>IF(N554="sníž. přenesená",J554,0)</f>
        <v>0</v>
      </c>
      <c r="BI554" s="140">
        <f>IF(N554="nulová",J554,0)</f>
        <v>0</v>
      </c>
      <c r="BJ554" s="18" t="s">
        <v>77</v>
      </c>
      <c r="BK554" s="140">
        <f>ROUND(I554*H554,2)</f>
        <v>0</v>
      </c>
      <c r="BL554" s="18" t="s">
        <v>125</v>
      </c>
      <c r="BM554" s="139" t="s">
        <v>627</v>
      </c>
    </row>
    <row r="555" spans="2:65" s="13" customFormat="1" ht="11.25">
      <c r="B555" s="152"/>
      <c r="D555" s="146" t="s">
        <v>129</v>
      </c>
      <c r="E555" s="153" t="s">
        <v>19</v>
      </c>
      <c r="F555" s="154" t="s">
        <v>628</v>
      </c>
      <c r="H555" s="155">
        <v>1</v>
      </c>
      <c r="I555" s="156"/>
      <c r="L555" s="152"/>
      <c r="M555" s="157"/>
      <c r="T555" s="158"/>
      <c r="AT555" s="153" t="s">
        <v>129</v>
      </c>
      <c r="AU555" s="153" t="s">
        <v>79</v>
      </c>
      <c r="AV555" s="13" t="s">
        <v>79</v>
      </c>
      <c r="AW555" s="13" t="s">
        <v>31</v>
      </c>
      <c r="AX555" s="13" t="s">
        <v>69</v>
      </c>
      <c r="AY555" s="153" t="s">
        <v>118</v>
      </c>
    </row>
    <row r="556" spans="2:65" s="14" customFormat="1" ht="11.25">
      <c r="B556" s="159"/>
      <c r="D556" s="146" t="s">
        <v>129</v>
      </c>
      <c r="E556" s="160" t="s">
        <v>19</v>
      </c>
      <c r="F556" s="161" t="s">
        <v>132</v>
      </c>
      <c r="H556" s="162">
        <v>1</v>
      </c>
      <c r="I556" s="163"/>
      <c r="L556" s="159"/>
      <c r="M556" s="164"/>
      <c r="T556" s="165"/>
      <c r="AT556" s="160" t="s">
        <v>129</v>
      </c>
      <c r="AU556" s="160" t="s">
        <v>79</v>
      </c>
      <c r="AV556" s="14" t="s">
        <v>125</v>
      </c>
      <c r="AW556" s="14" t="s">
        <v>31</v>
      </c>
      <c r="AX556" s="14" t="s">
        <v>77</v>
      </c>
      <c r="AY556" s="160" t="s">
        <v>118</v>
      </c>
    </row>
    <row r="557" spans="2:65" s="11" customFormat="1" ht="22.9" customHeight="1">
      <c r="B557" s="116"/>
      <c r="D557" s="117" t="s">
        <v>68</v>
      </c>
      <c r="E557" s="126" t="s">
        <v>629</v>
      </c>
      <c r="F557" s="126" t="s">
        <v>630</v>
      </c>
      <c r="I557" s="119"/>
      <c r="J557" s="127">
        <f>BK557</f>
        <v>0</v>
      </c>
      <c r="L557" s="116"/>
      <c r="M557" s="121"/>
      <c r="P557" s="122">
        <f>SUM(P558:P590)</f>
        <v>0</v>
      </c>
      <c r="R557" s="122">
        <f>SUM(R558:R590)</f>
        <v>0</v>
      </c>
      <c r="T557" s="123">
        <f>SUM(T558:T590)</f>
        <v>0</v>
      </c>
      <c r="AR557" s="117" t="s">
        <v>77</v>
      </c>
      <c r="AT557" s="124" t="s">
        <v>68</v>
      </c>
      <c r="AU557" s="124" t="s">
        <v>77</v>
      </c>
      <c r="AY557" s="117" t="s">
        <v>118</v>
      </c>
      <c r="BK557" s="125">
        <f>SUM(BK558:BK590)</f>
        <v>0</v>
      </c>
    </row>
    <row r="558" spans="2:65" s="1" customFormat="1" ht="24.2" customHeight="1">
      <c r="B558" s="33"/>
      <c r="C558" s="128" t="s">
        <v>631</v>
      </c>
      <c r="D558" s="128" t="s">
        <v>120</v>
      </c>
      <c r="E558" s="129" t="s">
        <v>632</v>
      </c>
      <c r="F558" s="130" t="s">
        <v>633</v>
      </c>
      <c r="G558" s="131" t="s">
        <v>269</v>
      </c>
      <c r="H558" s="132">
        <v>17.917000000000002</v>
      </c>
      <c r="I558" s="133"/>
      <c r="J558" s="134">
        <f>ROUND(I558*H558,2)</f>
        <v>0</v>
      </c>
      <c r="K558" s="130" t="s">
        <v>124</v>
      </c>
      <c r="L558" s="33"/>
      <c r="M558" s="135" t="s">
        <v>19</v>
      </c>
      <c r="N558" s="136" t="s">
        <v>40</v>
      </c>
      <c r="P558" s="137">
        <f>O558*H558</f>
        <v>0</v>
      </c>
      <c r="Q558" s="137">
        <v>0</v>
      </c>
      <c r="R558" s="137">
        <f>Q558*H558</f>
        <v>0</v>
      </c>
      <c r="S558" s="137">
        <v>0</v>
      </c>
      <c r="T558" s="138">
        <f>S558*H558</f>
        <v>0</v>
      </c>
      <c r="AR558" s="139" t="s">
        <v>125</v>
      </c>
      <c r="AT558" s="139" t="s">
        <v>120</v>
      </c>
      <c r="AU558" s="139" t="s">
        <v>79</v>
      </c>
      <c r="AY558" s="18" t="s">
        <v>118</v>
      </c>
      <c r="BE558" s="140">
        <f>IF(N558="základní",J558,0)</f>
        <v>0</v>
      </c>
      <c r="BF558" s="140">
        <f>IF(N558="snížená",J558,0)</f>
        <v>0</v>
      </c>
      <c r="BG558" s="140">
        <f>IF(N558="zákl. přenesená",J558,0)</f>
        <v>0</v>
      </c>
      <c r="BH558" s="140">
        <f>IF(N558="sníž. přenesená",J558,0)</f>
        <v>0</v>
      </c>
      <c r="BI558" s="140">
        <f>IF(N558="nulová",J558,0)</f>
        <v>0</v>
      </c>
      <c r="BJ558" s="18" t="s">
        <v>77</v>
      </c>
      <c r="BK558" s="140">
        <f>ROUND(I558*H558,2)</f>
        <v>0</v>
      </c>
      <c r="BL558" s="18" t="s">
        <v>125</v>
      </c>
      <c r="BM558" s="139" t="s">
        <v>634</v>
      </c>
    </row>
    <row r="559" spans="2:65" s="1" customFormat="1" ht="11.25">
      <c r="B559" s="33"/>
      <c r="D559" s="141" t="s">
        <v>127</v>
      </c>
      <c r="F559" s="142" t="s">
        <v>635</v>
      </c>
      <c r="I559" s="143"/>
      <c r="L559" s="33"/>
      <c r="M559" s="144"/>
      <c r="T559" s="54"/>
      <c r="AT559" s="18" t="s">
        <v>127</v>
      </c>
      <c r="AU559" s="18" t="s">
        <v>79</v>
      </c>
    </row>
    <row r="560" spans="2:65" s="12" customFormat="1" ht="11.25">
      <c r="B560" s="145"/>
      <c r="D560" s="146" t="s">
        <v>129</v>
      </c>
      <c r="E560" s="147" t="s">
        <v>19</v>
      </c>
      <c r="F560" s="148" t="s">
        <v>636</v>
      </c>
      <c r="H560" s="147" t="s">
        <v>19</v>
      </c>
      <c r="I560" s="149"/>
      <c r="L560" s="145"/>
      <c r="M560" s="150"/>
      <c r="T560" s="151"/>
      <c r="AT560" s="147" t="s">
        <v>129</v>
      </c>
      <c r="AU560" s="147" t="s">
        <v>79</v>
      </c>
      <c r="AV560" s="12" t="s">
        <v>77</v>
      </c>
      <c r="AW560" s="12" t="s">
        <v>31</v>
      </c>
      <c r="AX560" s="12" t="s">
        <v>69</v>
      </c>
      <c r="AY560" s="147" t="s">
        <v>118</v>
      </c>
    </row>
    <row r="561" spans="2:65" s="13" customFormat="1" ht="11.25">
      <c r="B561" s="152"/>
      <c r="D561" s="146" t="s">
        <v>129</v>
      </c>
      <c r="E561" s="153" t="s">
        <v>19</v>
      </c>
      <c r="F561" s="154" t="s">
        <v>637</v>
      </c>
      <c r="H561" s="155">
        <v>17.917000000000002</v>
      </c>
      <c r="I561" s="156"/>
      <c r="L561" s="152"/>
      <c r="M561" s="157"/>
      <c r="T561" s="158"/>
      <c r="AT561" s="153" t="s">
        <v>129</v>
      </c>
      <c r="AU561" s="153" t="s">
        <v>79</v>
      </c>
      <c r="AV561" s="13" t="s">
        <v>79</v>
      </c>
      <c r="AW561" s="13" t="s">
        <v>31</v>
      </c>
      <c r="AX561" s="13" t="s">
        <v>69</v>
      </c>
      <c r="AY561" s="153" t="s">
        <v>118</v>
      </c>
    </row>
    <row r="562" spans="2:65" s="14" customFormat="1" ht="11.25">
      <c r="B562" s="159"/>
      <c r="D562" s="146" t="s">
        <v>129</v>
      </c>
      <c r="E562" s="160" t="s">
        <v>19</v>
      </c>
      <c r="F562" s="161" t="s">
        <v>132</v>
      </c>
      <c r="H562" s="162">
        <v>17.917000000000002</v>
      </c>
      <c r="I562" s="163"/>
      <c r="L562" s="159"/>
      <c r="M562" s="164"/>
      <c r="T562" s="165"/>
      <c r="AT562" s="160" t="s">
        <v>129</v>
      </c>
      <c r="AU562" s="160" t="s">
        <v>79</v>
      </c>
      <c r="AV562" s="14" t="s">
        <v>125</v>
      </c>
      <c r="AW562" s="14" t="s">
        <v>31</v>
      </c>
      <c r="AX562" s="14" t="s">
        <v>77</v>
      </c>
      <c r="AY562" s="160" t="s">
        <v>118</v>
      </c>
    </row>
    <row r="563" spans="2:65" s="1" customFormat="1" ht="24.2" customHeight="1">
      <c r="B563" s="33"/>
      <c r="C563" s="128" t="s">
        <v>638</v>
      </c>
      <c r="D563" s="128" t="s">
        <v>120</v>
      </c>
      <c r="E563" s="129" t="s">
        <v>639</v>
      </c>
      <c r="F563" s="130" t="s">
        <v>640</v>
      </c>
      <c r="G563" s="131" t="s">
        <v>269</v>
      </c>
      <c r="H563" s="132">
        <v>17.917000000000002</v>
      </c>
      <c r="I563" s="133"/>
      <c r="J563" s="134">
        <f>ROUND(I563*H563,2)</f>
        <v>0</v>
      </c>
      <c r="K563" s="130" t="s">
        <v>124</v>
      </c>
      <c r="L563" s="33"/>
      <c r="M563" s="135" t="s">
        <v>19</v>
      </c>
      <c r="N563" s="136" t="s">
        <v>40</v>
      </c>
      <c r="P563" s="137">
        <f>O563*H563</f>
        <v>0</v>
      </c>
      <c r="Q563" s="137">
        <v>0</v>
      </c>
      <c r="R563" s="137">
        <f>Q563*H563</f>
        <v>0</v>
      </c>
      <c r="S563" s="137">
        <v>0</v>
      </c>
      <c r="T563" s="138">
        <f>S563*H563</f>
        <v>0</v>
      </c>
      <c r="AR563" s="139" t="s">
        <v>125</v>
      </c>
      <c r="AT563" s="139" t="s">
        <v>120</v>
      </c>
      <c r="AU563" s="139" t="s">
        <v>79</v>
      </c>
      <c r="AY563" s="18" t="s">
        <v>118</v>
      </c>
      <c r="BE563" s="140">
        <f>IF(N563="základní",J563,0)</f>
        <v>0</v>
      </c>
      <c r="BF563" s="140">
        <f>IF(N563="snížená",J563,0)</f>
        <v>0</v>
      </c>
      <c r="BG563" s="140">
        <f>IF(N563="zákl. přenesená",J563,0)</f>
        <v>0</v>
      </c>
      <c r="BH563" s="140">
        <f>IF(N563="sníž. přenesená",J563,0)</f>
        <v>0</v>
      </c>
      <c r="BI563" s="140">
        <f>IF(N563="nulová",J563,0)</f>
        <v>0</v>
      </c>
      <c r="BJ563" s="18" t="s">
        <v>77</v>
      </c>
      <c r="BK563" s="140">
        <f>ROUND(I563*H563,2)</f>
        <v>0</v>
      </c>
      <c r="BL563" s="18" t="s">
        <v>125</v>
      </c>
      <c r="BM563" s="139" t="s">
        <v>641</v>
      </c>
    </row>
    <row r="564" spans="2:65" s="1" customFormat="1" ht="11.25">
      <c r="B564" s="33"/>
      <c r="D564" s="141" t="s">
        <v>127</v>
      </c>
      <c r="F564" s="142" t="s">
        <v>642</v>
      </c>
      <c r="I564" s="143"/>
      <c r="L564" s="33"/>
      <c r="M564" s="144"/>
      <c r="T564" s="54"/>
      <c r="AT564" s="18" t="s">
        <v>127</v>
      </c>
      <c r="AU564" s="18" t="s">
        <v>79</v>
      </c>
    </row>
    <row r="565" spans="2:65" s="12" customFormat="1" ht="11.25">
      <c r="B565" s="145"/>
      <c r="D565" s="146" t="s">
        <v>129</v>
      </c>
      <c r="E565" s="147" t="s">
        <v>19</v>
      </c>
      <c r="F565" s="148" t="s">
        <v>636</v>
      </c>
      <c r="H565" s="147" t="s">
        <v>19</v>
      </c>
      <c r="I565" s="149"/>
      <c r="L565" s="145"/>
      <c r="M565" s="150"/>
      <c r="T565" s="151"/>
      <c r="AT565" s="147" t="s">
        <v>129</v>
      </c>
      <c r="AU565" s="147" t="s">
        <v>79</v>
      </c>
      <c r="AV565" s="12" t="s">
        <v>77</v>
      </c>
      <c r="AW565" s="12" t="s">
        <v>31</v>
      </c>
      <c r="AX565" s="12" t="s">
        <v>69</v>
      </c>
      <c r="AY565" s="147" t="s">
        <v>118</v>
      </c>
    </row>
    <row r="566" spans="2:65" s="13" customFormat="1" ht="11.25">
      <c r="B566" s="152"/>
      <c r="D566" s="146" t="s">
        <v>129</v>
      </c>
      <c r="E566" s="153" t="s">
        <v>19</v>
      </c>
      <c r="F566" s="154" t="s">
        <v>637</v>
      </c>
      <c r="H566" s="155">
        <v>17.917000000000002</v>
      </c>
      <c r="I566" s="156"/>
      <c r="L566" s="152"/>
      <c r="M566" s="157"/>
      <c r="T566" s="158"/>
      <c r="AT566" s="153" t="s">
        <v>129</v>
      </c>
      <c r="AU566" s="153" t="s">
        <v>79</v>
      </c>
      <c r="AV566" s="13" t="s">
        <v>79</v>
      </c>
      <c r="AW566" s="13" t="s">
        <v>31</v>
      </c>
      <c r="AX566" s="13" t="s">
        <v>69</v>
      </c>
      <c r="AY566" s="153" t="s">
        <v>118</v>
      </c>
    </row>
    <row r="567" spans="2:65" s="14" customFormat="1" ht="11.25">
      <c r="B567" s="159"/>
      <c r="D567" s="146" t="s">
        <v>129</v>
      </c>
      <c r="E567" s="160" t="s">
        <v>19</v>
      </c>
      <c r="F567" s="161" t="s">
        <v>132</v>
      </c>
      <c r="H567" s="162">
        <v>17.917000000000002</v>
      </c>
      <c r="I567" s="163"/>
      <c r="L567" s="159"/>
      <c r="M567" s="164"/>
      <c r="T567" s="165"/>
      <c r="AT567" s="160" t="s">
        <v>129</v>
      </c>
      <c r="AU567" s="160" t="s">
        <v>79</v>
      </c>
      <c r="AV567" s="14" t="s">
        <v>125</v>
      </c>
      <c r="AW567" s="14" t="s">
        <v>31</v>
      </c>
      <c r="AX567" s="14" t="s">
        <v>77</v>
      </c>
      <c r="AY567" s="160" t="s">
        <v>118</v>
      </c>
    </row>
    <row r="568" spans="2:65" s="1" customFormat="1" ht="24.2" customHeight="1">
      <c r="B568" s="33"/>
      <c r="C568" s="128" t="s">
        <v>643</v>
      </c>
      <c r="D568" s="128" t="s">
        <v>120</v>
      </c>
      <c r="E568" s="129" t="s">
        <v>644</v>
      </c>
      <c r="F568" s="130" t="s">
        <v>645</v>
      </c>
      <c r="G568" s="131" t="s">
        <v>269</v>
      </c>
      <c r="H568" s="132">
        <v>51.091999999999999</v>
      </c>
      <c r="I568" s="133"/>
      <c r="J568" s="134">
        <f>ROUND(I568*H568,2)</f>
        <v>0</v>
      </c>
      <c r="K568" s="130" t="s">
        <v>124</v>
      </c>
      <c r="L568" s="33"/>
      <c r="M568" s="135" t="s">
        <v>19</v>
      </c>
      <c r="N568" s="136" t="s">
        <v>40</v>
      </c>
      <c r="P568" s="137">
        <f>O568*H568</f>
        <v>0</v>
      </c>
      <c r="Q568" s="137">
        <v>0</v>
      </c>
      <c r="R568" s="137">
        <f>Q568*H568</f>
        <v>0</v>
      </c>
      <c r="S568" s="137">
        <v>0</v>
      </c>
      <c r="T568" s="138">
        <f>S568*H568</f>
        <v>0</v>
      </c>
      <c r="AR568" s="139" t="s">
        <v>125</v>
      </c>
      <c r="AT568" s="139" t="s">
        <v>120</v>
      </c>
      <c r="AU568" s="139" t="s">
        <v>79</v>
      </c>
      <c r="AY568" s="18" t="s">
        <v>118</v>
      </c>
      <c r="BE568" s="140">
        <f>IF(N568="základní",J568,0)</f>
        <v>0</v>
      </c>
      <c r="BF568" s="140">
        <f>IF(N568="snížená",J568,0)</f>
        <v>0</v>
      </c>
      <c r="BG568" s="140">
        <f>IF(N568="zákl. přenesená",J568,0)</f>
        <v>0</v>
      </c>
      <c r="BH568" s="140">
        <f>IF(N568="sníž. přenesená",J568,0)</f>
        <v>0</v>
      </c>
      <c r="BI568" s="140">
        <f>IF(N568="nulová",J568,0)</f>
        <v>0</v>
      </c>
      <c r="BJ568" s="18" t="s">
        <v>77</v>
      </c>
      <c r="BK568" s="140">
        <f>ROUND(I568*H568,2)</f>
        <v>0</v>
      </c>
      <c r="BL568" s="18" t="s">
        <v>125</v>
      </c>
      <c r="BM568" s="139" t="s">
        <v>646</v>
      </c>
    </row>
    <row r="569" spans="2:65" s="1" customFormat="1" ht="11.25">
      <c r="B569" s="33"/>
      <c r="D569" s="141" t="s">
        <v>127</v>
      </c>
      <c r="F569" s="142" t="s">
        <v>647</v>
      </c>
      <c r="I569" s="143"/>
      <c r="L569" s="33"/>
      <c r="M569" s="144"/>
      <c r="T569" s="54"/>
      <c r="AT569" s="18" t="s">
        <v>127</v>
      </c>
      <c r="AU569" s="18" t="s">
        <v>79</v>
      </c>
    </row>
    <row r="570" spans="2:65" s="12" customFormat="1" ht="11.25">
      <c r="B570" s="145"/>
      <c r="D570" s="146" t="s">
        <v>129</v>
      </c>
      <c r="E570" s="147" t="s">
        <v>19</v>
      </c>
      <c r="F570" s="148" t="s">
        <v>241</v>
      </c>
      <c r="H570" s="147" t="s">
        <v>19</v>
      </c>
      <c r="I570" s="149"/>
      <c r="L570" s="145"/>
      <c r="M570" s="150"/>
      <c r="T570" s="151"/>
      <c r="AT570" s="147" t="s">
        <v>129</v>
      </c>
      <c r="AU570" s="147" t="s">
        <v>79</v>
      </c>
      <c r="AV570" s="12" t="s">
        <v>77</v>
      </c>
      <c r="AW570" s="12" t="s">
        <v>31</v>
      </c>
      <c r="AX570" s="12" t="s">
        <v>69</v>
      </c>
      <c r="AY570" s="147" t="s">
        <v>118</v>
      </c>
    </row>
    <row r="571" spans="2:65" s="13" customFormat="1" ht="11.25">
      <c r="B571" s="152"/>
      <c r="D571" s="146" t="s">
        <v>129</v>
      </c>
      <c r="E571" s="153" t="s">
        <v>19</v>
      </c>
      <c r="F571" s="154" t="s">
        <v>648</v>
      </c>
      <c r="H571" s="155">
        <v>33.279000000000003</v>
      </c>
      <c r="I571" s="156"/>
      <c r="L571" s="152"/>
      <c r="M571" s="157"/>
      <c r="T571" s="158"/>
      <c r="AT571" s="153" t="s">
        <v>129</v>
      </c>
      <c r="AU571" s="153" t="s">
        <v>79</v>
      </c>
      <c r="AV571" s="13" t="s">
        <v>79</v>
      </c>
      <c r="AW571" s="13" t="s">
        <v>31</v>
      </c>
      <c r="AX571" s="13" t="s">
        <v>69</v>
      </c>
      <c r="AY571" s="153" t="s">
        <v>118</v>
      </c>
    </row>
    <row r="572" spans="2:65" s="13" customFormat="1" ht="11.25">
      <c r="B572" s="152"/>
      <c r="D572" s="146" t="s">
        <v>129</v>
      </c>
      <c r="E572" s="153" t="s">
        <v>19</v>
      </c>
      <c r="F572" s="154" t="s">
        <v>649</v>
      </c>
      <c r="H572" s="155">
        <v>17.812999999999999</v>
      </c>
      <c r="I572" s="156"/>
      <c r="L572" s="152"/>
      <c r="M572" s="157"/>
      <c r="T572" s="158"/>
      <c r="AT572" s="153" t="s">
        <v>129</v>
      </c>
      <c r="AU572" s="153" t="s">
        <v>79</v>
      </c>
      <c r="AV572" s="13" t="s">
        <v>79</v>
      </c>
      <c r="AW572" s="13" t="s">
        <v>31</v>
      </c>
      <c r="AX572" s="13" t="s">
        <v>69</v>
      </c>
      <c r="AY572" s="153" t="s">
        <v>118</v>
      </c>
    </row>
    <row r="573" spans="2:65" s="14" customFormat="1" ht="11.25">
      <c r="B573" s="159"/>
      <c r="D573" s="146" t="s">
        <v>129</v>
      </c>
      <c r="E573" s="160" t="s">
        <v>19</v>
      </c>
      <c r="F573" s="161" t="s">
        <v>132</v>
      </c>
      <c r="H573" s="162">
        <v>51.091999999999999</v>
      </c>
      <c r="I573" s="163"/>
      <c r="L573" s="159"/>
      <c r="M573" s="164"/>
      <c r="T573" s="165"/>
      <c r="AT573" s="160" t="s">
        <v>129</v>
      </c>
      <c r="AU573" s="160" t="s">
        <v>79</v>
      </c>
      <c r="AV573" s="14" t="s">
        <v>125</v>
      </c>
      <c r="AW573" s="14" t="s">
        <v>31</v>
      </c>
      <c r="AX573" s="14" t="s">
        <v>77</v>
      </c>
      <c r="AY573" s="160" t="s">
        <v>118</v>
      </c>
    </row>
    <row r="574" spans="2:65" s="1" customFormat="1" ht="24.2" customHeight="1">
      <c r="B574" s="33"/>
      <c r="C574" s="128" t="s">
        <v>650</v>
      </c>
      <c r="D574" s="128" t="s">
        <v>120</v>
      </c>
      <c r="E574" s="129" t="s">
        <v>651</v>
      </c>
      <c r="F574" s="130" t="s">
        <v>640</v>
      </c>
      <c r="G574" s="131" t="s">
        <v>269</v>
      </c>
      <c r="H574" s="132">
        <v>1124.0239999999999</v>
      </c>
      <c r="I574" s="133"/>
      <c r="J574" s="134">
        <f>ROUND(I574*H574,2)</f>
        <v>0</v>
      </c>
      <c r="K574" s="130" t="s">
        <v>124</v>
      </c>
      <c r="L574" s="33"/>
      <c r="M574" s="135" t="s">
        <v>19</v>
      </c>
      <c r="N574" s="136" t="s">
        <v>40</v>
      </c>
      <c r="P574" s="137">
        <f>O574*H574</f>
        <v>0</v>
      </c>
      <c r="Q574" s="137">
        <v>0</v>
      </c>
      <c r="R574" s="137">
        <f>Q574*H574</f>
        <v>0</v>
      </c>
      <c r="S574" s="137">
        <v>0</v>
      </c>
      <c r="T574" s="138">
        <f>S574*H574</f>
        <v>0</v>
      </c>
      <c r="AR574" s="139" t="s">
        <v>125</v>
      </c>
      <c r="AT574" s="139" t="s">
        <v>120</v>
      </c>
      <c r="AU574" s="139" t="s">
        <v>79</v>
      </c>
      <c r="AY574" s="18" t="s">
        <v>118</v>
      </c>
      <c r="BE574" s="140">
        <f>IF(N574="základní",J574,0)</f>
        <v>0</v>
      </c>
      <c r="BF574" s="140">
        <f>IF(N574="snížená",J574,0)</f>
        <v>0</v>
      </c>
      <c r="BG574" s="140">
        <f>IF(N574="zákl. přenesená",J574,0)</f>
        <v>0</v>
      </c>
      <c r="BH574" s="140">
        <f>IF(N574="sníž. přenesená",J574,0)</f>
        <v>0</v>
      </c>
      <c r="BI574" s="140">
        <f>IF(N574="nulová",J574,0)</f>
        <v>0</v>
      </c>
      <c r="BJ574" s="18" t="s">
        <v>77</v>
      </c>
      <c r="BK574" s="140">
        <f>ROUND(I574*H574,2)</f>
        <v>0</v>
      </c>
      <c r="BL574" s="18" t="s">
        <v>125</v>
      </c>
      <c r="BM574" s="139" t="s">
        <v>652</v>
      </c>
    </row>
    <row r="575" spans="2:65" s="1" customFormat="1" ht="11.25">
      <c r="B575" s="33"/>
      <c r="D575" s="141" t="s">
        <v>127</v>
      </c>
      <c r="F575" s="142" t="s">
        <v>653</v>
      </c>
      <c r="I575" s="143"/>
      <c r="L575" s="33"/>
      <c r="M575" s="144"/>
      <c r="T575" s="54"/>
      <c r="AT575" s="18" t="s">
        <v>127</v>
      </c>
      <c r="AU575" s="18" t="s">
        <v>79</v>
      </c>
    </row>
    <row r="576" spans="2:65" s="12" customFormat="1" ht="11.25">
      <c r="B576" s="145"/>
      <c r="D576" s="146" t="s">
        <v>129</v>
      </c>
      <c r="E576" s="147" t="s">
        <v>19</v>
      </c>
      <c r="F576" s="148" t="s">
        <v>241</v>
      </c>
      <c r="H576" s="147" t="s">
        <v>19</v>
      </c>
      <c r="I576" s="149"/>
      <c r="L576" s="145"/>
      <c r="M576" s="150"/>
      <c r="T576" s="151"/>
      <c r="AT576" s="147" t="s">
        <v>129</v>
      </c>
      <c r="AU576" s="147" t="s">
        <v>79</v>
      </c>
      <c r="AV576" s="12" t="s">
        <v>77</v>
      </c>
      <c r="AW576" s="12" t="s">
        <v>31</v>
      </c>
      <c r="AX576" s="12" t="s">
        <v>69</v>
      </c>
      <c r="AY576" s="147" t="s">
        <v>118</v>
      </c>
    </row>
    <row r="577" spans="2:65" s="13" customFormat="1" ht="11.25">
      <c r="B577" s="152"/>
      <c r="D577" s="146" t="s">
        <v>129</v>
      </c>
      <c r="E577" s="153" t="s">
        <v>19</v>
      </c>
      <c r="F577" s="154" t="s">
        <v>648</v>
      </c>
      <c r="H577" s="155">
        <v>33.279000000000003</v>
      </c>
      <c r="I577" s="156"/>
      <c r="L577" s="152"/>
      <c r="M577" s="157"/>
      <c r="T577" s="158"/>
      <c r="AT577" s="153" t="s">
        <v>129</v>
      </c>
      <c r="AU577" s="153" t="s">
        <v>79</v>
      </c>
      <c r="AV577" s="13" t="s">
        <v>79</v>
      </c>
      <c r="AW577" s="13" t="s">
        <v>31</v>
      </c>
      <c r="AX577" s="13" t="s">
        <v>69</v>
      </c>
      <c r="AY577" s="153" t="s">
        <v>118</v>
      </c>
    </row>
    <row r="578" spans="2:65" s="13" customFormat="1" ht="11.25">
      <c r="B578" s="152"/>
      <c r="D578" s="146" t="s">
        <v>129</v>
      </c>
      <c r="E578" s="153" t="s">
        <v>19</v>
      </c>
      <c r="F578" s="154" t="s">
        <v>649</v>
      </c>
      <c r="H578" s="155">
        <v>17.812999999999999</v>
      </c>
      <c r="I578" s="156"/>
      <c r="L578" s="152"/>
      <c r="M578" s="157"/>
      <c r="T578" s="158"/>
      <c r="AT578" s="153" t="s">
        <v>129</v>
      </c>
      <c r="AU578" s="153" t="s">
        <v>79</v>
      </c>
      <c r="AV578" s="13" t="s">
        <v>79</v>
      </c>
      <c r="AW578" s="13" t="s">
        <v>31</v>
      </c>
      <c r="AX578" s="13" t="s">
        <v>69</v>
      </c>
      <c r="AY578" s="153" t="s">
        <v>118</v>
      </c>
    </row>
    <row r="579" spans="2:65" s="14" customFormat="1" ht="11.25">
      <c r="B579" s="159"/>
      <c r="D579" s="146" t="s">
        <v>129</v>
      </c>
      <c r="E579" s="160" t="s">
        <v>19</v>
      </c>
      <c r="F579" s="161" t="s">
        <v>132</v>
      </c>
      <c r="H579" s="162">
        <v>51.091999999999999</v>
      </c>
      <c r="I579" s="163"/>
      <c r="L579" s="159"/>
      <c r="M579" s="164"/>
      <c r="T579" s="165"/>
      <c r="AT579" s="160" t="s">
        <v>129</v>
      </c>
      <c r="AU579" s="160" t="s">
        <v>79</v>
      </c>
      <c r="AV579" s="14" t="s">
        <v>125</v>
      </c>
      <c r="AW579" s="14" t="s">
        <v>31</v>
      </c>
      <c r="AX579" s="14" t="s">
        <v>77</v>
      </c>
      <c r="AY579" s="160" t="s">
        <v>118</v>
      </c>
    </row>
    <row r="580" spans="2:65" s="13" customFormat="1" ht="11.25">
      <c r="B580" s="152"/>
      <c r="D580" s="146" t="s">
        <v>129</v>
      </c>
      <c r="F580" s="154" t="s">
        <v>654</v>
      </c>
      <c r="H580" s="155">
        <v>1124.0239999999999</v>
      </c>
      <c r="I580" s="156"/>
      <c r="L580" s="152"/>
      <c r="M580" s="157"/>
      <c r="T580" s="158"/>
      <c r="AT580" s="153" t="s">
        <v>129</v>
      </c>
      <c r="AU580" s="153" t="s">
        <v>79</v>
      </c>
      <c r="AV580" s="13" t="s">
        <v>79</v>
      </c>
      <c r="AW580" s="13" t="s">
        <v>4</v>
      </c>
      <c r="AX580" s="13" t="s">
        <v>77</v>
      </c>
      <c r="AY580" s="153" t="s">
        <v>118</v>
      </c>
    </row>
    <row r="581" spans="2:65" s="1" customFormat="1" ht="24.2" customHeight="1">
      <c r="B581" s="33"/>
      <c r="C581" s="128" t="s">
        <v>655</v>
      </c>
      <c r="D581" s="128" t="s">
        <v>120</v>
      </c>
      <c r="E581" s="129" t="s">
        <v>656</v>
      </c>
      <c r="F581" s="130" t="s">
        <v>657</v>
      </c>
      <c r="G581" s="131" t="s">
        <v>269</v>
      </c>
      <c r="H581" s="132">
        <v>33.279000000000003</v>
      </c>
      <c r="I581" s="133"/>
      <c r="J581" s="134">
        <f>ROUND(I581*H581,2)</f>
        <v>0</v>
      </c>
      <c r="K581" s="130" t="s">
        <v>124</v>
      </c>
      <c r="L581" s="33"/>
      <c r="M581" s="135" t="s">
        <v>19</v>
      </c>
      <c r="N581" s="136" t="s">
        <v>40</v>
      </c>
      <c r="P581" s="137">
        <f>O581*H581</f>
        <v>0</v>
      </c>
      <c r="Q581" s="137">
        <v>0</v>
      </c>
      <c r="R581" s="137">
        <f>Q581*H581</f>
        <v>0</v>
      </c>
      <c r="S581" s="137">
        <v>0</v>
      </c>
      <c r="T581" s="138">
        <f>S581*H581</f>
        <v>0</v>
      </c>
      <c r="AR581" s="139" t="s">
        <v>125</v>
      </c>
      <c r="AT581" s="139" t="s">
        <v>120</v>
      </c>
      <c r="AU581" s="139" t="s">
        <v>79</v>
      </c>
      <c r="AY581" s="18" t="s">
        <v>118</v>
      </c>
      <c r="BE581" s="140">
        <f>IF(N581="základní",J581,0)</f>
        <v>0</v>
      </c>
      <c r="BF581" s="140">
        <f>IF(N581="snížená",J581,0)</f>
        <v>0</v>
      </c>
      <c r="BG581" s="140">
        <f>IF(N581="zákl. přenesená",J581,0)</f>
        <v>0</v>
      </c>
      <c r="BH581" s="140">
        <f>IF(N581="sníž. přenesená",J581,0)</f>
        <v>0</v>
      </c>
      <c r="BI581" s="140">
        <f>IF(N581="nulová",J581,0)</f>
        <v>0</v>
      </c>
      <c r="BJ581" s="18" t="s">
        <v>77</v>
      </c>
      <c r="BK581" s="140">
        <f>ROUND(I581*H581,2)</f>
        <v>0</v>
      </c>
      <c r="BL581" s="18" t="s">
        <v>125</v>
      </c>
      <c r="BM581" s="139" t="s">
        <v>658</v>
      </c>
    </row>
    <row r="582" spans="2:65" s="1" customFormat="1" ht="11.25">
      <c r="B582" s="33"/>
      <c r="D582" s="141" t="s">
        <v>127</v>
      </c>
      <c r="F582" s="142" t="s">
        <v>659</v>
      </c>
      <c r="I582" s="143"/>
      <c r="L582" s="33"/>
      <c r="M582" s="144"/>
      <c r="T582" s="54"/>
      <c r="AT582" s="18" t="s">
        <v>127</v>
      </c>
      <c r="AU582" s="18" t="s">
        <v>79</v>
      </c>
    </row>
    <row r="583" spans="2:65" s="12" customFormat="1" ht="11.25">
      <c r="B583" s="145"/>
      <c r="D583" s="146" t="s">
        <v>129</v>
      </c>
      <c r="E583" s="147" t="s">
        <v>19</v>
      </c>
      <c r="F583" s="148" t="s">
        <v>241</v>
      </c>
      <c r="H583" s="147" t="s">
        <v>19</v>
      </c>
      <c r="I583" s="149"/>
      <c r="L583" s="145"/>
      <c r="M583" s="150"/>
      <c r="T583" s="151"/>
      <c r="AT583" s="147" t="s">
        <v>129</v>
      </c>
      <c r="AU583" s="147" t="s">
        <v>79</v>
      </c>
      <c r="AV583" s="12" t="s">
        <v>77</v>
      </c>
      <c r="AW583" s="12" t="s">
        <v>31</v>
      </c>
      <c r="AX583" s="12" t="s">
        <v>69</v>
      </c>
      <c r="AY583" s="147" t="s">
        <v>118</v>
      </c>
    </row>
    <row r="584" spans="2:65" s="13" customFormat="1" ht="11.25">
      <c r="B584" s="152"/>
      <c r="D584" s="146" t="s">
        <v>129</v>
      </c>
      <c r="E584" s="153" t="s">
        <v>19</v>
      </c>
      <c r="F584" s="154" t="s">
        <v>648</v>
      </c>
      <c r="H584" s="155">
        <v>33.279000000000003</v>
      </c>
      <c r="I584" s="156"/>
      <c r="L584" s="152"/>
      <c r="M584" s="157"/>
      <c r="T584" s="158"/>
      <c r="AT584" s="153" t="s">
        <v>129</v>
      </c>
      <c r="AU584" s="153" t="s">
        <v>79</v>
      </c>
      <c r="AV584" s="13" t="s">
        <v>79</v>
      </c>
      <c r="AW584" s="13" t="s">
        <v>31</v>
      </c>
      <c r="AX584" s="13" t="s">
        <v>69</v>
      </c>
      <c r="AY584" s="153" t="s">
        <v>118</v>
      </c>
    </row>
    <row r="585" spans="2:65" s="14" customFormat="1" ht="11.25">
      <c r="B585" s="159"/>
      <c r="D585" s="146" t="s">
        <v>129</v>
      </c>
      <c r="E585" s="160" t="s">
        <v>19</v>
      </c>
      <c r="F585" s="161" t="s">
        <v>132</v>
      </c>
      <c r="H585" s="162">
        <v>33.279000000000003</v>
      </c>
      <c r="I585" s="163"/>
      <c r="L585" s="159"/>
      <c r="M585" s="164"/>
      <c r="T585" s="165"/>
      <c r="AT585" s="160" t="s">
        <v>129</v>
      </c>
      <c r="AU585" s="160" t="s">
        <v>79</v>
      </c>
      <c r="AV585" s="14" t="s">
        <v>125</v>
      </c>
      <c r="AW585" s="14" t="s">
        <v>31</v>
      </c>
      <c r="AX585" s="14" t="s">
        <v>77</v>
      </c>
      <c r="AY585" s="160" t="s">
        <v>118</v>
      </c>
    </row>
    <row r="586" spans="2:65" s="1" customFormat="1" ht="24.2" customHeight="1">
      <c r="B586" s="33"/>
      <c r="C586" s="128" t="s">
        <v>660</v>
      </c>
      <c r="D586" s="128" t="s">
        <v>120</v>
      </c>
      <c r="E586" s="129" t="s">
        <v>661</v>
      </c>
      <c r="F586" s="130" t="s">
        <v>662</v>
      </c>
      <c r="G586" s="131" t="s">
        <v>269</v>
      </c>
      <c r="H586" s="132">
        <v>17.812999999999999</v>
      </c>
      <c r="I586" s="133"/>
      <c r="J586" s="134">
        <f>ROUND(I586*H586,2)</f>
        <v>0</v>
      </c>
      <c r="K586" s="130" t="s">
        <v>124</v>
      </c>
      <c r="L586" s="33"/>
      <c r="M586" s="135" t="s">
        <v>19</v>
      </c>
      <c r="N586" s="136" t="s">
        <v>40</v>
      </c>
      <c r="P586" s="137">
        <f>O586*H586</f>
        <v>0</v>
      </c>
      <c r="Q586" s="137">
        <v>0</v>
      </c>
      <c r="R586" s="137">
        <f>Q586*H586</f>
        <v>0</v>
      </c>
      <c r="S586" s="137">
        <v>0</v>
      </c>
      <c r="T586" s="138">
        <f>S586*H586</f>
        <v>0</v>
      </c>
      <c r="AR586" s="139" t="s">
        <v>125</v>
      </c>
      <c r="AT586" s="139" t="s">
        <v>120</v>
      </c>
      <c r="AU586" s="139" t="s">
        <v>79</v>
      </c>
      <c r="AY586" s="18" t="s">
        <v>118</v>
      </c>
      <c r="BE586" s="140">
        <f>IF(N586="základní",J586,0)</f>
        <v>0</v>
      </c>
      <c r="BF586" s="140">
        <f>IF(N586="snížená",J586,0)</f>
        <v>0</v>
      </c>
      <c r="BG586" s="140">
        <f>IF(N586="zákl. přenesená",J586,0)</f>
        <v>0</v>
      </c>
      <c r="BH586" s="140">
        <f>IF(N586="sníž. přenesená",J586,0)</f>
        <v>0</v>
      </c>
      <c r="BI586" s="140">
        <f>IF(N586="nulová",J586,0)</f>
        <v>0</v>
      </c>
      <c r="BJ586" s="18" t="s">
        <v>77</v>
      </c>
      <c r="BK586" s="140">
        <f>ROUND(I586*H586,2)</f>
        <v>0</v>
      </c>
      <c r="BL586" s="18" t="s">
        <v>125</v>
      </c>
      <c r="BM586" s="139" t="s">
        <v>663</v>
      </c>
    </row>
    <row r="587" spans="2:65" s="1" customFormat="1" ht="11.25">
      <c r="B587" s="33"/>
      <c r="D587" s="141" t="s">
        <v>127</v>
      </c>
      <c r="F587" s="142" t="s">
        <v>664</v>
      </c>
      <c r="I587" s="143"/>
      <c r="L587" s="33"/>
      <c r="M587" s="144"/>
      <c r="T587" s="54"/>
      <c r="AT587" s="18" t="s">
        <v>127</v>
      </c>
      <c r="AU587" s="18" t="s">
        <v>79</v>
      </c>
    </row>
    <row r="588" spans="2:65" s="12" customFormat="1" ht="11.25">
      <c r="B588" s="145"/>
      <c r="D588" s="146" t="s">
        <v>129</v>
      </c>
      <c r="E588" s="147" t="s">
        <v>19</v>
      </c>
      <c r="F588" s="148" t="s">
        <v>241</v>
      </c>
      <c r="H588" s="147" t="s">
        <v>19</v>
      </c>
      <c r="I588" s="149"/>
      <c r="L588" s="145"/>
      <c r="M588" s="150"/>
      <c r="T588" s="151"/>
      <c r="AT588" s="147" t="s">
        <v>129</v>
      </c>
      <c r="AU588" s="147" t="s">
        <v>79</v>
      </c>
      <c r="AV588" s="12" t="s">
        <v>77</v>
      </c>
      <c r="AW588" s="12" t="s">
        <v>31</v>
      </c>
      <c r="AX588" s="12" t="s">
        <v>69</v>
      </c>
      <c r="AY588" s="147" t="s">
        <v>118</v>
      </c>
    </row>
    <row r="589" spans="2:65" s="13" customFormat="1" ht="11.25">
      <c r="B589" s="152"/>
      <c r="D589" s="146" t="s">
        <v>129</v>
      </c>
      <c r="E589" s="153" t="s">
        <v>19</v>
      </c>
      <c r="F589" s="154" t="s">
        <v>649</v>
      </c>
      <c r="H589" s="155">
        <v>17.812999999999999</v>
      </c>
      <c r="I589" s="156"/>
      <c r="L589" s="152"/>
      <c r="M589" s="157"/>
      <c r="T589" s="158"/>
      <c r="AT589" s="153" t="s">
        <v>129</v>
      </c>
      <c r="AU589" s="153" t="s">
        <v>79</v>
      </c>
      <c r="AV589" s="13" t="s">
        <v>79</v>
      </c>
      <c r="AW589" s="13" t="s">
        <v>31</v>
      </c>
      <c r="AX589" s="13" t="s">
        <v>69</v>
      </c>
      <c r="AY589" s="153" t="s">
        <v>118</v>
      </c>
    </row>
    <row r="590" spans="2:65" s="14" customFormat="1" ht="11.25">
      <c r="B590" s="159"/>
      <c r="D590" s="146" t="s">
        <v>129</v>
      </c>
      <c r="E590" s="160" t="s">
        <v>19</v>
      </c>
      <c r="F590" s="161" t="s">
        <v>132</v>
      </c>
      <c r="H590" s="162">
        <v>17.812999999999999</v>
      </c>
      <c r="I590" s="163"/>
      <c r="L590" s="159"/>
      <c r="M590" s="164"/>
      <c r="T590" s="165"/>
      <c r="AT590" s="160" t="s">
        <v>129</v>
      </c>
      <c r="AU590" s="160" t="s">
        <v>79</v>
      </c>
      <c r="AV590" s="14" t="s">
        <v>125</v>
      </c>
      <c r="AW590" s="14" t="s">
        <v>31</v>
      </c>
      <c r="AX590" s="14" t="s">
        <v>77</v>
      </c>
      <c r="AY590" s="160" t="s">
        <v>118</v>
      </c>
    </row>
    <row r="591" spans="2:65" s="11" customFormat="1" ht="22.9" customHeight="1">
      <c r="B591" s="116"/>
      <c r="D591" s="117" t="s">
        <v>68</v>
      </c>
      <c r="E591" s="126" t="s">
        <v>665</v>
      </c>
      <c r="F591" s="126" t="s">
        <v>666</v>
      </c>
      <c r="I591" s="119"/>
      <c r="J591" s="127">
        <f>BK591</f>
        <v>0</v>
      </c>
      <c r="L591" s="116"/>
      <c r="M591" s="121"/>
      <c r="P591" s="122">
        <f>SUM(P592:P593)</f>
        <v>0</v>
      </c>
      <c r="R591" s="122">
        <f>SUM(R592:R593)</f>
        <v>0</v>
      </c>
      <c r="T591" s="123">
        <f>SUM(T592:T593)</f>
        <v>0</v>
      </c>
      <c r="AR591" s="117" t="s">
        <v>77</v>
      </c>
      <c r="AT591" s="124" t="s">
        <v>68</v>
      </c>
      <c r="AU591" s="124" t="s">
        <v>77</v>
      </c>
      <c r="AY591" s="117" t="s">
        <v>118</v>
      </c>
      <c r="BK591" s="125">
        <f>SUM(BK592:BK593)</f>
        <v>0</v>
      </c>
    </row>
    <row r="592" spans="2:65" s="1" customFormat="1" ht="24.2" customHeight="1">
      <c r="B592" s="33"/>
      <c r="C592" s="128" t="s">
        <v>667</v>
      </c>
      <c r="D592" s="128" t="s">
        <v>120</v>
      </c>
      <c r="E592" s="129" t="s">
        <v>668</v>
      </c>
      <c r="F592" s="130" t="s">
        <v>669</v>
      </c>
      <c r="G592" s="131" t="s">
        <v>269</v>
      </c>
      <c r="H592" s="132">
        <v>28.53</v>
      </c>
      <c r="I592" s="133"/>
      <c r="J592" s="134">
        <f>ROUND(I592*H592,2)</f>
        <v>0</v>
      </c>
      <c r="K592" s="130" t="s">
        <v>124</v>
      </c>
      <c r="L592" s="33"/>
      <c r="M592" s="135" t="s">
        <v>19</v>
      </c>
      <c r="N592" s="136" t="s">
        <v>40</v>
      </c>
      <c r="P592" s="137">
        <f>O592*H592</f>
        <v>0</v>
      </c>
      <c r="Q592" s="137">
        <v>0</v>
      </c>
      <c r="R592" s="137">
        <f>Q592*H592</f>
        <v>0</v>
      </c>
      <c r="S592" s="137">
        <v>0</v>
      </c>
      <c r="T592" s="138">
        <f>S592*H592</f>
        <v>0</v>
      </c>
      <c r="AR592" s="139" t="s">
        <v>125</v>
      </c>
      <c r="AT592" s="139" t="s">
        <v>120</v>
      </c>
      <c r="AU592" s="139" t="s">
        <v>79</v>
      </c>
      <c r="AY592" s="18" t="s">
        <v>118</v>
      </c>
      <c r="BE592" s="140">
        <f>IF(N592="základní",J592,0)</f>
        <v>0</v>
      </c>
      <c r="BF592" s="140">
        <f>IF(N592="snížená",J592,0)</f>
        <v>0</v>
      </c>
      <c r="BG592" s="140">
        <f>IF(N592="zákl. přenesená",J592,0)</f>
        <v>0</v>
      </c>
      <c r="BH592" s="140">
        <f>IF(N592="sníž. přenesená",J592,0)</f>
        <v>0</v>
      </c>
      <c r="BI592" s="140">
        <f>IF(N592="nulová",J592,0)</f>
        <v>0</v>
      </c>
      <c r="BJ592" s="18" t="s">
        <v>77</v>
      </c>
      <c r="BK592" s="140">
        <f>ROUND(I592*H592,2)</f>
        <v>0</v>
      </c>
      <c r="BL592" s="18" t="s">
        <v>125</v>
      </c>
      <c r="BM592" s="139" t="s">
        <v>670</v>
      </c>
    </row>
    <row r="593" spans="2:47" s="1" customFormat="1" ht="11.25">
      <c r="B593" s="33"/>
      <c r="D593" s="141" t="s">
        <v>127</v>
      </c>
      <c r="F593" s="142" t="s">
        <v>671</v>
      </c>
      <c r="I593" s="143"/>
      <c r="L593" s="33"/>
      <c r="M593" s="183"/>
      <c r="N593" s="184"/>
      <c r="O593" s="184"/>
      <c r="P593" s="184"/>
      <c r="Q593" s="184"/>
      <c r="R593" s="184"/>
      <c r="S593" s="184"/>
      <c r="T593" s="185"/>
      <c r="AT593" s="18" t="s">
        <v>127</v>
      </c>
      <c r="AU593" s="18" t="s">
        <v>79</v>
      </c>
    </row>
    <row r="594" spans="2:47" s="1" customFormat="1" ht="6.95" customHeight="1">
      <c r="B594" s="42"/>
      <c r="C594" s="43"/>
      <c r="D594" s="43"/>
      <c r="E594" s="43"/>
      <c r="F594" s="43"/>
      <c r="G594" s="43"/>
      <c r="H594" s="43"/>
      <c r="I594" s="43"/>
      <c r="J594" s="43"/>
      <c r="K594" s="43"/>
      <c r="L594" s="33"/>
    </row>
  </sheetData>
  <sheetProtection algorithmName="SHA-512" hashValue="y+lqEyd5zfzNtYktsZDQ8j8ikympKTjuvQNYMh82vstJi4SzOamaS7D467gyjGkvvTDtKPI0iygQ95onM6PU2A==" saltValue="i505sgWSD/777puEgra2FsLKbdMknyVhNoHhBx6cvYv3jeMgkhuvuaV686ag0AgCiIsTC6E24b8QhEt0bDGsww==" spinCount="100000" sheet="1" objects="1" scenarios="1" formatColumns="0" formatRows="0" autoFilter="0"/>
  <autoFilter ref="C88:K593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8" r:id="rId2" xr:uid="{00000000-0004-0000-0100-000001000000}"/>
    <hyperlink ref="F104" r:id="rId3" xr:uid="{00000000-0004-0000-0100-000002000000}"/>
    <hyperlink ref="F108" r:id="rId4" xr:uid="{00000000-0004-0000-0100-000003000000}"/>
    <hyperlink ref="F112" r:id="rId5" xr:uid="{00000000-0004-0000-0100-000004000000}"/>
    <hyperlink ref="F117" r:id="rId6" xr:uid="{00000000-0004-0000-0100-000005000000}"/>
    <hyperlink ref="F122" r:id="rId7" xr:uid="{00000000-0004-0000-0100-000006000000}"/>
    <hyperlink ref="F130" r:id="rId8" xr:uid="{00000000-0004-0000-0100-000007000000}"/>
    <hyperlink ref="F151" r:id="rId9" xr:uid="{00000000-0004-0000-0100-000008000000}"/>
    <hyperlink ref="F157" r:id="rId10" xr:uid="{00000000-0004-0000-0100-000009000000}"/>
    <hyperlink ref="F165" r:id="rId11" xr:uid="{00000000-0004-0000-0100-00000A000000}"/>
    <hyperlink ref="F167" r:id="rId12" xr:uid="{00000000-0004-0000-0100-00000B000000}"/>
    <hyperlink ref="F173" r:id="rId13" xr:uid="{00000000-0004-0000-0100-00000C000000}"/>
    <hyperlink ref="F186" r:id="rId14" xr:uid="{00000000-0004-0000-0100-00000D000000}"/>
    <hyperlink ref="F211" r:id="rId15" xr:uid="{00000000-0004-0000-0100-00000E000000}"/>
    <hyperlink ref="F237" r:id="rId16" xr:uid="{00000000-0004-0000-0100-00000F000000}"/>
    <hyperlink ref="F243" r:id="rId17" xr:uid="{00000000-0004-0000-0100-000010000000}"/>
    <hyperlink ref="F250" r:id="rId18" xr:uid="{00000000-0004-0000-0100-000011000000}"/>
    <hyperlink ref="F254" r:id="rId19" xr:uid="{00000000-0004-0000-0100-000012000000}"/>
    <hyperlink ref="F280" r:id="rId20" xr:uid="{00000000-0004-0000-0100-000013000000}"/>
    <hyperlink ref="F287" r:id="rId21" xr:uid="{00000000-0004-0000-0100-000014000000}"/>
    <hyperlink ref="F312" r:id="rId22" xr:uid="{00000000-0004-0000-0100-000015000000}"/>
    <hyperlink ref="F318" r:id="rId23" xr:uid="{00000000-0004-0000-0100-000016000000}"/>
    <hyperlink ref="F328" r:id="rId24" xr:uid="{00000000-0004-0000-0100-000017000000}"/>
    <hyperlink ref="F334" r:id="rId25" xr:uid="{00000000-0004-0000-0100-000018000000}"/>
    <hyperlink ref="F342" r:id="rId26" xr:uid="{00000000-0004-0000-0100-000019000000}"/>
    <hyperlink ref="F353" r:id="rId27" xr:uid="{00000000-0004-0000-0100-00001A000000}"/>
    <hyperlink ref="F357" r:id="rId28" xr:uid="{00000000-0004-0000-0100-00001B000000}"/>
    <hyperlink ref="F362" r:id="rId29" xr:uid="{00000000-0004-0000-0100-00001C000000}"/>
    <hyperlink ref="F366" r:id="rId30" xr:uid="{00000000-0004-0000-0100-00001D000000}"/>
    <hyperlink ref="F371" r:id="rId31" xr:uid="{00000000-0004-0000-0100-00001E000000}"/>
    <hyperlink ref="F375" r:id="rId32" xr:uid="{00000000-0004-0000-0100-00001F000000}"/>
    <hyperlink ref="F390" r:id="rId33" xr:uid="{00000000-0004-0000-0100-000020000000}"/>
    <hyperlink ref="F397" r:id="rId34" xr:uid="{00000000-0004-0000-0100-000021000000}"/>
    <hyperlink ref="F402" r:id="rId35" xr:uid="{00000000-0004-0000-0100-000022000000}"/>
    <hyperlink ref="F407" r:id="rId36" xr:uid="{00000000-0004-0000-0100-000023000000}"/>
    <hyperlink ref="F410" r:id="rId37" xr:uid="{00000000-0004-0000-0100-000024000000}"/>
    <hyperlink ref="F416" r:id="rId38" xr:uid="{00000000-0004-0000-0100-000025000000}"/>
    <hyperlink ref="F421" r:id="rId39" xr:uid="{00000000-0004-0000-0100-000026000000}"/>
    <hyperlink ref="F426" r:id="rId40" xr:uid="{00000000-0004-0000-0100-000027000000}"/>
    <hyperlink ref="F431" r:id="rId41" xr:uid="{00000000-0004-0000-0100-000028000000}"/>
    <hyperlink ref="F437" r:id="rId42" xr:uid="{00000000-0004-0000-0100-000029000000}"/>
    <hyperlink ref="F443" r:id="rId43" xr:uid="{00000000-0004-0000-0100-00002A000000}"/>
    <hyperlink ref="F456" r:id="rId44" xr:uid="{00000000-0004-0000-0100-00002B000000}"/>
    <hyperlink ref="F466" r:id="rId45" xr:uid="{00000000-0004-0000-0100-00002C000000}"/>
    <hyperlink ref="F473" r:id="rId46" xr:uid="{00000000-0004-0000-0100-00002D000000}"/>
    <hyperlink ref="F480" r:id="rId47" xr:uid="{00000000-0004-0000-0100-00002E000000}"/>
    <hyperlink ref="F487" r:id="rId48" xr:uid="{00000000-0004-0000-0100-00002F000000}"/>
    <hyperlink ref="F494" r:id="rId49" xr:uid="{00000000-0004-0000-0100-000030000000}"/>
    <hyperlink ref="F500" r:id="rId50" xr:uid="{00000000-0004-0000-0100-000031000000}"/>
    <hyperlink ref="F507" r:id="rId51" xr:uid="{00000000-0004-0000-0100-000032000000}"/>
    <hyperlink ref="F514" r:id="rId52" xr:uid="{00000000-0004-0000-0100-000033000000}"/>
    <hyperlink ref="F516" r:id="rId53" xr:uid="{00000000-0004-0000-0100-000034000000}"/>
    <hyperlink ref="F523" r:id="rId54" xr:uid="{00000000-0004-0000-0100-000035000000}"/>
    <hyperlink ref="F530" r:id="rId55" xr:uid="{00000000-0004-0000-0100-000036000000}"/>
    <hyperlink ref="F535" r:id="rId56" xr:uid="{00000000-0004-0000-0100-000037000000}"/>
    <hyperlink ref="F540" r:id="rId57" xr:uid="{00000000-0004-0000-0100-000038000000}"/>
    <hyperlink ref="F542" r:id="rId58" xr:uid="{00000000-0004-0000-0100-000039000000}"/>
    <hyperlink ref="F544" r:id="rId59" xr:uid="{00000000-0004-0000-0100-00003A000000}"/>
    <hyperlink ref="F559" r:id="rId60" xr:uid="{00000000-0004-0000-0100-00003B000000}"/>
    <hyperlink ref="F564" r:id="rId61" xr:uid="{00000000-0004-0000-0100-00003C000000}"/>
    <hyperlink ref="F569" r:id="rId62" xr:uid="{00000000-0004-0000-0100-00003D000000}"/>
    <hyperlink ref="F575" r:id="rId63" xr:uid="{00000000-0004-0000-0100-00003E000000}"/>
    <hyperlink ref="F582" r:id="rId64" xr:uid="{00000000-0004-0000-0100-00003F000000}"/>
    <hyperlink ref="F587" r:id="rId65" xr:uid="{00000000-0004-0000-0100-000040000000}"/>
    <hyperlink ref="F593" r:id="rId66" xr:uid="{00000000-0004-0000-0100-00004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9"/>
  <sheetViews>
    <sheetView showGridLines="0" workbookViewId="0">
      <selection activeCell="W15" sqref="W1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82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2:46" ht="24.95" customHeight="1">
      <c r="B4" s="21"/>
      <c r="D4" s="22" t="s">
        <v>86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3" t="str">
        <f>'Rekapitulace stavby'!K6</f>
        <v>PRAKŠICE – OPRAVA ODLEHČOVACÍ STOKY OS 1A</v>
      </c>
      <c r="F7" s="314"/>
      <c r="G7" s="314"/>
      <c r="H7" s="314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95" t="s">
        <v>672</v>
      </c>
      <c r="F9" s="315"/>
      <c r="G9" s="315"/>
      <c r="H9" s="31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4. 4. 2024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79"/>
      <c r="G18" s="279"/>
      <c r="H18" s="279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87"/>
      <c r="E27" s="284" t="s">
        <v>19</v>
      </c>
      <c r="F27" s="284"/>
      <c r="G27" s="284"/>
      <c r="H27" s="28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35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5" customHeight="1">
      <c r="B33" s="33"/>
      <c r="D33" s="53" t="s">
        <v>39</v>
      </c>
      <c r="E33" s="28" t="s">
        <v>40</v>
      </c>
      <c r="F33" s="89">
        <f>ROUND((SUM(BE84:BE148)),  2)</f>
        <v>0</v>
      </c>
      <c r="I33" s="90">
        <v>0.21</v>
      </c>
      <c r="J33" s="89">
        <f>ROUND(((SUM(BE84:BE148))*I33),  2)</f>
        <v>0</v>
      </c>
      <c r="L33" s="33"/>
    </row>
    <row r="34" spans="2:12" s="1" customFormat="1" ht="14.45" customHeight="1">
      <c r="B34" s="33"/>
      <c r="E34" s="28" t="s">
        <v>41</v>
      </c>
      <c r="F34" s="89">
        <f>ROUND((SUM(BF84:BF148)),  2)</f>
        <v>0</v>
      </c>
      <c r="I34" s="90">
        <v>0.12</v>
      </c>
      <c r="J34" s="89">
        <f>ROUND(((SUM(BF84:BF148))*I34),  2)</f>
        <v>0</v>
      </c>
      <c r="L34" s="33"/>
    </row>
    <row r="35" spans="2:12" s="1" customFormat="1" ht="14.45" hidden="1" customHeight="1">
      <c r="B35" s="33"/>
      <c r="E35" s="28" t="s">
        <v>42</v>
      </c>
      <c r="F35" s="89">
        <f>ROUND((SUM(BG84:BG148)),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43</v>
      </c>
      <c r="F36" s="89">
        <f>ROUND((SUM(BH84:BH148)),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44</v>
      </c>
      <c r="F37" s="89">
        <f>ROUND((SUM(BI84:BI148)),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45</v>
      </c>
      <c r="E39" s="55"/>
      <c r="F39" s="55"/>
      <c r="G39" s="93" t="s">
        <v>46</v>
      </c>
      <c r="H39" s="94" t="s">
        <v>47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3" t="str">
        <f>E7</f>
        <v>PRAKŠICE – OPRAVA ODLEHČOVACÍ STOKY OS 1A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95" t="str">
        <f>E9</f>
        <v>002 - Výústní objekt VO1a</v>
      </c>
      <c r="F50" s="315"/>
      <c r="G50" s="315"/>
      <c r="H50" s="31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4. 4. 2024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30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67</v>
      </c>
      <c r="J59" s="64">
        <f>J84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673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94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97</v>
      </c>
      <c r="E62" s="106"/>
      <c r="F62" s="106"/>
      <c r="G62" s="106"/>
      <c r="H62" s="106"/>
      <c r="I62" s="106"/>
      <c r="J62" s="107">
        <f>J120</f>
        <v>0</v>
      </c>
      <c r="L62" s="104"/>
    </row>
    <row r="63" spans="2:47" s="9" customFormat="1" ht="19.899999999999999" customHeight="1">
      <c r="B63" s="104"/>
      <c r="D63" s="105" t="s">
        <v>99</v>
      </c>
      <c r="E63" s="106"/>
      <c r="F63" s="106"/>
      <c r="G63" s="106"/>
      <c r="H63" s="106"/>
      <c r="I63" s="106"/>
      <c r="J63" s="107">
        <f>J138</f>
        <v>0</v>
      </c>
      <c r="L63" s="104"/>
    </row>
    <row r="64" spans="2:47" s="9" customFormat="1" ht="19.899999999999999" customHeight="1">
      <c r="B64" s="104"/>
      <c r="D64" s="105" t="s">
        <v>102</v>
      </c>
      <c r="E64" s="106"/>
      <c r="F64" s="106"/>
      <c r="G64" s="106"/>
      <c r="H64" s="106"/>
      <c r="I64" s="106"/>
      <c r="J64" s="107">
        <f>J146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103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13" t="str">
        <f>E7</f>
        <v>PRAKŠICE – OPRAVA ODLEHČOVACÍ STOKY OS 1A</v>
      </c>
      <c r="F74" s="314"/>
      <c r="G74" s="314"/>
      <c r="H74" s="314"/>
      <c r="L74" s="33"/>
    </row>
    <row r="75" spans="2:12" s="1" customFormat="1" ht="12" customHeight="1">
      <c r="B75" s="33"/>
      <c r="C75" s="28" t="s">
        <v>87</v>
      </c>
      <c r="L75" s="33"/>
    </row>
    <row r="76" spans="2:12" s="1" customFormat="1" ht="16.5" customHeight="1">
      <c r="B76" s="33"/>
      <c r="E76" s="295" t="str">
        <f>E9</f>
        <v>002 - Výústní objekt VO1a</v>
      </c>
      <c r="F76" s="315"/>
      <c r="G76" s="315"/>
      <c r="H76" s="315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 xml:space="preserve"> </v>
      </c>
      <c r="I78" s="28" t="s">
        <v>23</v>
      </c>
      <c r="J78" s="50" t="str">
        <f>IF(J12="","",J12)</f>
        <v>4. 4. 2024</v>
      </c>
      <c r="L78" s="33"/>
    </row>
    <row r="79" spans="2:12" s="1" customFormat="1" ht="6.95" customHeight="1">
      <c r="B79" s="33"/>
      <c r="L79" s="33"/>
    </row>
    <row r="80" spans="2:12" s="1" customFormat="1" ht="15.2" customHeight="1">
      <c r="B80" s="33"/>
      <c r="C80" s="28" t="s">
        <v>25</v>
      </c>
      <c r="F80" s="26" t="str">
        <f>E15</f>
        <v xml:space="preserve"> </v>
      </c>
      <c r="I80" s="28" t="s">
        <v>30</v>
      </c>
      <c r="J80" s="31" t="str">
        <f>E21</f>
        <v xml:space="preserve"> </v>
      </c>
      <c r="L80" s="33"/>
    </row>
    <row r="81" spans="2:65" s="1" customFormat="1" ht="15.2" customHeight="1">
      <c r="B81" s="33"/>
      <c r="C81" s="28" t="s">
        <v>28</v>
      </c>
      <c r="F81" s="26" t="str">
        <f>IF(E18="","",E18)</f>
        <v>Vyplň údaj</v>
      </c>
      <c r="I81" s="28" t="s">
        <v>32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104</v>
      </c>
      <c r="D83" s="110" t="s">
        <v>54</v>
      </c>
      <c r="E83" s="110" t="s">
        <v>50</v>
      </c>
      <c r="F83" s="110" t="s">
        <v>51</v>
      </c>
      <c r="G83" s="110" t="s">
        <v>105</v>
      </c>
      <c r="H83" s="110" t="s">
        <v>106</v>
      </c>
      <c r="I83" s="110" t="s">
        <v>107</v>
      </c>
      <c r="J83" s="110" t="s">
        <v>91</v>
      </c>
      <c r="K83" s="111" t="s">
        <v>108</v>
      </c>
      <c r="L83" s="108"/>
      <c r="M83" s="57" t="s">
        <v>19</v>
      </c>
      <c r="N83" s="58" t="s">
        <v>39</v>
      </c>
      <c r="O83" s="58" t="s">
        <v>109</v>
      </c>
      <c r="P83" s="58" t="s">
        <v>110</v>
      </c>
      <c r="Q83" s="58" t="s">
        <v>111</v>
      </c>
      <c r="R83" s="58" t="s">
        <v>112</v>
      </c>
      <c r="S83" s="58" t="s">
        <v>113</v>
      </c>
      <c r="T83" s="59" t="s">
        <v>114</v>
      </c>
    </row>
    <row r="84" spans="2:65" s="1" customFormat="1" ht="22.9" customHeight="1">
      <c r="B84" s="33"/>
      <c r="C84" s="62" t="s">
        <v>115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147.01346214</v>
      </c>
      <c r="S84" s="51"/>
      <c r="T84" s="114">
        <f>T85</f>
        <v>0</v>
      </c>
      <c r="AT84" s="18" t="s">
        <v>68</v>
      </c>
      <c r="AU84" s="18" t="s">
        <v>92</v>
      </c>
      <c r="BK84" s="115">
        <f>BK85</f>
        <v>0</v>
      </c>
    </row>
    <row r="85" spans="2:65" s="11" customFormat="1" ht="25.9" customHeight="1">
      <c r="B85" s="116"/>
      <c r="D85" s="117" t="s">
        <v>68</v>
      </c>
      <c r="E85" s="118" t="s">
        <v>116</v>
      </c>
      <c r="F85" s="118" t="s">
        <v>674</v>
      </c>
      <c r="I85" s="119"/>
      <c r="J85" s="120">
        <f>BK85</f>
        <v>0</v>
      </c>
      <c r="L85" s="116"/>
      <c r="M85" s="121"/>
      <c r="P85" s="122">
        <f>P86+P120+P138+P146</f>
        <v>0</v>
      </c>
      <c r="R85" s="122">
        <f>R86+R120+R138+R146</f>
        <v>147.01346214</v>
      </c>
      <c r="T85" s="123">
        <f>T86+T120+T138+T146</f>
        <v>0</v>
      </c>
      <c r="AR85" s="117" t="s">
        <v>77</v>
      </c>
      <c r="AT85" s="124" t="s">
        <v>68</v>
      </c>
      <c r="AU85" s="124" t="s">
        <v>69</v>
      </c>
      <c r="AY85" s="117" t="s">
        <v>118</v>
      </c>
      <c r="BK85" s="125">
        <f>BK86+BK120+BK138+BK146</f>
        <v>0</v>
      </c>
    </row>
    <row r="86" spans="2:65" s="11" customFormat="1" ht="22.9" customHeight="1">
      <c r="B86" s="116"/>
      <c r="D86" s="117" t="s">
        <v>68</v>
      </c>
      <c r="E86" s="126" t="s">
        <v>77</v>
      </c>
      <c r="F86" s="126" t="s">
        <v>119</v>
      </c>
      <c r="I86" s="119"/>
      <c r="J86" s="127">
        <f>BK86</f>
        <v>0</v>
      </c>
      <c r="L86" s="116"/>
      <c r="M86" s="121"/>
      <c r="P86" s="122">
        <f>SUM(P87:P119)</f>
        <v>0</v>
      </c>
      <c r="R86" s="122">
        <f>SUM(R87:R119)</f>
        <v>0</v>
      </c>
      <c r="T86" s="123">
        <f>SUM(T87:T119)</f>
        <v>0</v>
      </c>
      <c r="AR86" s="117" t="s">
        <v>77</v>
      </c>
      <c r="AT86" s="124" t="s">
        <v>68</v>
      </c>
      <c r="AU86" s="124" t="s">
        <v>77</v>
      </c>
      <c r="AY86" s="117" t="s">
        <v>118</v>
      </c>
      <c r="BK86" s="125">
        <f>SUM(BK87:BK119)</f>
        <v>0</v>
      </c>
    </row>
    <row r="87" spans="2:65" s="1" customFormat="1" ht="37.9" customHeight="1">
      <c r="B87" s="33"/>
      <c r="C87" s="128" t="s">
        <v>77</v>
      </c>
      <c r="D87" s="128" t="s">
        <v>120</v>
      </c>
      <c r="E87" s="129" t="s">
        <v>675</v>
      </c>
      <c r="F87" s="130" t="s">
        <v>676</v>
      </c>
      <c r="G87" s="131" t="s">
        <v>178</v>
      </c>
      <c r="H87" s="132">
        <v>48</v>
      </c>
      <c r="I87" s="133"/>
      <c r="J87" s="134">
        <f>ROUND(I87*H87,2)</f>
        <v>0</v>
      </c>
      <c r="K87" s="130" t="s">
        <v>124</v>
      </c>
      <c r="L87" s="33"/>
      <c r="M87" s="135" t="s">
        <v>19</v>
      </c>
      <c r="N87" s="136" t="s">
        <v>40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125</v>
      </c>
      <c r="AT87" s="139" t="s">
        <v>120</v>
      </c>
      <c r="AU87" s="139" t="s">
        <v>79</v>
      </c>
      <c r="AY87" s="18" t="s">
        <v>118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77</v>
      </c>
      <c r="BK87" s="140">
        <f>ROUND(I87*H87,2)</f>
        <v>0</v>
      </c>
      <c r="BL87" s="18" t="s">
        <v>125</v>
      </c>
      <c r="BM87" s="139" t="s">
        <v>677</v>
      </c>
    </row>
    <row r="88" spans="2:65" s="1" customFormat="1" ht="11.25">
      <c r="B88" s="33"/>
      <c r="D88" s="141" t="s">
        <v>127</v>
      </c>
      <c r="F88" s="142" t="s">
        <v>678</v>
      </c>
      <c r="I88" s="143"/>
      <c r="L88" s="33"/>
      <c r="M88" s="144"/>
      <c r="T88" s="54"/>
      <c r="AT88" s="18" t="s">
        <v>127</v>
      </c>
      <c r="AU88" s="18" t="s">
        <v>79</v>
      </c>
    </row>
    <row r="89" spans="2:65" s="13" customFormat="1" ht="11.25">
      <c r="B89" s="152"/>
      <c r="D89" s="146" t="s">
        <v>129</v>
      </c>
      <c r="E89" s="153" t="s">
        <v>19</v>
      </c>
      <c r="F89" s="154" t="s">
        <v>679</v>
      </c>
      <c r="H89" s="155">
        <v>9.5</v>
      </c>
      <c r="I89" s="156"/>
      <c r="L89" s="152"/>
      <c r="M89" s="157"/>
      <c r="T89" s="158"/>
      <c r="AT89" s="153" t="s">
        <v>129</v>
      </c>
      <c r="AU89" s="153" t="s">
        <v>79</v>
      </c>
      <c r="AV89" s="13" t="s">
        <v>79</v>
      </c>
      <c r="AW89" s="13" t="s">
        <v>31</v>
      </c>
      <c r="AX89" s="13" t="s">
        <v>69</v>
      </c>
      <c r="AY89" s="153" t="s">
        <v>118</v>
      </c>
    </row>
    <row r="90" spans="2:65" s="13" customFormat="1" ht="11.25">
      <c r="B90" s="152"/>
      <c r="D90" s="146" t="s">
        <v>129</v>
      </c>
      <c r="E90" s="153" t="s">
        <v>19</v>
      </c>
      <c r="F90" s="154" t="s">
        <v>680</v>
      </c>
      <c r="H90" s="155">
        <v>8.25</v>
      </c>
      <c r="I90" s="156"/>
      <c r="L90" s="152"/>
      <c r="M90" s="157"/>
      <c r="T90" s="158"/>
      <c r="AT90" s="153" t="s">
        <v>129</v>
      </c>
      <c r="AU90" s="153" t="s">
        <v>79</v>
      </c>
      <c r="AV90" s="13" t="s">
        <v>79</v>
      </c>
      <c r="AW90" s="13" t="s">
        <v>31</v>
      </c>
      <c r="AX90" s="13" t="s">
        <v>69</v>
      </c>
      <c r="AY90" s="153" t="s">
        <v>118</v>
      </c>
    </row>
    <row r="91" spans="2:65" s="13" customFormat="1" ht="11.25">
      <c r="B91" s="152"/>
      <c r="D91" s="146" t="s">
        <v>129</v>
      </c>
      <c r="E91" s="153" t="s">
        <v>19</v>
      </c>
      <c r="F91" s="154" t="s">
        <v>681</v>
      </c>
      <c r="H91" s="155">
        <v>30.25</v>
      </c>
      <c r="I91" s="156"/>
      <c r="L91" s="152"/>
      <c r="M91" s="157"/>
      <c r="T91" s="158"/>
      <c r="AT91" s="153" t="s">
        <v>129</v>
      </c>
      <c r="AU91" s="153" t="s">
        <v>79</v>
      </c>
      <c r="AV91" s="13" t="s">
        <v>79</v>
      </c>
      <c r="AW91" s="13" t="s">
        <v>31</v>
      </c>
      <c r="AX91" s="13" t="s">
        <v>69</v>
      </c>
      <c r="AY91" s="153" t="s">
        <v>118</v>
      </c>
    </row>
    <row r="92" spans="2:65" s="14" customFormat="1" ht="11.25">
      <c r="B92" s="159"/>
      <c r="D92" s="146" t="s">
        <v>129</v>
      </c>
      <c r="E92" s="160" t="s">
        <v>19</v>
      </c>
      <c r="F92" s="161" t="s">
        <v>132</v>
      </c>
      <c r="H92" s="162">
        <v>48</v>
      </c>
      <c r="I92" s="163"/>
      <c r="L92" s="159"/>
      <c r="M92" s="164"/>
      <c r="T92" s="165"/>
      <c r="AT92" s="160" t="s">
        <v>129</v>
      </c>
      <c r="AU92" s="160" t="s">
        <v>79</v>
      </c>
      <c r="AV92" s="14" t="s">
        <v>125</v>
      </c>
      <c r="AW92" s="14" t="s">
        <v>31</v>
      </c>
      <c r="AX92" s="14" t="s">
        <v>77</v>
      </c>
      <c r="AY92" s="160" t="s">
        <v>118</v>
      </c>
    </row>
    <row r="93" spans="2:65" s="1" customFormat="1" ht="37.9" customHeight="1">
      <c r="B93" s="33"/>
      <c r="C93" s="128" t="s">
        <v>79</v>
      </c>
      <c r="D93" s="128" t="s">
        <v>120</v>
      </c>
      <c r="E93" s="129" t="s">
        <v>218</v>
      </c>
      <c r="F93" s="130" t="s">
        <v>219</v>
      </c>
      <c r="G93" s="131" t="s">
        <v>178</v>
      </c>
      <c r="H93" s="132">
        <v>48</v>
      </c>
      <c r="I93" s="133"/>
      <c r="J93" s="134">
        <f>ROUND(I93*H93,2)</f>
        <v>0</v>
      </c>
      <c r="K93" s="130" t="s">
        <v>124</v>
      </c>
      <c r="L93" s="33"/>
      <c r="M93" s="135" t="s">
        <v>19</v>
      </c>
      <c r="N93" s="136" t="s">
        <v>40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125</v>
      </c>
      <c r="AT93" s="139" t="s">
        <v>120</v>
      </c>
      <c r="AU93" s="139" t="s">
        <v>79</v>
      </c>
      <c r="AY93" s="18" t="s">
        <v>118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77</v>
      </c>
      <c r="BK93" s="140">
        <f>ROUND(I93*H93,2)</f>
        <v>0</v>
      </c>
      <c r="BL93" s="18" t="s">
        <v>125</v>
      </c>
      <c r="BM93" s="139" t="s">
        <v>682</v>
      </c>
    </row>
    <row r="94" spans="2:65" s="1" customFormat="1" ht="11.25">
      <c r="B94" s="33"/>
      <c r="D94" s="141" t="s">
        <v>127</v>
      </c>
      <c r="F94" s="142" t="s">
        <v>221</v>
      </c>
      <c r="I94" s="143"/>
      <c r="L94" s="33"/>
      <c r="M94" s="144"/>
      <c r="T94" s="54"/>
      <c r="AT94" s="18" t="s">
        <v>127</v>
      </c>
      <c r="AU94" s="18" t="s">
        <v>79</v>
      </c>
    </row>
    <row r="95" spans="2:65" s="13" customFormat="1" ht="11.25">
      <c r="B95" s="152"/>
      <c r="D95" s="146" t="s">
        <v>129</v>
      </c>
      <c r="E95" s="153" t="s">
        <v>19</v>
      </c>
      <c r="F95" s="154" t="s">
        <v>679</v>
      </c>
      <c r="H95" s="155">
        <v>9.5</v>
      </c>
      <c r="I95" s="156"/>
      <c r="L95" s="152"/>
      <c r="M95" s="157"/>
      <c r="T95" s="158"/>
      <c r="AT95" s="153" t="s">
        <v>129</v>
      </c>
      <c r="AU95" s="153" t="s">
        <v>79</v>
      </c>
      <c r="AV95" s="13" t="s">
        <v>79</v>
      </c>
      <c r="AW95" s="13" t="s">
        <v>31</v>
      </c>
      <c r="AX95" s="13" t="s">
        <v>69</v>
      </c>
      <c r="AY95" s="153" t="s">
        <v>118</v>
      </c>
    </row>
    <row r="96" spans="2:65" s="13" customFormat="1" ht="11.25">
      <c r="B96" s="152"/>
      <c r="D96" s="146" t="s">
        <v>129</v>
      </c>
      <c r="E96" s="153" t="s">
        <v>19</v>
      </c>
      <c r="F96" s="154" t="s">
        <v>680</v>
      </c>
      <c r="H96" s="155">
        <v>8.25</v>
      </c>
      <c r="I96" s="156"/>
      <c r="L96" s="152"/>
      <c r="M96" s="157"/>
      <c r="T96" s="158"/>
      <c r="AT96" s="153" t="s">
        <v>129</v>
      </c>
      <c r="AU96" s="153" t="s">
        <v>79</v>
      </c>
      <c r="AV96" s="13" t="s">
        <v>79</v>
      </c>
      <c r="AW96" s="13" t="s">
        <v>31</v>
      </c>
      <c r="AX96" s="13" t="s">
        <v>69</v>
      </c>
      <c r="AY96" s="153" t="s">
        <v>118</v>
      </c>
    </row>
    <row r="97" spans="2:65" s="13" customFormat="1" ht="11.25">
      <c r="B97" s="152"/>
      <c r="D97" s="146" t="s">
        <v>129</v>
      </c>
      <c r="E97" s="153" t="s">
        <v>19</v>
      </c>
      <c r="F97" s="154" t="s">
        <v>681</v>
      </c>
      <c r="H97" s="155">
        <v>30.25</v>
      </c>
      <c r="I97" s="156"/>
      <c r="L97" s="152"/>
      <c r="M97" s="157"/>
      <c r="T97" s="158"/>
      <c r="AT97" s="153" t="s">
        <v>129</v>
      </c>
      <c r="AU97" s="153" t="s">
        <v>79</v>
      </c>
      <c r="AV97" s="13" t="s">
        <v>79</v>
      </c>
      <c r="AW97" s="13" t="s">
        <v>31</v>
      </c>
      <c r="AX97" s="13" t="s">
        <v>69</v>
      </c>
      <c r="AY97" s="153" t="s">
        <v>118</v>
      </c>
    </row>
    <row r="98" spans="2:65" s="14" customFormat="1" ht="11.25">
      <c r="B98" s="159"/>
      <c r="D98" s="146" t="s">
        <v>129</v>
      </c>
      <c r="E98" s="160" t="s">
        <v>19</v>
      </c>
      <c r="F98" s="161" t="s">
        <v>132</v>
      </c>
      <c r="H98" s="162">
        <v>48</v>
      </c>
      <c r="I98" s="163"/>
      <c r="L98" s="159"/>
      <c r="M98" s="164"/>
      <c r="T98" s="165"/>
      <c r="AT98" s="160" t="s">
        <v>129</v>
      </c>
      <c r="AU98" s="160" t="s">
        <v>79</v>
      </c>
      <c r="AV98" s="14" t="s">
        <v>125</v>
      </c>
      <c r="AW98" s="14" t="s">
        <v>31</v>
      </c>
      <c r="AX98" s="14" t="s">
        <v>77</v>
      </c>
      <c r="AY98" s="160" t="s">
        <v>118</v>
      </c>
    </row>
    <row r="99" spans="2:65" s="1" customFormat="1" ht="37.9" customHeight="1">
      <c r="B99" s="33"/>
      <c r="C99" s="128" t="s">
        <v>139</v>
      </c>
      <c r="D99" s="128" t="s">
        <v>120</v>
      </c>
      <c r="E99" s="129" t="s">
        <v>237</v>
      </c>
      <c r="F99" s="130" t="s">
        <v>238</v>
      </c>
      <c r="G99" s="131" t="s">
        <v>178</v>
      </c>
      <c r="H99" s="132">
        <v>48</v>
      </c>
      <c r="I99" s="133"/>
      <c r="J99" s="134">
        <f>ROUND(I99*H99,2)</f>
        <v>0</v>
      </c>
      <c r="K99" s="130" t="s">
        <v>124</v>
      </c>
      <c r="L99" s="33"/>
      <c r="M99" s="135" t="s">
        <v>19</v>
      </c>
      <c r="N99" s="136" t="s">
        <v>40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125</v>
      </c>
      <c r="AT99" s="139" t="s">
        <v>120</v>
      </c>
      <c r="AU99" s="139" t="s">
        <v>79</v>
      </c>
      <c r="AY99" s="18" t="s">
        <v>118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77</v>
      </c>
      <c r="BK99" s="140">
        <f>ROUND(I99*H99,2)</f>
        <v>0</v>
      </c>
      <c r="BL99" s="18" t="s">
        <v>125</v>
      </c>
      <c r="BM99" s="139" t="s">
        <v>683</v>
      </c>
    </row>
    <row r="100" spans="2:65" s="1" customFormat="1" ht="11.25">
      <c r="B100" s="33"/>
      <c r="D100" s="141" t="s">
        <v>127</v>
      </c>
      <c r="F100" s="142" t="s">
        <v>240</v>
      </c>
      <c r="I100" s="143"/>
      <c r="L100" s="33"/>
      <c r="M100" s="144"/>
      <c r="T100" s="54"/>
      <c r="AT100" s="18" t="s">
        <v>127</v>
      </c>
      <c r="AU100" s="18" t="s">
        <v>79</v>
      </c>
    </row>
    <row r="101" spans="2:65" s="13" customFormat="1" ht="11.25">
      <c r="B101" s="152"/>
      <c r="D101" s="146" t="s">
        <v>129</v>
      </c>
      <c r="E101" s="153" t="s">
        <v>19</v>
      </c>
      <c r="F101" s="154" t="s">
        <v>679</v>
      </c>
      <c r="H101" s="155">
        <v>9.5</v>
      </c>
      <c r="I101" s="156"/>
      <c r="L101" s="152"/>
      <c r="M101" s="157"/>
      <c r="T101" s="158"/>
      <c r="AT101" s="153" t="s">
        <v>129</v>
      </c>
      <c r="AU101" s="153" t="s">
        <v>79</v>
      </c>
      <c r="AV101" s="13" t="s">
        <v>79</v>
      </c>
      <c r="AW101" s="13" t="s">
        <v>31</v>
      </c>
      <c r="AX101" s="13" t="s">
        <v>69</v>
      </c>
      <c r="AY101" s="153" t="s">
        <v>118</v>
      </c>
    </row>
    <row r="102" spans="2:65" s="13" customFormat="1" ht="11.25">
      <c r="B102" s="152"/>
      <c r="D102" s="146" t="s">
        <v>129</v>
      </c>
      <c r="E102" s="153" t="s">
        <v>19</v>
      </c>
      <c r="F102" s="154" t="s">
        <v>680</v>
      </c>
      <c r="H102" s="155">
        <v>8.25</v>
      </c>
      <c r="I102" s="156"/>
      <c r="L102" s="152"/>
      <c r="M102" s="157"/>
      <c r="T102" s="158"/>
      <c r="AT102" s="153" t="s">
        <v>129</v>
      </c>
      <c r="AU102" s="153" t="s">
        <v>79</v>
      </c>
      <c r="AV102" s="13" t="s">
        <v>79</v>
      </c>
      <c r="AW102" s="13" t="s">
        <v>31</v>
      </c>
      <c r="AX102" s="13" t="s">
        <v>69</v>
      </c>
      <c r="AY102" s="153" t="s">
        <v>118</v>
      </c>
    </row>
    <row r="103" spans="2:65" s="13" customFormat="1" ht="11.25">
      <c r="B103" s="152"/>
      <c r="D103" s="146" t="s">
        <v>129</v>
      </c>
      <c r="E103" s="153" t="s">
        <v>19</v>
      </c>
      <c r="F103" s="154" t="s">
        <v>681</v>
      </c>
      <c r="H103" s="155">
        <v>30.25</v>
      </c>
      <c r="I103" s="156"/>
      <c r="L103" s="152"/>
      <c r="M103" s="157"/>
      <c r="T103" s="158"/>
      <c r="AT103" s="153" t="s">
        <v>129</v>
      </c>
      <c r="AU103" s="153" t="s">
        <v>79</v>
      </c>
      <c r="AV103" s="13" t="s">
        <v>79</v>
      </c>
      <c r="AW103" s="13" t="s">
        <v>31</v>
      </c>
      <c r="AX103" s="13" t="s">
        <v>69</v>
      </c>
      <c r="AY103" s="153" t="s">
        <v>118</v>
      </c>
    </row>
    <row r="104" spans="2:65" s="14" customFormat="1" ht="11.25">
      <c r="B104" s="159"/>
      <c r="D104" s="146" t="s">
        <v>129</v>
      </c>
      <c r="E104" s="160" t="s">
        <v>19</v>
      </c>
      <c r="F104" s="161" t="s">
        <v>132</v>
      </c>
      <c r="H104" s="162">
        <v>48</v>
      </c>
      <c r="I104" s="163"/>
      <c r="L104" s="159"/>
      <c r="M104" s="164"/>
      <c r="T104" s="165"/>
      <c r="AT104" s="160" t="s">
        <v>129</v>
      </c>
      <c r="AU104" s="160" t="s">
        <v>79</v>
      </c>
      <c r="AV104" s="14" t="s">
        <v>125</v>
      </c>
      <c r="AW104" s="14" t="s">
        <v>31</v>
      </c>
      <c r="AX104" s="14" t="s">
        <v>77</v>
      </c>
      <c r="AY104" s="160" t="s">
        <v>118</v>
      </c>
    </row>
    <row r="105" spans="2:65" s="1" customFormat="1" ht="37.9" customHeight="1">
      <c r="B105" s="33"/>
      <c r="C105" s="128" t="s">
        <v>125</v>
      </c>
      <c r="D105" s="128" t="s">
        <v>120</v>
      </c>
      <c r="E105" s="129" t="s">
        <v>245</v>
      </c>
      <c r="F105" s="130" t="s">
        <v>246</v>
      </c>
      <c r="G105" s="131" t="s">
        <v>178</v>
      </c>
      <c r="H105" s="132">
        <v>624</v>
      </c>
      <c r="I105" s="133"/>
      <c r="J105" s="134">
        <f>ROUND(I105*H105,2)</f>
        <v>0</v>
      </c>
      <c r="K105" s="130" t="s">
        <v>124</v>
      </c>
      <c r="L105" s="33"/>
      <c r="M105" s="135" t="s">
        <v>19</v>
      </c>
      <c r="N105" s="136" t="s">
        <v>40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125</v>
      </c>
      <c r="AT105" s="139" t="s">
        <v>120</v>
      </c>
      <c r="AU105" s="139" t="s">
        <v>79</v>
      </c>
      <c r="AY105" s="18" t="s">
        <v>118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77</v>
      </c>
      <c r="BK105" s="140">
        <f>ROUND(I105*H105,2)</f>
        <v>0</v>
      </c>
      <c r="BL105" s="18" t="s">
        <v>125</v>
      </c>
      <c r="BM105" s="139" t="s">
        <v>684</v>
      </c>
    </row>
    <row r="106" spans="2:65" s="1" customFormat="1" ht="11.25">
      <c r="B106" s="33"/>
      <c r="D106" s="141" t="s">
        <v>127</v>
      </c>
      <c r="F106" s="142" t="s">
        <v>248</v>
      </c>
      <c r="I106" s="143"/>
      <c r="L106" s="33"/>
      <c r="M106" s="144"/>
      <c r="T106" s="54"/>
      <c r="AT106" s="18" t="s">
        <v>127</v>
      </c>
      <c r="AU106" s="18" t="s">
        <v>79</v>
      </c>
    </row>
    <row r="107" spans="2:65" s="12" customFormat="1" ht="11.25">
      <c r="B107" s="145"/>
      <c r="D107" s="146" t="s">
        <v>129</v>
      </c>
      <c r="E107" s="147" t="s">
        <v>19</v>
      </c>
      <c r="F107" s="148" t="s">
        <v>241</v>
      </c>
      <c r="H107" s="147" t="s">
        <v>19</v>
      </c>
      <c r="I107" s="149"/>
      <c r="L107" s="145"/>
      <c r="M107" s="150"/>
      <c r="T107" s="151"/>
      <c r="AT107" s="147" t="s">
        <v>129</v>
      </c>
      <c r="AU107" s="147" t="s">
        <v>79</v>
      </c>
      <c r="AV107" s="12" t="s">
        <v>77</v>
      </c>
      <c r="AW107" s="12" t="s">
        <v>31</v>
      </c>
      <c r="AX107" s="12" t="s">
        <v>69</v>
      </c>
      <c r="AY107" s="147" t="s">
        <v>118</v>
      </c>
    </row>
    <row r="108" spans="2:65" s="13" customFormat="1" ht="11.25">
      <c r="B108" s="152"/>
      <c r="D108" s="146" t="s">
        <v>129</v>
      </c>
      <c r="E108" s="153" t="s">
        <v>19</v>
      </c>
      <c r="F108" s="154" t="s">
        <v>679</v>
      </c>
      <c r="H108" s="155">
        <v>9.5</v>
      </c>
      <c r="I108" s="156"/>
      <c r="L108" s="152"/>
      <c r="M108" s="157"/>
      <c r="T108" s="158"/>
      <c r="AT108" s="153" t="s">
        <v>129</v>
      </c>
      <c r="AU108" s="153" t="s">
        <v>79</v>
      </c>
      <c r="AV108" s="13" t="s">
        <v>79</v>
      </c>
      <c r="AW108" s="13" t="s">
        <v>31</v>
      </c>
      <c r="AX108" s="13" t="s">
        <v>69</v>
      </c>
      <c r="AY108" s="153" t="s">
        <v>118</v>
      </c>
    </row>
    <row r="109" spans="2:65" s="13" customFormat="1" ht="11.25">
      <c r="B109" s="152"/>
      <c r="D109" s="146" t="s">
        <v>129</v>
      </c>
      <c r="E109" s="153" t="s">
        <v>19</v>
      </c>
      <c r="F109" s="154" t="s">
        <v>680</v>
      </c>
      <c r="H109" s="155">
        <v>8.25</v>
      </c>
      <c r="I109" s="156"/>
      <c r="L109" s="152"/>
      <c r="M109" s="157"/>
      <c r="T109" s="158"/>
      <c r="AT109" s="153" t="s">
        <v>129</v>
      </c>
      <c r="AU109" s="153" t="s">
        <v>79</v>
      </c>
      <c r="AV109" s="13" t="s">
        <v>79</v>
      </c>
      <c r="AW109" s="13" t="s">
        <v>31</v>
      </c>
      <c r="AX109" s="13" t="s">
        <v>69</v>
      </c>
      <c r="AY109" s="153" t="s">
        <v>118</v>
      </c>
    </row>
    <row r="110" spans="2:65" s="13" customFormat="1" ht="11.25">
      <c r="B110" s="152"/>
      <c r="D110" s="146" t="s">
        <v>129</v>
      </c>
      <c r="E110" s="153" t="s">
        <v>19</v>
      </c>
      <c r="F110" s="154" t="s">
        <v>681</v>
      </c>
      <c r="H110" s="155">
        <v>30.25</v>
      </c>
      <c r="I110" s="156"/>
      <c r="L110" s="152"/>
      <c r="M110" s="157"/>
      <c r="T110" s="158"/>
      <c r="AT110" s="153" t="s">
        <v>129</v>
      </c>
      <c r="AU110" s="153" t="s">
        <v>79</v>
      </c>
      <c r="AV110" s="13" t="s">
        <v>79</v>
      </c>
      <c r="AW110" s="13" t="s">
        <v>31</v>
      </c>
      <c r="AX110" s="13" t="s">
        <v>69</v>
      </c>
      <c r="AY110" s="153" t="s">
        <v>118</v>
      </c>
    </row>
    <row r="111" spans="2:65" s="14" customFormat="1" ht="11.25">
      <c r="B111" s="159"/>
      <c r="D111" s="146" t="s">
        <v>129</v>
      </c>
      <c r="E111" s="160" t="s">
        <v>19</v>
      </c>
      <c r="F111" s="161" t="s">
        <v>132</v>
      </c>
      <c r="H111" s="162">
        <v>48</v>
      </c>
      <c r="I111" s="163"/>
      <c r="L111" s="159"/>
      <c r="M111" s="164"/>
      <c r="T111" s="165"/>
      <c r="AT111" s="160" t="s">
        <v>129</v>
      </c>
      <c r="AU111" s="160" t="s">
        <v>79</v>
      </c>
      <c r="AV111" s="14" t="s">
        <v>125</v>
      </c>
      <c r="AW111" s="14" t="s">
        <v>31</v>
      </c>
      <c r="AX111" s="14" t="s">
        <v>77</v>
      </c>
      <c r="AY111" s="160" t="s">
        <v>118</v>
      </c>
    </row>
    <row r="112" spans="2:65" s="13" customFormat="1" ht="11.25">
      <c r="B112" s="152"/>
      <c r="D112" s="146" t="s">
        <v>129</v>
      </c>
      <c r="F112" s="154" t="s">
        <v>685</v>
      </c>
      <c r="H112" s="155">
        <v>624</v>
      </c>
      <c r="I112" s="156"/>
      <c r="L112" s="152"/>
      <c r="M112" s="157"/>
      <c r="T112" s="158"/>
      <c r="AT112" s="153" t="s">
        <v>129</v>
      </c>
      <c r="AU112" s="153" t="s">
        <v>79</v>
      </c>
      <c r="AV112" s="13" t="s">
        <v>79</v>
      </c>
      <c r="AW112" s="13" t="s">
        <v>4</v>
      </c>
      <c r="AX112" s="13" t="s">
        <v>77</v>
      </c>
      <c r="AY112" s="153" t="s">
        <v>118</v>
      </c>
    </row>
    <row r="113" spans="2:65" s="1" customFormat="1" ht="24.2" customHeight="1">
      <c r="B113" s="33"/>
      <c r="C113" s="128" t="s">
        <v>152</v>
      </c>
      <c r="D113" s="128" t="s">
        <v>120</v>
      </c>
      <c r="E113" s="129" t="s">
        <v>267</v>
      </c>
      <c r="F113" s="130" t="s">
        <v>268</v>
      </c>
      <c r="G113" s="131" t="s">
        <v>269</v>
      </c>
      <c r="H113" s="132">
        <v>96</v>
      </c>
      <c r="I113" s="133"/>
      <c r="J113" s="134">
        <f>ROUND(I113*H113,2)</f>
        <v>0</v>
      </c>
      <c r="K113" s="130" t="s">
        <v>124</v>
      </c>
      <c r="L113" s="33"/>
      <c r="M113" s="135" t="s">
        <v>19</v>
      </c>
      <c r="N113" s="136" t="s">
        <v>40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125</v>
      </c>
      <c r="AT113" s="139" t="s">
        <v>120</v>
      </c>
      <c r="AU113" s="139" t="s">
        <v>79</v>
      </c>
      <c r="AY113" s="18" t="s">
        <v>118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8" t="s">
        <v>77</v>
      </c>
      <c r="BK113" s="140">
        <f>ROUND(I113*H113,2)</f>
        <v>0</v>
      </c>
      <c r="BL113" s="18" t="s">
        <v>125</v>
      </c>
      <c r="BM113" s="139" t="s">
        <v>686</v>
      </c>
    </row>
    <row r="114" spans="2:65" s="1" customFormat="1" ht="11.25">
      <c r="B114" s="33"/>
      <c r="D114" s="141" t="s">
        <v>127</v>
      </c>
      <c r="F114" s="142" t="s">
        <v>271</v>
      </c>
      <c r="I114" s="143"/>
      <c r="L114" s="33"/>
      <c r="M114" s="144"/>
      <c r="T114" s="54"/>
      <c r="AT114" s="18" t="s">
        <v>127</v>
      </c>
      <c r="AU114" s="18" t="s">
        <v>79</v>
      </c>
    </row>
    <row r="115" spans="2:65" s="13" customFormat="1" ht="11.25">
      <c r="B115" s="152"/>
      <c r="D115" s="146" t="s">
        <v>129</v>
      </c>
      <c r="E115" s="153" t="s">
        <v>19</v>
      </c>
      <c r="F115" s="154" t="s">
        <v>679</v>
      </c>
      <c r="H115" s="155">
        <v>9.5</v>
      </c>
      <c r="I115" s="156"/>
      <c r="L115" s="152"/>
      <c r="M115" s="157"/>
      <c r="T115" s="158"/>
      <c r="AT115" s="153" t="s">
        <v>129</v>
      </c>
      <c r="AU115" s="153" t="s">
        <v>79</v>
      </c>
      <c r="AV115" s="13" t="s">
        <v>79</v>
      </c>
      <c r="AW115" s="13" t="s">
        <v>31</v>
      </c>
      <c r="AX115" s="13" t="s">
        <v>69</v>
      </c>
      <c r="AY115" s="153" t="s">
        <v>118</v>
      </c>
    </row>
    <row r="116" spans="2:65" s="13" customFormat="1" ht="11.25">
      <c r="B116" s="152"/>
      <c r="D116" s="146" t="s">
        <v>129</v>
      </c>
      <c r="E116" s="153" t="s">
        <v>19</v>
      </c>
      <c r="F116" s="154" t="s">
        <v>680</v>
      </c>
      <c r="H116" s="155">
        <v>8.25</v>
      </c>
      <c r="I116" s="156"/>
      <c r="L116" s="152"/>
      <c r="M116" s="157"/>
      <c r="T116" s="158"/>
      <c r="AT116" s="153" t="s">
        <v>129</v>
      </c>
      <c r="AU116" s="153" t="s">
        <v>79</v>
      </c>
      <c r="AV116" s="13" t="s">
        <v>79</v>
      </c>
      <c r="AW116" s="13" t="s">
        <v>31</v>
      </c>
      <c r="AX116" s="13" t="s">
        <v>69</v>
      </c>
      <c r="AY116" s="153" t="s">
        <v>118</v>
      </c>
    </row>
    <row r="117" spans="2:65" s="13" customFormat="1" ht="11.25">
      <c r="B117" s="152"/>
      <c r="D117" s="146" t="s">
        <v>129</v>
      </c>
      <c r="E117" s="153" t="s">
        <v>19</v>
      </c>
      <c r="F117" s="154" t="s">
        <v>681</v>
      </c>
      <c r="H117" s="155">
        <v>30.25</v>
      </c>
      <c r="I117" s="156"/>
      <c r="L117" s="152"/>
      <c r="M117" s="157"/>
      <c r="T117" s="158"/>
      <c r="AT117" s="153" t="s">
        <v>129</v>
      </c>
      <c r="AU117" s="153" t="s">
        <v>79</v>
      </c>
      <c r="AV117" s="13" t="s">
        <v>79</v>
      </c>
      <c r="AW117" s="13" t="s">
        <v>31</v>
      </c>
      <c r="AX117" s="13" t="s">
        <v>69</v>
      </c>
      <c r="AY117" s="153" t="s">
        <v>118</v>
      </c>
    </row>
    <row r="118" spans="2:65" s="14" customFormat="1" ht="11.25">
      <c r="B118" s="159"/>
      <c r="D118" s="146" t="s">
        <v>129</v>
      </c>
      <c r="E118" s="160" t="s">
        <v>19</v>
      </c>
      <c r="F118" s="161" t="s">
        <v>132</v>
      </c>
      <c r="H118" s="162">
        <v>48</v>
      </c>
      <c r="I118" s="163"/>
      <c r="L118" s="159"/>
      <c r="M118" s="164"/>
      <c r="T118" s="165"/>
      <c r="AT118" s="160" t="s">
        <v>129</v>
      </c>
      <c r="AU118" s="160" t="s">
        <v>79</v>
      </c>
      <c r="AV118" s="14" t="s">
        <v>125</v>
      </c>
      <c r="AW118" s="14" t="s">
        <v>31</v>
      </c>
      <c r="AX118" s="14" t="s">
        <v>77</v>
      </c>
      <c r="AY118" s="160" t="s">
        <v>118</v>
      </c>
    </row>
    <row r="119" spans="2:65" s="13" customFormat="1" ht="11.25">
      <c r="B119" s="152"/>
      <c r="D119" s="146" t="s">
        <v>129</v>
      </c>
      <c r="F119" s="154" t="s">
        <v>687</v>
      </c>
      <c r="H119" s="155">
        <v>96</v>
      </c>
      <c r="I119" s="156"/>
      <c r="L119" s="152"/>
      <c r="M119" s="157"/>
      <c r="T119" s="158"/>
      <c r="AT119" s="153" t="s">
        <v>129</v>
      </c>
      <c r="AU119" s="153" t="s">
        <v>79</v>
      </c>
      <c r="AV119" s="13" t="s">
        <v>79</v>
      </c>
      <c r="AW119" s="13" t="s">
        <v>4</v>
      </c>
      <c r="AX119" s="13" t="s">
        <v>77</v>
      </c>
      <c r="AY119" s="153" t="s">
        <v>118</v>
      </c>
    </row>
    <row r="120" spans="2:65" s="11" customFormat="1" ht="22.9" customHeight="1">
      <c r="B120" s="116"/>
      <c r="D120" s="117" t="s">
        <v>68</v>
      </c>
      <c r="E120" s="126" t="s">
        <v>125</v>
      </c>
      <c r="F120" s="126" t="s">
        <v>356</v>
      </c>
      <c r="I120" s="119"/>
      <c r="J120" s="127">
        <f>BK120</f>
        <v>0</v>
      </c>
      <c r="L120" s="116"/>
      <c r="M120" s="121"/>
      <c r="P120" s="122">
        <f>SUM(P121:P137)</f>
        <v>0</v>
      </c>
      <c r="R120" s="122">
        <f>SUM(R121:R137)</f>
        <v>146.9773965</v>
      </c>
      <c r="T120" s="123">
        <f>SUM(T121:T137)</f>
        <v>0</v>
      </c>
      <c r="AR120" s="117" t="s">
        <v>77</v>
      </c>
      <c r="AT120" s="124" t="s">
        <v>68</v>
      </c>
      <c r="AU120" s="124" t="s">
        <v>77</v>
      </c>
      <c r="AY120" s="117" t="s">
        <v>118</v>
      </c>
      <c r="BK120" s="125">
        <f>SUM(BK121:BK137)</f>
        <v>0</v>
      </c>
    </row>
    <row r="121" spans="2:65" s="1" customFormat="1" ht="16.5" customHeight="1">
      <c r="B121" s="33"/>
      <c r="C121" s="128" t="s">
        <v>160</v>
      </c>
      <c r="D121" s="128" t="s">
        <v>120</v>
      </c>
      <c r="E121" s="129" t="s">
        <v>688</v>
      </c>
      <c r="F121" s="130" t="s">
        <v>689</v>
      </c>
      <c r="G121" s="131" t="s">
        <v>178</v>
      </c>
      <c r="H121" s="132">
        <v>9.5</v>
      </c>
      <c r="I121" s="133"/>
      <c r="J121" s="134">
        <f>ROUND(I121*H121,2)</f>
        <v>0</v>
      </c>
      <c r="K121" s="130" t="s">
        <v>124</v>
      </c>
      <c r="L121" s="33"/>
      <c r="M121" s="135" t="s">
        <v>19</v>
      </c>
      <c r="N121" s="136" t="s">
        <v>40</v>
      </c>
      <c r="P121" s="137">
        <f>O121*H121</f>
        <v>0</v>
      </c>
      <c r="Q121" s="137">
        <v>1.9967999999999999</v>
      </c>
      <c r="R121" s="137">
        <f>Q121*H121</f>
        <v>18.9696</v>
      </c>
      <c r="S121" s="137">
        <v>0</v>
      </c>
      <c r="T121" s="138">
        <f>S121*H121</f>
        <v>0</v>
      </c>
      <c r="AR121" s="139" t="s">
        <v>125</v>
      </c>
      <c r="AT121" s="139" t="s">
        <v>120</v>
      </c>
      <c r="AU121" s="139" t="s">
        <v>79</v>
      </c>
      <c r="AY121" s="18" t="s">
        <v>118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8" t="s">
        <v>77</v>
      </c>
      <c r="BK121" s="140">
        <f>ROUND(I121*H121,2)</f>
        <v>0</v>
      </c>
      <c r="BL121" s="18" t="s">
        <v>125</v>
      </c>
      <c r="BM121" s="139" t="s">
        <v>690</v>
      </c>
    </row>
    <row r="122" spans="2:65" s="1" customFormat="1" ht="11.25">
      <c r="B122" s="33"/>
      <c r="D122" s="141" t="s">
        <v>127</v>
      </c>
      <c r="F122" s="142" t="s">
        <v>691</v>
      </c>
      <c r="I122" s="143"/>
      <c r="L122" s="33"/>
      <c r="M122" s="144"/>
      <c r="T122" s="54"/>
      <c r="AT122" s="18" t="s">
        <v>127</v>
      </c>
      <c r="AU122" s="18" t="s">
        <v>79</v>
      </c>
    </row>
    <row r="123" spans="2:65" s="13" customFormat="1" ht="11.25">
      <c r="B123" s="152"/>
      <c r="D123" s="146" t="s">
        <v>129</v>
      </c>
      <c r="E123" s="153" t="s">
        <v>19</v>
      </c>
      <c r="F123" s="154" t="s">
        <v>692</v>
      </c>
      <c r="H123" s="155">
        <v>9.5</v>
      </c>
      <c r="I123" s="156"/>
      <c r="L123" s="152"/>
      <c r="M123" s="157"/>
      <c r="T123" s="158"/>
      <c r="AT123" s="153" t="s">
        <v>129</v>
      </c>
      <c r="AU123" s="153" t="s">
        <v>79</v>
      </c>
      <c r="AV123" s="13" t="s">
        <v>79</v>
      </c>
      <c r="AW123" s="13" t="s">
        <v>31</v>
      </c>
      <c r="AX123" s="13" t="s">
        <v>69</v>
      </c>
      <c r="AY123" s="153" t="s">
        <v>118</v>
      </c>
    </row>
    <row r="124" spans="2:65" s="14" customFormat="1" ht="11.25">
      <c r="B124" s="159"/>
      <c r="D124" s="146" t="s">
        <v>129</v>
      </c>
      <c r="E124" s="160" t="s">
        <v>19</v>
      </c>
      <c r="F124" s="161" t="s">
        <v>132</v>
      </c>
      <c r="H124" s="162">
        <v>9.5</v>
      </c>
      <c r="I124" s="163"/>
      <c r="L124" s="159"/>
      <c r="M124" s="164"/>
      <c r="T124" s="165"/>
      <c r="AT124" s="160" t="s">
        <v>129</v>
      </c>
      <c r="AU124" s="160" t="s">
        <v>79</v>
      </c>
      <c r="AV124" s="14" t="s">
        <v>125</v>
      </c>
      <c r="AW124" s="14" t="s">
        <v>31</v>
      </c>
      <c r="AX124" s="14" t="s">
        <v>77</v>
      </c>
      <c r="AY124" s="160" t="s">
        <v>118</v>
      </c>
    </row>
    <row r="125" spans="2:65" s="1" customFormat="1" ht="24.2" customHeight="1">
      <c r="B125" s="33"/>
      <c r="C125" s="128" t="s">
        <v>166</v>
      </c>
      <c r="D125" s="128" t="s">
        <v>120</v>
      </c>
      <c r="E125" s="129" t="s">
        <v>693</v>
      </c>
      <c r="F125" s="130" t="s">
        <v>694</v>
      </c>
      <c r="G125" s="131" t="s">
        <v>178</v>
      </c>
      <c r="H125" s="132">
        <v>8.25</v>
      </c>
      <c r="I125" s="133"/>
      <c r="J125" s="134">
        <f>ROUND(I125*H125,2)</f>
        <v>0</v>
      </c>
      <c r="K125" s="130" t="s">
        <v>124</v>
      </c>
      <c r="L125" s="33"/>
      <c r="M125" s="135" t="s">
        <v>19</v>
      </c>
      <c r="N125" s="136" t="s">
        <v>40</v>
      </c>
      <c r="P125" s="137">
        <f>O125*H125</f>
        <v>0</v>
      </c>
      <c r="Q125" s="137">
        <v>1.9967999999999999</v>
      </c>
      <c r="R125" s="137">
        <f>Q125*H125</f>
        <v>16.473599999999998</v>
      </c>
      <c r="S125" s="137">
        <v>0</v>
      </c>
      <c r="T125" s="138">
        <f>S125*H125</f>
        <v>0</v>
      </c>
      <c r="AR125" s="139" t="s">
        <v>125</v>
      </c>
      <c r="AT125" s="139" t="s">
        <v>120</v>
      </c>
      <c r="AU125" s="139" t="s">
        <v>79</v>
      </c>
      <c r="AY125" s="18" t="s">
        <v>118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77</v>
      </c>
      <c r="BK125" s="140">
        <f>ROUND(I125*H125,2)</f>
        <v>0</v>
      </c>
      <c r="BL125" s="18" t="s">
        <v>125</v>
      </c>
      <c r="BM125" s="139" t="s">
        <v>695</v>
      </c>
    </row>
    <row r="126" spans="2:65" s="1" customFormat="1" ht="11.25">
      <c r="B126" s="33"/>
      <c r="D126" s="141" t="s">
        <v>127</v>
      </c>
      <c r="F126" s="142" t="s">
        <v>696</v>
      </c>
      <c r="I126" s="143"/>
      <c r="L126" s="33"/>
      <c r="M126" s="144"/>
      <c r="T126" s="54"/>
      <c r="AT126" s="18" t="s">
        <v>127</v>
      </c>
      <c r="AU126" s="18" t="s">
        <v>79</v>
      </c>
    </row>
    <row r="127" spans="2:65" s="13" customFormat="1" ht="11.25">
      <c r="B127" s="152"/>
      <c r="D127" s="146" t="s">
        <v>129</v>
      </c>
      <c r="E127" s="153" t="s">
        <v>19</v>
      </c>
      <c r="F127" s="154" t="s">
        <v>680</v>
      </c>
      <c r="H127" s="155">
        <v>8.25</v>
      </c>
      <c r="I127" s="156"/>
      <c r="L127" s="152"/>
      <c r="M127" s="157"/>
      <c r="T127" s="158"/>
      <c r="AT127" s="153" t="s">
        <v>129</v>
      </c>
      <c r="AU127" s="153" t="s">
        <v>79</v>
      </c>
      <c r="AV127" s="13" t="s">
        <v>79</v>
      </c>
      <c r="AW127" s="13" t="s">
        <v>31</v>
      </c>
      <c r="AX127" s="13" t="s">
        <v>69</v>
      </c>
      <c r="AY127" s="153" t="s">
        <v>118</v>
      </c>
    </row>
    <row r="128" spans="2:65" s="14" customFormat="1" ht="11.25">
      <c r="B128" s="159"/>
      <c r="D128" s="146" t="s">
        <v>129</v>
      </c>
      <c r="E128" s="160" t="s">
        <v>19</v>
      </c>
      <c r="F128" s="161" t="s">
        <v>132</v>
      </c>
      <c r="H128" s="162">
        <v>8.25</v>
      </c>
      <c r="I128" s="163"/>
      <c r="L128" s="159"/>
      <c r="M128" s="164"/>
      <c r="T128" s="165"/>
      <c r="AT128" s="160" t="s">
        <v>129</v>
      </c>
      <c r="AU128" s="160" t="s">
        <v>79</v>
      </c>
      <c r="AV128" s="14" t="s">
        <v>125</v>
      </c>
      <c r="AW128" s="14" t="s">
        <v>31</v>
      </c>
      <c r="AX128" s="14" t="s">
        <v>77</v>
      </c>
      <c r="AY128" s="160" t="s">
        <v>118</v>
      </c>
    </row>
    <row r="129" spans="2:65" s="1" customFormat="1" ht="16.5" customHeight="1">
      <c r="B129" s="33"/>
      <c r="C129" s="128" t="s">
        <v>175</v>
      </c>
      <c r="D129" s="128" t="s">
        <v>120</v>
      </c>
      <c r="E129" s="129" t="s">
        <v>697</v>
      </c>
      <c r="F129" s="130" t="s">
        <v>698</v>
      </c>
      <c r="G129" s="131" t="s">
        <v>178</v>
      </c>
      <c r="H129" s="132">
        <v>17.75</v>
      </c>
      <c r="I129" s="133"/>
      <c r="J129" s="134">
        <f>ROUND(I129*H129,2)</f>
        <v>0</v>
      </c>
      <c r="K129" s="130" t="s">
        <v>124</v>
      </c>
      <c r="L129" s="33"/>
      <c r="M129" s="135" t="s">
        <v>19</v>
      </c>
      <c r="N129" s="136" t="s">
        <v>40</v>
      </c>
      <c r="P129" s="137">
        <f>O129*H129</f>
        <v>0</v>
      </c>
      <c r="Q129" s="137">
        <v>2.4327899999999998</v>
      </c>
      <c r="R129" s="137">
        <f>Q129*H129</f>
        <v>43.182022499999995</v>
      </c>
      <c r="S129" s="137">
        <v>0</v>
      </c>
      <c r="T129" s="138">
        <f>S129*H129</f>
        <v>0</v>
      </c>
      <c r="AR129" s="139" t="s">
        <v>125</v>
      </c>
      <c r="AT129" s="139" t="s">
        <v>120</v>
      </c>
      <c r="AU129" s="139" t="s">
        <v>79</v>
      </c>
      <c r="AY129" s="18" t="s">
        <v>118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77</v>
      </c>
      <c r="BK129" s="140">
        <f>ROUND(I129*H129,2)</f>
        <v>0</v>
      </c>
      <c r="BL129" s="18" t="s">
        <v>125</v>
      </c>
      <c r="BM129" s="139" t="s">
        <v>699</v>
      </c>
    </row>
    <row r="130" spans="2:65" s="1" customFormat="1" ht="11.25">
      <c r="B130" s="33"/>
      <c r="D130" s="141" t="s">
        <v>127</v>
      </c>
      <c r="F130" s="142" t="s">
        <v>700</v>
      </c>
      <c r="I130" s="143"/>
      <c r="L130" s="33"/>
      <c r="M130" s="144"/>
      <c r="T130" s="54"/>
      <c r="AT130" s="18" t="s">
        <v>127</v>
      </c>
      <c r="AU130" s="18" t="s">
        <v>79</v>
      </c>
    </row>
    <row r="131" spans="2:65" s="13" customFormat="1" ht="11.25">
      <c r="B131" s="152"/>
      <c r="D131" s="146" t="s">
        <v>129</v>
      </c>
      <c r="E131" s="153" t="s">
        <v>19</v>
      </c>
      <c r="F131" s="154" t="s">
        <v>679</v>
      </c>
      <c r="H131" s="155">
        <v>9.5</v>
      </c>
      <c r="I131" s="156"/>
      <c r="L131" s="152"/>
      <c r="M131" s="157"/>
      <c r="T131" s="158"/>
      <c r="AT131" s="153" t="s">
        <v>129</v>
      </c>
      <c r="AU131" s="153" t="s">
        <v>79</v>
      </c>
      <c r="AV131" s="13" t="s">
        <v>79</v>
      </c>
      <c r="AW131" s="13" t="s">
        <v>31</v>
      </c>
      <c r="AX131" s="13" t="s">
        <v>69</v>
      </c>
      <c r="AY131" s="153" t="s">
        <v>118</v>
      </c>
    </row>
    <row r="132" spans="2:65" s="13" customFormat="1" ht="11.25">
      <c r="B132" s="152"/>
      <c r="D132" s="146" t="s">
        <v>129</v>
      </c>
      <c r="E132" s="153" t="s">
        <v>19</v>
      </c>
      <c r="F132" s="154" t="s">
        <v>680</v>
      </c>
      <c r="H132" s="155">
        <v>8.25</v>
      </c>
      <c r="I132" s="156"/>
      <c r="L132" s="152"/>
      <c r="M132" s="157"/>
      <c r="T132" s="158"/>
      <c r="AT132" s="153" t="s">
        <v>129</v>
      </c>
      <c r="AU132" s="153" t="s">
        <v>79</v>
      </c>
      <c r="AV132" s="13" t="s">
        <v>79</v>
      </c>
      <c r="AW132" s="13" t="s">
        <v>31</v>
      </c>
      <c r="AX132" s="13" t="s">
        <v>69</v>
      </c>
      <c r="AY132" s="153" t="s">
        <v>118</v>
      </c>
    </row>
    <row r="133" spans="2:65" s="14" customFormat="1" ht="11.25">
      <c r="B133" s="159"/>
      <c r="D133" s="146" t="s">
        <v>129</v>
      </c>
      <c r="E133" s="160" t="s">
        <v>19</v>
      </c>
      <c r="F133" s="161" t="s">
        <v>132</v>
      </c>
      <c r="H133" s="162">
        <v>17.75</v>
      </c>
      <c r="I133" s="163"/>
      <c r="L133" s="159"/>
      <c r="M133" s="164"/>
      <c r="T133" s="165"/>
      <c r="AT133" s="160" t="s">
        <v>129</v>
      </c>
      <c r="AU133" s="160" t="s">
        <v>79</v>
      </c>
      <c r="AV133" s="14" t="s">
        <v>125</v>
      </c>
      <c r="AW133" s="14" t="s">
        <v>31</v>
      </c>
      <c r="AX133" s="14" t="s">
        <v>77</v>
      </c>
      <c r="AY133" s="160" t="s">
        <v>118</v>
      </c>
    </row>
    <row r="134" spans="2:65" s="1" customFormat="1" ht="24.2" customHeight="1">
      <c r="B134" s="33"/>
      <c r="C134" s="128" t="s">
        <v>196</v>
      </c>
      <c r="D134" s="128" t="s">
        <v>120</v>
      </c>
      <c r="E134" s="129" t="s">
        <v>701</v>
      </c>
      <c r="F134" s="130" t="s">
        <v>702</v>
      </c>
      <c r="G134" s="131" t="s">
        <v>123</v>
      </c>
      <c r="H134" s="132">
        <v>60.5</v>
      </c>
      <c r="I134" s="133"/>
      <c r="J134" s="134">
        <f>ROUND(I134*H134,2)</f>
        <v>0</v>
      </c>
      <c r="K134" s="130" t="s">
        <v>124</v>
      </c>
      <c r="L134" s="33"/>
      <c r="M134" s="135" t="s">
        <v>19</v>
      </c>
      <c r="N134" s="136" t="s">
        <v>40</v>
      </c>
      <c r="P134" s="137">
        <f>O134*H134</f>
        <v>0</v>
      </c>
      <c r="Q134" s="137">
        <v>1.129788</v>
      </c>
      <c r="R134" s="137">
        <f>Q134*H134</f>
        <v>68.352174000000005</v>
      </c>
      <c r="S134" s="137">
        <v>0</v>
      </c>
      <c r="T134" s="138">
        <f>S134*H134</f>
        <v>0</v>
      </c>
      <c r="AR134" s="139" t="s">
        <v>125</v>
      </c>
      <c r="AT134" s="139" t="s">
        <v>120</v>
      </c>
      <c r="AU134" s="139" t="s">
        <v>79</v>
      </c>
      <c r="AY134" s="18" t="s">
        <v>118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8" t="s">
        <v>77</v>
      </c>
      <c r="BK134" s="140">
        <f>ROUND(I134*H134,2)</f>
        <v>0</v>
      </c>
      <c r="BL134" s="18" t="s">
        <v>125</v>
      </c>
      <c r="BM134" s="139" t="s">
        <v>703</v>
      </c>
    </row>
    <row r="135" spans="2:65" s="1" customFormat="1" ht="11.25">
      <c r="B135" s="33"/>
      <c r="D135" s="141" t="s">
        <v>127</v>
      </c>
      <c r="F135" s="142" t="s">
        <v>704</v>
      </c>
      <c r="I135" s="143"/>
      <c r="L135" s="33"/>
      <c r="M135" s="144"/>
      <c r="T135" s="54"/>
      <c r="AT135" s="18" t="s">
        <v>127</v>
      </c>
      <c r="AU135" s="18" t="s">
        <v>79</v>
      </c>
    </row>
    <row r="136" spans="2:65" s="13" customFormat="1" ht="11.25">
      <c r="B136" s="152"/>
      <c r="D136" s="146" t="s">
        <v>129</v>
      </c>
      <c r="E136" s="153" t="s">
        <v>19</v>
      </c>
      <c r="F136" s="154" t="s">
        <v>705</v>
      </c>
      <c r="H136" s="155">
        <v>60.5</v>
      </c>
      <c r="I136" s="156"/>
      <c r="L136" s="152"/>
      <c r="M136" s="157"/>
      <c r="T136" s="158"/>
      <c r="AT136" s="153" t="s">
        <v>129</v>
      </c>
      <c r="AU136" s="153" t="s">
        <v>79</v>
      </c>
      <c r="AV136" s="13" t="s">
        <v>79</v>
      </c>
      <c r="AW136" s="13" t="s">
        <v>31</v>
      </c>
      <c r="AX136" s="13" t="s">
        <v>69</v>
      </c>
      <c r="AY136" s="153" t="s">
        <v>118</v>
      </c>
    </row>
    <row r="137" spans="2:65" s="14" customFormat="1" ht="11.25">
      <c r="B137" s="159"/>
      <c r="D137" s="146" t="s">
        <v>129</v>
      </c>
      <c r="E137" s="160" t="s">
        <v>19</v>
      </c>
      <c r="F137" s="161" t="s">
        <v>132</v>
      </c>
      <c r="H137" s="162">
        <v>60.5</v>
      </c>
      <c r="I137" s="163"/>
      <c r="L137" s="159"/>
      <c r="M137" s="164"/>
      <c r="T137" s="165"/>
      <c r="AT137" s="160" t="s">
        <v>129</v>
      </c>
      <c r="AU137" s="160" t="s">
        <v>79</v>
      </c>
      <c r="AV137" s="14" t="s">
        <v>125</v>
      </c>
      <c r="AW137" s="14" t="s">
        <v>31</v>
      </c>
      <c r="AX137" s="14" t="s">
        <v>77</v>
      </c>
      <c r="AY137" s="160" t="s">
        <v>118</v>
      </c>
    </row>
    <row r="138" spans="2:65" s="11" customFormat="1" ht="22.9" customHeight="1">
      <c r="B138" s="116"/>
      <c r="D138" s="117" t="s">
        <v>68</v>
      </c>
      <c r="E138" s="126" t="s">
        <v>175</v>
      </c>
      <c r="F138" s="126" t="s">
        <v>441</v>
      </c>
      <c r="I138" s="119"/>
      <c r="J138" s="127">
        <f>BK138</f>
        <v>0</v>
      </c>
      <c r="L138" s="116"/>
      <c r="M138" s="121"/>
      <c r="P138" s="122">
        <f>SUM(P139:P145)</f>
        <v>0</v>
      </c>
      <c r="R138" s="122">
        <f>SUM(R139:R145)</f>
        <v>3.6065639999999996E-2</v>
      </c>
      <c r="T138" s="123">
        <f>SUM(T139:T145)</f>
        <v>0</v>
      </c>
      <c r="AR138" s="117" t="s">
        <v>77</v>
      </c>
      <c r="AT138" s="124" t="s">
        <v>68</v>
      </c>
      <c r="AU138" s="124" t="s">
        <v>77</v>
      </c>
      <c r="AY138" s="117" t="s">
        <v>118</v>
      </c>
      <c r="BK138" s="125">
        <f>SUM(BK139:BK145)</f>
        <v>0</v>
      </c>
    </row>
    <row r="139" spans="2:65" s="1" customFormat="1" ht="16.5" customHeight="1">
      <c r="B139" s="33"/>
      <c r="C139" s="128" t="s">
        <v>203</v>
      </c>
      <c r="D139" s="128" t="s">
        <v>120</v>
      </c>
      <c r="E139" s="129" t="s">
        <v>706</v>
      </c>
      <c r="F139" s="130" t="s">
        <v>707</v>
      </c>
      <c r="G139" s="131" t="s">
        <v>366</v>
      </c>
      <c r="H139" s="132">
        <v>1</v>
      </c>
      <c r="I139" s="133"/>
      <c r="J139" s="134">
        <f>ROUND(I139*H139,2)</f>
        <v>0</v>
      </c>
      <c r="K139" s="130" t="s">
        <v>124</v>
      </c>
      <c r="L139" s="33"/>
      <c r="M139" s="135" t="s">
        <v>19</v>
      </c>
      <c r="N139" s="136" t="s">
        <v>40</v>
      </c>
      <c r="P139" s="137">
        <f>O139*H139</f>
        <v>0</v>
      </c>
      <c r="Q139" s="137">
        <v>1.306564E-2</v>
      </c>
      <c r="R139" s="137">
        <f>Q139*H139</f>
        <v>1.306564E-2</v>
      </c>
      <c r="S139" s="137">
        <v>0</v>
      </c>
      <c r="T139" s="138">
        <f>S139*H139</f>
        <v>0</v>
      </c>
      <c r="AR139" s="139" t="s">
        <v>125</v>
      </c>
      <c r="AT139" s="139" t="s">
        <v>120</v>
      </c>
      <c r="AU139" s="139" t="s">
        <v>79</v>
      </c>
      <c r="AY139" s="18" t="s">
        <v>118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77</v>
      </c>
      <c r="BK139" s="140">
        <f>ROUND(I139*H139,2)</f>
        <v>0</v>
      </c>
      <c r="BL139" s="18" t="s">
        <v>125</v>
      </c>
      <c r="BM139" s="139" t="s">
        <v>708</v>
      </c>
    </row>
    <row r="140" spans="2:65" s="1" customFormat="1" ht="11.25">
      <c r="B140" s="33"/>
      <c r="D140" s="141" t="s">
        <v>127</v>
      </c>
      <c r="F140" s="142" t="s">
        <v>709</v>
      </c>
      <c r="I140" s="143"/>
      <c r="L140" s="33"/>
      <c r="M140" s="144"/>
      <c r="T140" s="54"/>
      <c r="AT140" s="18" t="s">
        <v>127</v>
      </c>
      <c r="AU140" s="18" t="s">
        <v>79</v>
      </c>
    </row>
    <row r="141" spans="2:65" s="1" customFormat="1" ht="16.5" customHeight="1">
      <c r="B141" s="33"/>
      <c r="C141" s="173" t="s">
        <v>213</v>
      </c>
      <c r="D141" s="173" t="s">
        <v>300</v>
      </c>
      <c r="E141" s="174" t="s">
        <v>710</v>
      </c>
      <c r="F141" s="175" t="s">
        <v>711</v>
      </c>
      <c r="G141" s="176" t="s">
        <v>366</v>
      </c>
      <c r="H141" s="177">
        <v>1</v>
      </c>
      <c r="I141" s="178"/>
      <c r="J141" s="179">
        <f>ROUND(I141*H141,2)</f>
        <v>0</v>
      </c>
      <c r="K141" s="175" t="s">
        <v>124</v>
      </c>
      <c r="L141" s="180"/>
      <c r="M141" s="181" t="s">
        <v>19</v>
      </c>
      <c r="N141" s="182" t="s">
        <v>40</v>
      </c>
      <c r="P141" s="137">
        <f>O141*H141</f>
        <v>0</v>
      </c>
      <c r="Q141" s="137">
        <v>2.3E-2</v>
      </c>
      <c r="R141" s="137">
        <f>Q141*H141</f>
        <v>2.3E-2</v>
      </c>
      <c r="S141" s="137">
        <v>0</v>
      </c>
      <c r="T141" s="138">
        <f>S141*H141</f>
        <v>0</v>
      </c>
      <c r="AR141" s="139" t="s">
        <v>175</v>
      </c>
      <c r="AT141" s="139" t="s">
        <v>300</v>
      </c>
      <c r="AU141" s="139" t="s">
        <v>79</v>
      </c>
      <c r="AY141" s="18" t="s">
        <v>118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8" t="s">
        <v>77</v>
      </c>
      <c r="BK141" s="140">
        <f>ROUND(I141*H141,2)</f>
        <v>0</v>
      </c>
      <c r="BL141" s="18" t="s">
        <v>125</v>
      </c>
      <c r="BM141" s="139" t="s">
        <v>712</v>
      </c>
    </row>
    <row r="142" spans="2:65" s="1" customFormat="1" ht="16.5" customHeight="1">
      <c r="B142" s="33"/>
      <c r="C142" s="128" t="s">
        <v>8</v>
      </c>
      <c r="D142" s="128" t="s">
        <v>120</v>
      </c>
      <c r="E142" s="129" t="s">
        <v>713</v>
      </c>
      <c r="F142" s="130" t="s">
        <v>714</v>
      </c>
      <c r="G142" s="131" t="s">
        <v>178</v>
      </c>
      <c r="H142" s="132">
        <v>2.1859999999999999</v>
      </c>
      <c r="I142" s="133"/>
      <c r="J142" s="134">
        <f>ROUND(I142*H142,2)</f>
        <v>0</v>
      </c>
      <c r="K142" s="130" t="s">
        <v>124</v>
      </c>
      <c r="L142" s="33"/>
      <c r="M142" s="135" t="s">
        <v>19</v>
      </c>
      <c r="N142" s="136" t="s">
        <v>40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125</v>
      </c>
      <c r="AT142" s="139" t="s">
        <v>120</v>
      </c>
      <c r="AU142" s="139" t="s">
        <v>79</v>
      </c>
      <c r="AY142" s="18" t="s">
        <v>118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8" t="s">
        <v>77</v>
      </c>
      <c r="BK142" s="140">
        <f>ROUND(I142*H142,2)</f>
        <v>0</v>
      </c>
      <c r="BL142" s="18" t="s">
        <v>125</v>
      </c>
      <c r="BM142" s="139" t="s">
        <v>715</v>
      </c>
    </row>
    <row r="143" spans="2:65" s="1" customFormat="1" ht="11.25">
      <c r="B143" s="33"/>
      <c r="D143" s="141" t="s">
        <v>127</v>
      </c>
      <c r="F143" s="142" t="s">
        <v>716</v>
      </c>
      <c r="I143" s="143"/>
      <c r="L143" s="33"/>
      <c r="M143" s="144"/>
      <c r="T143" s="54"/>
      <c r="AT143" s="18" t="s">
        <v>127</v>
      </c>
      <c r="AU143" s="18" t="s">
        <v>79</v>
      </c>
    </row>
    <row r="144" spans="2:65" s="13" customFormat="1" ht="11.25">
      <c r="B144" s="152"/>
      <c r="D144" s="146" t="s">
        <v>129</v>
      </c>
      <c r="E144" s="153" t="s">
        <v>19</v>
      </c>
      <c r="F144" s="154" t="s">
        <v>717</v>
      </c>
      <c r="H144" s="155">
        <v>2.1859999999999999</v>
      </c>
      <c r="I144" s="156"/>
      <c r="L144" s="152"/>
      <c r="M144" s="157"/>
      <c r="T144" s="158"/>
      <c r="AT144" s="153" t="s">
        <v>129</v>
      </c>
      <c r="AU144" s="153" t="s">
        <v>79</v>
      </c>
      <c r="AV144" s="13" t="s">
        <v>79</v>
      </c>
      <c r="AW144" s="13" t="s">
        <v>31</v>
      </c>
      <c r="AX144" s="13" t="s">
        <v>69</v>
      </c>
      <c r="AY144" s="153" t="s">
        <v>118</v>
      </c>
    </row>
    <row r="145" spans="2:65" s="14" customFormat="1" ht="11.25">
      <c r="B145" s="159"/>
      <c r="D145" s="146" t="s">
        <v>129</v>
      </c>
      <c r="E145" s="160" t="s">
        <v>19</v>
      </c>
      <c r="F145" s="161" t="s">
        <v>132</v>
      </c>
      <c r="H145" s="162">
        <v>2.1859999999999999</v>
      </c>
      <c r="I145" s="163"/>
      <c r="L145" s="159"/>
      <c r="M145" s="164"/>
      <c r="T145" s="165"/>
      <c r="AT145" s="160" t="s">
        <v>129</v>
      </c>
      <c r="AU145" s="160" t="s">
        <v>79</v>
      </c>
      <c r="AV145" s="14" t="s">
        <v>125</v>
      </c>
      <c r="AW145" s="14" t="s">
        <v>31</v>
      </c>
      <c r="AX145" s="14" t="s">
        <v>77</v>
      </c>
      <c r="AY145" s="160" t="s">
        <v>118</v>
      </c>
    </row>
    <row r="146" spans="2:65" s="11" customFormat="1" ht="22.9" customHeight="1">
      <c r="B146" s="116"/>
      <c r="D146" s="117" t="s">
        <v>68</v>
      </c>
      <c r="E146" s="126" t="s">
        <v>665</v>
      </c>
      <c r="F146" s="126" t="s">
        <v>666</v>
      </c>
      <c r="I146" s="119"/>
      <c r="J146" s="127">
        <f>BK146</f>
        <v>0</v>
      </c>
      <c r="L146" s="116"/>
      <c r="M146" s="121"/>
      <c r="P146" s="122">
        <f>SUM(P147:P148)</f>
        <v>0</v>
      </c>
      <c r="R146" s="122">
        <f>SUM(R147:R148)</f>
        <v>0</v>
      </c>
      <c r="T146" s="123">
        <f>SUM(T147:T148)</f>
        <v>0</v>
      </c>
      <c r="AR146" s="117" t="s">
        <v>77</v>
      </c>
      <c r="AT146" s="124" t="s">
        <v>68</v>
      </c>
      <c r="AU146" s="124" t="s">
        <v>77</v>
      </c>
      <c r="AY146" s="117" t="s">
        <v>118</v>
      </c>
      <c r="BK146" s="125">
        <f>SUM(BK147:BK148)</f>
        <v>0</v>
      </c>
    </row>
    <row r="147" spans="2:65" s="1" customFormat="1" ht="21.75" customHeight="1">
      <c r="B147" s="33"/>
      <c r="C147" s="128" t="s">
        <v>225</v>
      </c>
      <c r="D147" s="128" t="s">
        <v>120</v>
      </c>
      <c r="E147" s="129" t="s">
        <v>718</v>
      </c>
      <c r="F147" s="130" t="s">
        <v>719</v>
      </c>
      <c r="G147" s="131" t="s">
        <v>269</v>
      </c>
      <c r="H147" s="132">
        <v>147.01300000000001</v>
      </c>
      <c r="I147" s="133"/>
      <c r="J147" s="134">
        <f>ROUND(I147*H147,2)</f>
        <v>0</v>
      </c>
      <c r="K147" s="130" t="s">
        <v>124</v>
      </c>
      <c r="L147" s="33"/>
      <c r="M147" s="135" t="s">
        <v>19</v>
      </c>
      <c r="N147" s="136" t="s">
        <v>40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125</v>
      </c>
      <c r="AT147" s="139" t="s">
        <v>120</v>
      </c>
      <c r="AU147" s="139" t="s">
        <v>79</v>
      </c>
      <c r="AY147" s="18" t="s">
        <v>118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8" t="s">
        <v>77</v>
      </c>
      <c r="BK147" s="140">
        <f>ROUND(I147*H147,2)</f>
        <v>0</v>
      </c>
      <c r="BL147" s="18" t="s">
        <v>125</v>
      </c>
      <c r="BM147" s="139" t="s">
        <v>720</v>
      </c>
    </row>
    <row r="148" spans="2:65" s="1" customFormat="1" ht="11.25">
      <c r="B148" s="33"/>
      <c r="D148" s="141" t="s">
        <v>127</v>
      </c>
      <c r="F148" s="142" t="s">
        <v>721</v>
      </c>
      <c r="I148" s="143"/>
      <c r="L148" s="33"/>
      <c r="M148" s="183"/>
      <c r="N148" s="184"/>
      <c r="O148" s="184"/>
      <c r="P148" s="184"/>
      <c r="Q148" s="184"/>
      <c r="R148" s="184"/>
      <c r="S148" s="184"/>
      <c r="T148" s="185"/>
      <c r="AT148" s="18" t="s">
        <v>127</v>
      </c>
      <c r="AU148" s="18" t="s">
        <v>79</v>
      </c>
    </row>
    <row r="149" spans="2:65" s="1" customFormat="1" ht="6.95" customHeight="1"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33"/>
    </row>
  </sheetData>
  <sheetProtection algorithmName="SHA-512" hashValue="/Ap234D/hRLlhz7rn04hRdzaBqfArLSHIIJc35H+bVEjAvl3yi81wv4alRei6wCYJSQ3uJpV9K6isfHvMO4gag==" saltValue="X2UGa8gdNpmhjOxoG29BI5qNgmLv0E7y1p0kfsevcd5ZyhlmSlDtPNeZvF3so8A0q7c3GnPKRIzWYJwz01oH9g==" spinCount="100000" sheet="1" objects="1" scenarios="1" formatColumns="0" formatRows="0" autoFilter="0"/>
  <autoFilter ref="C83:K148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4" r:id="rId2" xr:uid="{00000000-0004-0000-0200-000001000000}"/>
    <hyperlink ref="F100" r:id="rId3" xr:uid="{00000000-0004-0000-0200-000002000000}"/>
    <hyperlink ref="F106" r:id="rId4" xr:uid="{00000000-0004-0000-0200-000003000000}"/>
    <hyperlink ref="F114" r:id="rId5" xr:uid="{00000000-0004-0000-0200-000004000000}"/>
    <hyperlink ref="F122" r:id="rId6" xr:uid="{00000000-0004-0000-0200-000005000000}"/>
    <hyperlink ref="F126" r:id="rId7" xr:uid="{00000000-0004-0000-0200-000006000000}"/>
    <hyperlink ref="F130" r:id="rId8" xr:uid="{00000000-0004-0000-0200-000007000000}"/>
    <hyperlink ref="F135" r:id="rId9" xr:uid="{00000000-0004-0000-0200-000008000000}"/>
    <hyperlink ref="F140" r:id="rId10" xr:uid="{00000000-0004-0000-0200-000009000000}"/>
    <hyperlink ref="F143" r:id="rId11" xr:uid="{00000000-0004-0000-0200-00000A000000}"/>
    <hyperlink ref="F148" r:id="rId12" xr:uid="{00000000-0004-0000-02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5"/>
  <sheetViews>
    <sheetView showGridLines="0" topLeftCell="A80" workbookViewId="0">
      <selection activeCell="F104" sqref="F104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85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79</v>
      </c>
    </row>
    <row r="4" spans="2:46" ht="24.95" customHeight="1">
      <c r="B4" s="21"/>
      <c r="D4" s="22" t="s">
        <v>86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3" t="str">
        <f>'Rekapitulace stavby'!K6</f>
        <v>PRAKŠICE – OPRAVA ODLEHČOVACÍ STOKY OS 1A</v>
      </c>
      <c r="F7" s="314"/>
      <c r="G7" s="314"/>
      <c r="H7" s="314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95" t="s">
        <v>722</v>
      </c>
      <c r="F9" s="315"/>
      <c r="G9" s="315"/>
      <c r="H9" s="31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4. 4. 2024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79"/>
      <c r="G18" s="279"/>
      <c r="H18" s="279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87"/>
      <c r="E27" s="284" t="s">
        <v>19</v>
      </c>
      <c r="F27" s="284"/>
      <c r="G27" s="284"/>
      <c r="H27" s="28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35</v>
      </c>
      <c r="J30" s="64">
        <f>ROUND(J80,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5" customHeight="1">
      <c r="B33" s="33"/>
      <c r="D33" s="53" t="s">
        <v>39</v>
      </c>
      <c r="E33" s="28" t="s">
        <v>40</v>
      </c>
      <c r="F33" s="89">
        <f>ROUND((SUM(BE80:BE100)),  2)</f>
        <v>0</v>
      </c>
      <c r="I33" s="90">
        <v>0.21</v>
      </c>
      <c r="J33" s="89">
        <f>ROUND(((SUM(BE80:BE100))*I33),  2)</f>
        <v>0</v>
      </c>
      <c r="L33" s="33"/>
    </row>
    <row r="34" spans="2:12" s="1" customFormat="1" ht="14.45" customHeight="1">
      <c r="B34" s="33"/>
      <c r="E34" s="28" t="s">
        <v>41</v>
      </c>
      <c r="F34" s="89">
        <f>ROUND((SUM(BF80:BF100)),  2)</f>
        <v>0</v>
      </c>
      <c r="I34" s="90">
        <v>0.12</v>
      </c>
      <c r="J34" s="89">
        <f>ROUND(((SUM(BF80:BF100))*I34),  2)</f>
        <v>0</v>
      </c>
      <c r="L34" s="33"/>
    </row>
    <row r="35" spans="2:12" s="1" customFormat="1" ht="14.45" hidden="1" customHeight="1">
      <c r="B35" s="33"/>
      <c r="E35" s="28" t="s">
        <v>42</v>
      </c>
      <c r="F35" s="89">
        <f>ROUND((SUM(BG80:BG100)),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43</v>
      </c>
      <c r="F36" s="89">
        <f>ROUND((SUM(BH80:BH100)),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44</v>
      </c>
      <c r="F37" s="89">
        <f>ROUND((SUM(BI80:BI100)),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45</v>
      </c>
      <c r="E39" s="55"/>
      <c r="F39" s="55"/>
      <c r="G39" s="93" t="s">
        <v>46</v>
      </c>
      <c r="H39" s="94" t="s">
        <v>47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3" t="str">
        <f>E7</f>
        <v>PRAKŠICE – OPRAVA ODLEHČOVACÍ STOKY OS 1A</v>
      </c>
      <c r="F48" s="314"/>
      <c r="G48" s="314"/>
      <c r="H48" s="314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95" t="str">
        <f>E9</f>
        <v>090 - Vedlejší a ostatní náklady</v>
      </c>
      <c r="F50" s="315"/>
      <c r="G50" s="315"/>
      <c r="H50" s="31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4. 4. 2024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30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28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67</v>
      </c>
      <c r="J59" s="64">
        <f>J80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723</v>
      </c>
      <c r="E60" s="102"/>
      <c r="F60" s="102"/>
      <c r="G60" s="102"/>
      <c r="H60" s="102"/>
      <c r="I60" s="102"/>
      <c r="J60" s="103">
        <f>J81</f>
        <v>0</v>
      </c>
      <c r="L60" s="100"/>
    </row>
    <row r="61" spans="2:47" s="1" customFormat="1" ht="21.75" customHeight="1">
      <c r="B61" s="33"/>
      <c r="L61" s="33"/>
    </row>
    <row r="62" spans="2:47" s="1" customFormat="1" ht="6.95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5" customHeight="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5" customHeight="1">
      <c r="B67" s="33"/>
      <c r="C67" s="22" t="s">
        <v>103</v>
      </c>
      <c r="L67" s="33"/>
    </row>
    <row r="68" spans="2:63" s="1" customFormat="1" ht="6.95" customHeight="1">
      <c r="B68" s="33"/>
      <c r="L68" s="33"/>
    </row>
    <row r="69" spans="2:63" s="1" customFormat="1" ht="12" customHeight="1">
      <c r="B69" s="33"/>
      <c r="C69" s="28" t="s">
        <v>16</v>
      </c>
      <c r="L69" s="33"/>
    </row>
    <row r="70" spans="2:63" s="1" customFormat="1" ht="16.5" customHeight="1">
      <c r="B70" s="33"/>
      <c r="E70" s="313" t="str">
        <f>E7</f>
        <v>PRAKŠICE – OPRAVA ODLEHČOVACÍ STOKY OS 1A</v>
      </c>
      <c r="F70" s="314"/>
      <c r="G70" s="314"/>
      <c r="H70" s="314"/>
      <c r="L70" s="33"/>
    </row>
    <row r="71" spans="2:63" s="1" customFormat="1" ht="12" customHeight="1">
      <c r="B71" s="33"/>
      <c r="C71" s="28" t="s">
        <v>87</v>
      </c>
      <c r="L71" s="33"/>
    </row>
    <row r="72" spans="2:63" s="1" customFormat="1" ht="16.5" customHeight="1">
      <c r="B72" s="33"/>
      <c r="E72" s="295" t="str">
        <f>E9</f>
        <v>090 - Vedlejší a ostatní náklady</v>
      </c>
      <c r="F72" s="315"/>
      <c r="G72" s="315"/>
      <c r="H72" s="315"/>
      <c r="L72" s="33"/>
    </row>
    <row r="73" spans="2:63" s="1" customFormat="1" ht="6.95" customHeight="1">
      <c r="B73" s="33"/>
      <c r="L73" s="33"/>
    </row>
    <row r="74" spans="2:63" s="1" customFormat="1" ht="12" customHeight="1">
      <c r="B74" s="33"/>
      <c r="C74" s="28" t="s">
        <v>21</v>
      </c>
      <c r="F74" s="26" t="str">
        <f>F12</f>
        <v xml:space="preserve"> </v>
      </c>
      <c r="I74" s="28" t="s">
        <v>23</v>
      </c>
      <c r="J74" s="50" t="str">
        <f>IF(J12="","",J12)</f>
        <v>4. 4. 2024</v>
      </c>
      <c r="L74" s="33"/>
    </row>
    <row r="75" spans="2:63" s="1" customFormat="1" ht="6.95" customHeight="1">
      <c r="B75" s="33"/>
      <c r="L75" s="33"/>
    </row>
    <row r="76" spans="2:63" s="1" customFormat="1" ht="15.2" customHeight="1">
      <c r="B76" s="33"/>
      <c r="C76" s="28" t="s">
        <v>25</v>
      </c>
      <c r="F76" s="26" t="str">
        <f>E15</f>
        <v xml:space="preserve"> </v>
      </c>
      <c r="I76" s="28" t="s">
        <v>30</v>
      </c>
      <c r="J76" s="31" t="str">
        <f>E21</f>
        <v xml:space="preserve"> </v>
      </c>
      <c r="L76" s="33"/>
    </row>
    <row r="77" spans="2:63" s="1" customFormat="1" ht="15.2" customHeight="1">
      <c r="B77" s="33"/>
      <c r="C77" s="28" t="s">
        <v>28</v>
      </c>
      <c r="F77" s="26" t="str">
        <f>IF(E18="","",E18)</f>
        <v>Vyplň údaj</v>
      </c>
      <c r="I77" s="28" t="s">
        <v>32</v>
      </c>
      <c r="J77" s="31" t="str">
        <f>E24</f>
        <v xml:space="preserve"> </v>
      </c>
      <c r="L77" s="33"/>
    </row>
    <row r="78" spans="2:63" s="1" customFormat="1" ht="10.35" customHeight="1">
      <c r="B78" s="33"/>
      <c r="L78" s="33"/>
    </row>
    <row r="79" spans="2:63" s="10" customFormat="1" ht="29.25" customHeight="1">
      <c r="B79" s="108"/>
      <c r="C79" s="109" t="s">
        <v>104</v>
      </c>
      <c r="D79" s="110" t="s">
        <v>54</v>
      </c>
      <c r="E79" s="110" t="s">
        <v>50</v>
      </c>
      <c r="F79" s="110" t="s">
        <v>51</v>
      </c>
      <c r="G79" s="110" t="s">
        <v>105</v>
      </c>
      <c r="H79" s="110" t="s">
        <v>106</v>
      </c>
      <c r="I79" s="110" t="s">
        <v>107</v>
      </c>
      <c r="J79" s="110" t="s">
        <v>91</v>
      </c>
      <c r="K79" s="111" t="s">
        <v>108</v>
      </c>
      <c r="L79" s="108"/>
      <c r="M79" s="57" t="s">
        <v>19</v>
      </c>
      <c r="N79" s="58" t="s">
        <v>39</v>
      </c>
      <c r="O79" s="58" t="s">
        <v>109</v>
      </c>
      <c r="P79" s="58" t="s">
        <v>110</v>
      </c>
      <c r="Q79" s="58" t="s">
        <v>111</v>
      </c>
      <c r="R79" s="58" t="s">
        <v>112</v>
      </c>
      <c r="S79" s="58" t="s">
        <v>113</v>
      </c>
      <c r="T79" s="59" t="s">
        <v>114</v>
      </c>
    </row>
    <row r="80" spans="2:63" s="1" customFormat="1" ht="22.9" customHeight="1">
      <c r="B80" s="33"/>
      <c r="C80" s="62" t="s">
        <v>115</v>
      </c>
      <c r="J80" s="112">
        <f>BK80</f>
        <v>0</v>
      </c>
      <c r="L80" s="33"/>
      <c r="M80" s="60"/>
      <c r="N80" s="51"/>
      <c r="O80" s="51"/>
      <c r="P80" s="113">
        <f>P81</f>
        <v>0</v>
      </c>
      <c r="Q80" s="51"/>
      <c r="R80" s="113">
        <f>R81</f>
        <v>0</v>
      </c>
      <c r="S80" s="51"/>
      <c r="T80" s="114">
        <f>T81</f>
        <v>0</v>
      </c>
      <c r="AT80" s="18" t="s">
        <v>68</v>
      </c>
      <c r="AU80" s="18" t="s">
        <v>92</v>
      </c>
      <c r="BK80" s="115">
        <f>BK81</f>
        <v>0</v>
      </c>
    </row>
    <row r="81" spans="2:65" s="11" customFormat="1" ht="25.9" customHeight="1">
      <c r="B81" s="116"/>
      <c r="D81" s="117" t="s">
        <v>68</v>
      </c>
      <c r="E81" s="118" t="s">
        <v>724</v>
      </c>
      <c r="F81" s="118" t="s">
        <v>725</v>
      </c>
      <c r="I81" s="119"/>
      <c r="J81" s="120">
        <f>BK81</f>
        <v>0</v>
      </c>
      <c r="L81" s="116"/>
      <c r="M81" s="121"/>
      <c r="P81" s="122">
        <f>SUM(P82:P100)</f>
        <v>0</v>
      </c>
      <c r="R81" s="122">
        <f>SUM(R82:R100)</f>
        <v>0</v>
      </c>
      <c r="T81" s="123">
        <f>SUM(T82:T100)</f>
        <v>0</v>
      </c>
      <c r="AR81" s="117" t="s">
        <v>77</v>
      </c>
      <c r="AT81" s="124" t="s">
        <v>68</v>
      </c>
      <c r="AU81" s="124" t="s">
        <v>69</v>
      </c>
      <c r="AY81" s="117" t="s">
        <v>118</v>
      </c>
      <c r="BK81" s="125">
        <f>SUM(BK82:BK100)</f>
        <v>0</v>
      </c>
    </row>
    <row r="82" spans="2:65" s="1" customFormat="1" ht="21.75" customHeight="1">
      <c r="B82" s="33"/>
      <c r="C82" s="128" t="s">
        <v>77</v>
      </c>
      <c r="D82" s="128" t="s">
        <v>120</v>
      </c>
      <c r="E82" s="129" t="s">
        <v>726</v>
      </c>
      <c r="F82" s="130" t="s">
        <v>727</v>
      </c>
      <c r="G82" s="131" t="s">
        <v>728</v>
      </c>
      <c r="H82" s="132">
        <v>1</v>
      </c>
      <c r="I82" s="133"/>
      <c r="J82" s="134">
        <f t="shared" ref="J82:J90" si="0">ROUND(I82*H82,2)</f>
        <v>0</v>
      </c>
      <c r="K82" s="130" t="s">
        <v>19</v>
      </c>
      <c r="L82" s="33"/>
      <c r="M82" s="135" t="s">
        <v>19</v>
      </c>
      <c r="N82" s="136" t="s">
        <v>40</v>
      </c>
      <c r="P82" s="137">
        <f t="shared" ref="P82:P90" si="1">O82*H82</f>
        <v>0</v>
      </c>
      <c r="Q82" s="137">
        <v>0</v>
      </c>
      <c r="R82" s="137">
        <f t="shared" ref="R82:R90" si="2">Q82*H82</f>
        <v>0</v>
      </c>
      <c r="S82" s="137">
        <v>0</v>
      </c>
      <c r="T82" s="138">
        <f t="shared" ref="T82:T90" si="3">S82*H82</f>
        <v>0</v>
      </c>
      <c r="AR82" s="139" t="s">
        <v>125</v>
      </c>
      <c r="AT82" s="139" t="s">
        <v>120</v>
      </c>
      <c r="AU82" s="139" t="s">
        <v>77</v>
      </c>
      <c r="AY82" s="18" t="s">
        <v>118</v>
      </c>
      <c r="BE82" s="140">
        <f t="shared" ref="BE82:BE90" si="4">IF(N82="základní",J82,0)</f>
        <v>0</v>
      </c>
      <c r="BF82" s="140">
        <f t="shared" ref="BF82:BF90" si="5">IF(N82="snížená",J82,0)</f>
        <v>0</v>
      </c>
      <c r="BG82" s="140">
        <f t="shared" ref="BG82:BG90" si="6">IF(N82="zákl. přenesená",J82,0)</f>
        <v>0</v>
      </c>
      <c r="BH82" s="140">
        <f t="shared" ref="BH82:BH90" si="7">IF(N82="sníž. přenesená",J82,0)</f>
        <v>0</v>
      </c>
      <c r="BI82" s="140">
        <f t="shared" ref="BI82:BI90" si="8">IF(N82="nulová",J82,0)</f>
        <v>0</v>
      </c>
      <c r="BJ82" s="18" t="s">
        <v>77</v>
      </c>
      <c r="BK82" s="140">
        <f t="shared" ref="BK82:BK90" si="9">ROUND(I82*H82,2)</f>
        <v>0</v>
      </c>
      <c r="BL82" s="18" t="s">
        <v>125</v>
      </c>
      <c r="BM82" s="139" t="s">
        <v>729</v>
      </c>
    </row>
    <row r="83" spans="2:65" s="1" customFormat="1" ht="16.5" customHeight="1">
      <c r="B83" s="33"/>
      <c r="C83" s="128" t="s">
        <v>79</v>
      </c>
      <c r="D83" s="128" t="s">
        <v>120</v>
      </c>
      <c r="E83" s="129" t="s">
        <v>730</v>
      </c>
      <c r="F83" s="130" t="s">
        <v>731</v>
      </c>
      <c r="G83" s="131" t="s">
        <v>728</v>
      </c>
      <c r="H83" s="132">
        <v>1</v>
      </c>
      <c r="I83" s="133"/>
      <c r="J83" s="134">
        <f t="shared" si="0"/>
        <v>0</v>
      </c>
      <c r="K83" s="130" t="s">
        <v>19</v>
      </c>
      <c r="L83" s="33"/>
      <c r="M83" s="135" t="s">
        <v>19</v>
      </c>
      <c r="N83" s="136" t="s">
        <v>40</v>
      </c>
      <c r="P83" s="137">
        <f t="shared" si="1"/>
        <v>0</v>
      </c>
      <c r="Q83" s="137">
        <v>0</v>
      </c>
      <c r="R83" s="137">
        <f t="shared" si="2"/>
        <v>0</v>
      </c>
      <c r="S83" s="137">
        <v>0</v>
      </c>
      <c r="T83" s="138">
        <f t="shared" si="3"/>
        <v>0</v>
      </c>
      <c r="AR83" s="139" t="s">
        <v>125</v>
      </c>
      <c r="AT83" s="139" t="s">
        <v>120</v>
      </c>
      <c r="AU83" s="139" t="s">
        <v>77</v>
      </c>
      <c r="AY83" s="18" t="s">
        <v>118</v>
      </c>
      <c r="BE83" s="140">
        <f t="shared" si="4"/>
        <v>0</v>
      </c>
      <c r="BF83" s="140">
        <f t="shared" si="5"/>
        <v>0</v>
      </c>
      <c r="BG83" s="140">
        <f t="shared" si="6"/>
        <v>0</v>
      </c>
      <c r="BH83" s="140">
        <f t="shared" si="7"/>
        <v>0</v>
      </c>
      <c r="BI83" s="140">
        <f t="shared" si="8"/>
        <v>0</v>
      </c>
      <c r="BJ83" s="18" t="s">
        <v>77</v>
      </c>
      <c r="BK83" s="140">
        <f t="shared" si="9"/>
        <v>0</v>
      </c>
      <c r="BL83" s="18" t="s">
        <v>125</v>
      </c>
      <c r="BM83" s="139" t="s">
        <v>732</v>
      </c>
    </row>
    <row r="84" spans="2:65" s="1" customFormat="1" ht="16.5" customHeight="1">
      <c r="B84" s="33"/>
      <c r="C84" s="128" t="s">
        <v>139</v>
      </c>
      <c r="D84" s="128" t="s">
        <v>120</v>
      </c>
      <c r="E84" s="129" t="s">
        <v>733</v>
      </c>
      <c r="F84" s="130" t="s">
        <v>734</v>
      </c>
      <c r="G84" s="131" t="s">
        <v>728</v>
      </c>
      <c r="H84" s="132">
        <v>1</v>
      </c>
      <c r="I84" s="133"/>
      <c r="J84" s="134">
        <f t="shared" si="0"/>
        <v>0</v>
      </c>
      <c r="K84" s="130" t="s">
        <v>19</v>
      </c>
      <c r="L84" s="33"/>
      <c r="M84" s="135" t="s">
        <v>19</v>
      </c>
      <c r="N84" s="136" t="s">
        <v>40</v>
      </c>
      <c r="P84" s="137">
        <f t="shared" si="1"/>
        <v>0</v>
      </c>
      <c r="Q84" s="137">
        <v>0</v>
      </c>
      <c r="R84" s="137">
        <f t="shared" si="2"/>
        <v>0</v>
      </c>
      <c r="S84" s="137">
        <v>0</v>
      </c>
      <c r="T84" s="138">
        <f t="shared" si="3"/>
        <v>0</v>
      </c>
      <c r="AR84" s="139" t="s">
        <v>125</v>
      </c>
      <c r="AT84" s="139" t="s">
        <v>120</v>
      </c>
      <c r="AU84" s="139" t="s">
        <v>77</v>
      </c>
      <c r="AY84" s="18" t="s">
        <v>118</v>
      </c>
      <c r="BE84" s="140">
        <f t="shared" si="4"/>
        <v>0</v>
      </c>
      <c r="BF84" s="140">
        <f t="shared" si="5"/>
        <v>0</v>
      </c>
      <c r="BG84" s="140">
        <f t="shared" si="6"/>
        <v>0</v>
      </c>
      <c r="BH84" s="140">
        <f t="shared" si="7"/>
        <v>0</v>
      </c>
      <c r="BI84" s="140">
        <f t="shared" si="8"/>
        <v>0</v>
      </c>
      <c r="BJ84" s="18" t="s">
        <v>77</v>
      </c>
      <c r="BK84" s="140">
        <f t="shared" si="9"/>
        <v>0</v>
      </c>
      <c r="BL84" s="18" t="s">
        <v>125</v>
      </c>
      <c r="BM84" s="139" t="s">
        <v>735</v>
      </c>
    </row>
    <row r="85" spans="2:65" s="1" customFormat="1" ht="16.5" customHeight="1">
      <c r="B85" s="33"/>
      <c r="C85" s="128" t="s">
        <v>125</v>
      </c>
      <c r="D85" s="128" t="s">
        <v>120</v>
      </c>
      <c r="E85" s="129" t="s">
        <v>736</v>
      </c>
      <c r="F85" s="130" t="s">
        <v>737</v>
      </c>
      <c r="G85" s="131" t="s">
        <v>728</v>
      </c>
      <c r="H85" s="132">
        <v>1</v>
      </c>
      <c r="I85" s="133"/>
      <c r="J85" s="134">
        <f t="shared" si="0"/>
        <v>0</v>
      </c>
      <c r="K85" s="130" t="s">
        <v>19</v>
      </c>
      <c r="L85" s="33"/>
      <c r="M85" s="135" t="s">
        <v>19</v>
      </c>
      <c r="N85" s="136" t="s">
        <v>40</v>
      </c>
      <c r="P85" s="137">
        <f t="shared" si="1"/>
        <v>0</v>
      </c>
      <c r="Q85" s="137">
        <v>0</v>
      </c>
      <c r="R85" s="137">
        <f t="shared" si="2"/>
        <v>0</v>
      </c>
      <c r="S85" s="137">
        <v>0</v>
      </c>
      <c r="T85" s="138">
        <f t="shared" si="3"/>
        <v>0</v>
      </c>
      <c r="AR85" s="139" t="s">
        <v>125</v>
      </c>
      <c r="AT85" s="139" t="s">
        <v>120</v>
      </c>
      <c r="AU85" s="139" t="s">
        <v>77</v>
      </c>
      <c r="AY85" s="18" t="s">
        <v>118</v>
      </c>
      <c r="BE85" s="140">
        <f t="shared" si="4"/>
        <v>0</v>
      </c>
      <c r="BF85" s="140">
        <f t="shared" si="5"/>
        <v>0</v>
      </c>
      <c r="BG85" s="140">
        <f t="shared" si="6"/>
        <v>0</v>
      </c>
      <c r="BH85" s="140">
        <f t="shared" si="7"/>
        <v>0</v>
      </c>
      <c r="BI85" s="140">
        <f t="shared" si="8"/>
        <v>0</v>
      </c>
      <c r="BJ85" s="18" t="s">
        <v>77</v>
      </c>
      <c r="BK85" s="140">
        <f t="shared" si="9"/>
        <v>0</v>
      </c>
      <c r="BL85" s="18" t="s">
        <v>125</v>
      </c>
      <c r="BM85" s="139" t="s">
        <v>738</v>
      </c>
    </row>
    <row r="86" spans="2:65" s="1" customFormat="1" ht="16.5" customHeight="1">
      <c r="B86" s="33"/>
      <c r="C86" s="128" t="s">
        <v>152</v>
      </c>
      <c r="D86" s="128" t="s">
        <v>120</v>
      </c>
      <c r="E86" s="129" t="s">
        <v>739</v>
      </c>
      <c r="F86" s="130" t="s">
        <v>740</v>
      </c>
      <c r="G86" s="131" t="s">
        <v>728</v>
      </c>
      <c r="H86" s="132">
        <v>1</v>
      </c>
      <c r="I86" s="133"/>
      <c r="J86" s="134">
        <f t="shared" si="0"/>
        <v>0</v>
      </c>
      <c r="K86" s="130" t="s">
        <v>19</v>
      </c>
      <c r="L86" s="33"/>
      <c r="M86" s="135" t="s">
        <v>19</v>
      </c>
      <c r="N86" s="136" t="s">
        <v>40</v>
      </c>
      <c r="P86" s="137">
        <f t="shared" si="1"/>
        <v>0</v>
      </c>
      <c r="Q86" s="137">
        <v>0</v>
      </c>
      <c r="R86" s="137">
        <f t="shared" si="2"/>
        <v>0</v>
      </c>
      <c r="S86" s="137">
        <v>0</v>
      </c>
      <c r="T86" s="138">
        <f t="shared" si="3"/>
        <v>0</v>
      </c>
      <c r="AR86" s="139" t="s">
        <v>125</v>
      </c>
      <c r="AT86" s="139" t="s">
        <v>120</v>
      </c>
      <c r="AU86" s="139" t="s">
        <v>77</v>
      </c>
      <c r="AY86" s="18" t="s">
        <v>118</v>
      </c>
      <c r="BE86" s="140">
        <f t="shared" si="4"/>
        <v>0</v>
      </c>
      <c r="BF86" s="140">
        <f t="shared" si="5"/>
        <v>0</v>
      </c>
      <c r="BG86" s="140">
        <f t="shared" si="6"/>
        <v>0</v>
      </c>
      <c r="BH86" s="140">
        <f t="shared" si="7"/>
        <v>0</v>
      </c>
      <c r="BI86" s="140">
        <f t="shared" si="8"/>
        <v>0</v>
      </c>
      <c r="BJ86" s="18" t="s">
        <v>77</v>
      </c>
      <c r="BK86" s="140">
        <f t="shared" si="9"/>
        <v>0</v>
      </c>
      <c r="BL86" s="18" t="s">
        <v>125</v>
      </c>
      <c r="BM86" s="139" t="s">
        <v>741</v>
      </c>
    </row>
    <row r="87" spans="2:65" s="1" customFormat="1" ht="16.5" customHeight="1">
      <c r="B87" s="33"/>
      <c r="C87" s="128" t="s">
        <v>160</v>
      </c>
      <c r="D87" s="128" t="s">
        <v>120</v>
      </c>
      <c r="E87" s="129" t="s">
        <v>742</v>
      </c>
      <c r="F87" s="130" t="s">
        <v>743</v>
      </c>
      <c r="G87" s="131" t="s">
        <v>728</v>
      </c>
      <c r="H87" s="132">
        <v>1</v>
      </c>
      <c r="I87" s="133"/>
      <c r="J87" s="134">
        <f t="shared" si="0"/>
        <v>0</v>
      </c>
      <c r="K87" s="130" t="s">
        <v>19</v>
      </c>
      <c r="L87" s="33"/>
      <c r="M87" s="135" t="s">
        <v>19</v>
      </c>
      <c r="N87" s="136" t="s">
        <v>40</v>
      </c>
      <c r="P87" s="137">
        <f t="shared" si="1"/>
        <v>0</v>
      </c>
      <c r="Q87" s="137">
        <v>0</v>
      </c>
      <c r="R87" s="137">
        <f t="shared" si="2"/>
        <v>0</v>
      </c>
      <c r="S87" s="137">
        <v>0</v>
      </c>
      <c r="T87" s="138">
        <f t="shared" si="3"/>
        <v>0</v>
      </c>
      <c r="AR87" s="139" t="s">
        <v>125</v>
      </c>
      <c r="AT87" s="139" t="s">
        <v>120</v>
      </c>
      <c r="AU87" s="139" t="s">
        <v>77</v>
      </c>
      <c r="AY87" s="18" t="s">
        <v>118</v>
      </c>
      <c r="BE87" s="140">
        <f t="shared" si="4"/>
        <v>0</v>
      </c>
      <c r="BF87" s="140">
        <f t="shared" si="5"/>
        <v>0</v>
      </c>
      <c r="BG87" s="140">
        <f t="shared" si="6"/>
        <v>0</v>
      </c>
      <c r="BH87" s="140">
        <f t="shared" si="7"/>
        <v>0</v>
      </c>
      <c r="BI87" s="140">
        <f t="shared" si="8"/>
        <v>0</v>
      </c>
      <c r="BJ87" s="18" t="s">
        <v>77</v>
      </c>
      <c r="BK87" s="140">
        <f t="shared" si="9"/>
        <v>0</v>
      </c>
      <c r="BL87" s="18" t="s">
        <v>125</v>
      </c>
      <c r="BM87" s="139" t="s">
        <v>744</v>
      </c>
    </row>
    <row r="88" spans="2:65" s="1" customFormat="1" ht="16.5" customHeight="1">
      <c r="B88" s="33"/>
      <c r="C88" s="128" t="s">
        <v>166</v>
      </c>
      <c r="D88" s="128" t="s">
        <v>120</v>
      </c>
      <c r="E88" s="129" t="s">
        <v>745</v>
      </c>
      <c r="F88" s="130" t="s">
        <v>746</v>
      </c>
      <c r="G88" s="131" t="s">
        <v>728</v>
      </c>
      <c r="H88" s="132">
        <v>1</v>
      </c>
      <c r="I88" s="133"/>
      <c r="J88" s="134">
        <f t="shared" si="0"/>
        <v>0</v>
      </c>
      <c r="K88" s="130" t="s">
        <v>19</v>
      </c>
      <c r="L88" s="33"/>
      <c r="M88" s="135" t="s">
        <v>19</v>
      </c>
      <c r="N88" s="136" t="s">
        <v>40</v>
      </c>
      <c r="P88" s="137">
        <f t="shared" si="1"/>
        <v>0</v>
      </c>
      <c r="Q88" s="137">
        <v>0</v>
      </c>
      <c r="R88" s="137">
        <f t="shared" si="2"/>
        <v>0</v>
      </c>
      <c r="S88" s="137">
        <v>0</v>
      </c>
      <c r="T88" s="138">
        <f t="shared" si="3"/>
        <v>0</v>
      </c>
      <c r="AR88" s="139" t="s">
        <v>125</v>
      </c>
      <c r="AT88" s="139" t="s">
        <v>120</v>
      </c>
      <c r="AU88" s="139" t="s">
        <v>77</v>
      </c>
      <c r="AY88" s="18" t="s">
        <v>118</v>
      </c>
      <c r="BE88" s="140">
        <f t="shared" si="4"/>
        <v>0</v>
      </c>
      <c r="BF88" s="140">
        <f t="shared" si="5"/>
        <v>0</v>
      </c>
      <c r="BG88" s="140">
        <f t="shared" si="6"/>
        <v>0</v>
      </c>
      <c r="BH88" s="140">
        <f t="shared" si="7"/>
        <v>0</v>
      </c>
      <c r="BI88" s="140">
        <f t="shared" si="8"/>
        <v>0</v>
      </c>
      <c r="BJ88" s="18" t="s">
        <v>77</v>
      </c>
      <c r="BK88" s="140">
        <f t="shared" si="9"/>
        <v>0</v>
      </c>
      <c r="BL88" s="18" t="s">
        <v>125</v>
      </c>
      <c r="BM88" s="139" t="s">
        <v>747</v>
      </c>
    </row>
    <row r="89" spans="2:65" s="1" customFormat="1" ht="16.5" customHeight="1">
      <c r="B89" s="33"/>
      <c r="C89" s="128" t="s">
        <v>175</v>
      </c>
      <c r="D89" s="128" t="s">
        <v>120</v>
      </c>
      <c r="E89" s="129" t="s">
        <v>748</v>
      </c>
      <c r="F89" s="130" t="s">
        <v>749</v>
      </c>
      <c r="G89" s="131" t="s">
        <v>728</v>
      </c>
      <c r="H89" s="132">
        <v>1</v>
      </c>
      <c r="I89" s="133"/>
      <c r="J89" s="134">
        <f t="shared" si="0"/>
        <v>0</v>
      </c>
      <c r="K89" s="130" t="s">
        <v>19</v>
      </c>
      <c r="L89" s="33"/>
      <c r="M89" s="135" t="s">
        <v>19</v>
      </c>
      <c r="N89" s="136" t="s">
        <v>40</v>
      </c>
      <c r="P89" s="137">
        <f t="shared" si="1"/>
        <v>0</v>
      </c>
      <c r="Q89" s="137">
        <v>0</v>
      </c>
      <c r="R89" s="137">
        <f t="shared" si="2"/>
        <v>0</v>
      </c>
      <c r="S89" s="137">
        <v>0</v>
      </c>
      <c r="T89" s="138">
        <f t="shared" si="3"/>
        <v>0</v>
      </c>
      <c r="AR89" s="139" t="s">
        <v>125</v>
      </c>
      <c r="AT89" s="139" t="s">
        <v>120</v>
      </c>
      <c r="AU89" s="139" t="s">
        <v>77</v>
      </c>
      <c r="AY89" s="18" t="s">
        <v>118</v>
      </c>
      <c r="BE89" s="140">
        <f t="shared" si="4"/>
        <v>0</v>
      </c>
      <c r="BF89" s="140">
        <f t="shared" si="5"/>
        <v>0</v>
      </c>
      <c r="BG89" s="140">
        <f t="shared" si="6"/>
        <v>0</v>
      </c>
      <c r="BH89" s="140">
        <f t="shared" si="7"/>
        <v>0</v>
      </c>
      <c r="BI89" s="140">
        <f t="shared" si="8"/>
        <v>0</v>
      </c>
      <c r="BJ89" s="18" t="s">
        <v>77</v>
      </c>
      <c r="BK89" s="140">
        <f t="shared" si="9"/>
        <v>0</v>
      </c>
      <c r="BL89" s="18" t="s">
        <v>125</v>
      </c>
      <c r="BM89" s="139" t="s">
        <v>750</v>
      </c>
    </row>
    <row r="90" spans="2:65" s="1" customFormat="1" ht="24.2" customHeight="1">
      <c r="B90" s="33"/>
      <c r="C90" s="128" t="s">
        <v>196</v>
      </c>
      <c r="D90" s="128" t="s">
        <v>120</v>
      </c>
      <c r="E90" s="129" t="s">
        <v>751</v>
      </c>
      <c r="F90" s="130" t="s">
        <v>752</v>
      </c>
      <c r="G90" s="131" t="s">
        <v>728</v>
      </c>
      <c r="H90" s="132">
        <v>1</v>
      </c>
      <c r="I90" s="133"/>
      <c r="J90" s="134">
        <f t="shared" si="0"/>
        <v>0</v>
      </c>
      <c r="K90" s="130" t="s">
        <v>19</v>
      </c>
      <c r="L90" s="33"/>
      <c r="M90" s="135" t="s">
        <v>19</v>
      </c>
      <c r="N90" s="136" t="s">
        <v>40</v>
      </c>
      <c r="P90" s="137">
        <f t="shared" si="1"/>
        <v>0</v>
      </c>
      <c r="Q90" s="137">
        <v>0</v>
      </c>
      <c r="R90" s="137">
        <f t="shared" si="2"/>
        <v>0</v>
      </c>
      <c r="S90" s="137">
        <v>0</v>
      </c>
      <c r="T90" s="138">
        <f t="shared" si="3"/>
        <v>0</v>
      </c>
      <c r="AR90" s="139" t="s">
        <v>125</v>
      </c>
      <c r="AT90" s="139" t="s">
        <v>120</v>
      </c>
      <c r="AU90" s="139" t="s">
        <v>77</v>
      </c>
      <c r="AY90" s="18" t="s">
        <v>118</v>
      </c>
      <c r="BE90" s="140">
        <f t="shared" si="4"/>
        <v>0</v>
      </c>
      <c r="BF90" s="140">
        <f t="shared" si="5"/>
        <v>0</v>
      </c>
      <c r="BG90" s="140">
        <f t="shared" si="6"/>
        <v>0</v>
      </c>
      <c r="BH90" s="140">
        <f t="shared" si="7"/>
        <v>0</v>
      </c>
      <c r="BI90" s="140">
        <f t="shared" si="8"/>
        <v>0</v>
      </c>
      <c r="BJ90" s="18" t="s">
        <v>77</v>
      </c>
      <c r="BK90" s="140">
        <f t="shared" si="9"/>
        <v>0</v>
      </c>
      <c r="BL90" s="18" t="s">
        <v>125</v>
      </c>
      <c r="BM90" s="139" t="s">
        <v>753</v>
      </c>
    </row>
    <row r="91" spans="2:65" s="1" customFormat="1" ht="16.5" customHeight="1">
      <c r="B91" s="33"/>
      <c r="C91" s="128">
        <v>10</v>
      </c>
      <c r="D91" s="128" t="s">
        <v>120</v>
      </c>
      <c r="E91" s="129" t="s">
        <v>755</v>
      </c>
      <c r="F91" s="130" t="s">
        <v>756</v>
      </c>
      <c r="G91" s="131" t="s">
        <v>728</v>
      </c>
      <c r="H91" s="132">
        <v>1</v>
      </c>
      <c r="I91" s="133"/>
      <c r="J91" s="134">
        <f>ROUND(I91*H91,2)</f>
        <v>0</v>
      </c>
      <c r="K91" s="130" t="s">
        <v>19</v>
      </c>
      <c r="L91" s="33"/>
      <c r="M91" s="135" t="s">
        <v>19</v>
      </c>
      <c r="N91" s="136" t="s">
        <v>40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125</v>
      </c>
      <c r="AT91" s="139" t="s">
        <v>120</v>
      </c>
      <c r="AU91" s="139" t="s">
        <v>77</v>
      </c>
      <c r="AY91" s="18" t="s">
        <v>118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77</v>
      </c>
      <c r="BK91" s="140">
        <f>ROUND(I91*H91,2)</f>
        <v>0</v>
      </c>
      <c r="BL91" s="18" t="s">
        <v>125</v>
      </c>
      <c r="BM91" s="139" t="s">
        <v>757</v>
      </c>
    </row>
    <row r="92" spans="2:65" s="1" customFormat="1" ht="16.5" customHeight="1">
      <c r="B92" s="33"/>
      <c r="C92" s="128">
        <v>11</v>
      </c>
      <c r="D92" s="128" t="s">
        <v>120</v>
      </c>
      <c r="E92" s="129" t="s">
        <v>758</v>
      </c>
      <c r="F92" s="130" t="s">
        <v>759</v>
      </c>
      <c r="G92" s="131" t="s">
        <v>728</v>
      </c>
      <c r="H92" s="132">
        <v>1</v>
      </c>
      <c r="I92" s="133"/>
      <c r="J92" s="134">
        <f>ROUND(I92*H92,2)</f>
        <v>0</v>
      </c>
      <c r="K92" s="130" t="s">
        <v>19</v>
      </c>
      <c r="L92" s="33"/>
      <c r="M92" s="135" t="s">
        <v>19</v>
      </c>
      <c r="N92" s="136" t="s">
        <v>40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125</v>
      </c>
      <c r="AT92" s="139" t="s">
        <v>120</v>
      </c>
      <c r="AU92" s="139" t="s">
        <v>77</v>
      </c>
      <c r="AY92" s="18" t="s">
        <v>118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77</v>
      </c>
      <c r="BK92" s="140">
        <f>ROUND(I92*H92,2)</f>
        <v>0</v>
      </c>
      <c r="BL92" s="18" t="s">
        <v>125</v>
      </c>
      <c r="BM92" s="139" t="s">
        <v>760</v>
      </c>
    </row>
    <row r="93" spans="2:65" s="1" customFormat="1" ht="33" customHeight="1">
      <c r="B93" s="33"/>
      <c r="C93" s="128">
        <v>12</v>
      </c>
      <c r="D93" s="128" t="s">
        <v>120</v>
      </c>
      <c r="E93" s="129" t="s">
        <v>761</v>
      </c>
      <c r="F93" s="130" t="s">
        <v>762</v>
      </c>
      <c r="G93" s="131" t="s">
        <v>728</v>
      </c>
      <c r="H93" s="132">
        <v>1</v>
      </c>
      <c r="I93" s="133"/>
      <c r="J93" s="134">
        <f>ROUND(I93*H93,2)</f>
        <v>0</v>
      </c>
      <c r="K93" s="130" t="s">
        <v>19</v>
      </c>
      <c r="L93" s="33"/>
      <c r="M93" s="135" t="s">
        <v>19</v>
      </c>
      <c r="N93" s="136" t="s">
        <v>40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125</v>
      </c>
      <c r="AT93" s="139" t="s">
        <v>120</v>
      </c>
      <c r="AU93" s="139" t="s">
        <v>77</v>
      </c>
      <c r="AY93" s="18" t="s">
        <v>118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77</v>
      </c>
      <c r="BK93" s="140">
        <f>ROUND(I93*H93,2)</f>
        <v>0</v>
      </c>
      <c r="BL93" s="18" t="s">
        <v>125</v>
      </c>
      <c r="BM93" s="139" t="s">
        <v>763</v>
      </c>
    </row>
    <row r="94" spans="2:65" s="1" customFormat="1" ht="29.25">
      <c r="B94" s="33"/>
      <c r="D94" s="146" t="s">
        <v>754</v>
      </c>
      <c r="F94" s="186" t="s">
        <v>764</v>
      </c>
      <c r="I94" s="143"/>
      <c r="L94" s="33"/>
      <c r="M94" s="144"/>
      <c r="T94" s="54"/>
      <c r="AT94" s="18" t="s">
        <v>754</v>
      </c>
      <c r="AU94" s="18" t="s">
        <v>77</v>
      </c>
    </row>
    <row r="95" spans="2:65" s="1" customFormat="1" ht="24.2" customHeight="1">
      <c r="B95" s="33"/>
      <c r="C95" s="128">
        <v>13</v>
      </c>
      <c r="D95" s="128" t="s">
        <v>120</v>
      </c>
      <c r="E95" s="129" t="s">
        <v>765</v>
      </c>
      <c r="F95" s="130" t="s">
        <v>766</v>
      </c>
      <c r="G95" s="131" t="s">
        <v>728</v>
      </c>
      <c r="H95" s="132">
        <v>1</v>
      </c>
      <c r="I95" s="133"/>
      <c r="J95" s="134">
        <f>ROUND(I95*H95,2)</f>
        <v>0</v>
      </c>
      <c r="K95" s="130" t="s">
        <v>19</v>
      </c>
      <c r="L95" s="33"/>
      <c r="M95" s="135" t="s">
        <v>19</v>
      </c>
      <c r="N95" s="136" t="s">
        <v>40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125</v>
      </c>
      <c r="AT95" s="139" t="s">
        <v>120</v>
      </c>
      <c r="AU95" s="139" t="s">
        <v>77</v>
      </c>
      <c r="AY95" s="18" t="s">
        <v>118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8" t="s">
        <v>77</v>
      </c>
      <c r="BK95" s="140">
        <f>ROUND(I95*H95,2)</f>
        <v>0</v>
      </c>
      <c r="BL95" s="18" t="s">
        <v>125</v>
      </c>
      <c r="BM95" s="139" t="s">
        <v>767</v>
      </c>
    </row>
    <row r="96" spans="2:65" s="1" customFormat="1" ht="39">
      <c r="B96" s="33"/>
      <c r="D96" s="146" t="s">
        <v>754</v>
      </c>
      <c r="F96" s="186" t="s">
        <v>768</v>
      </c>
      <c r="I96" s="143"/>
      <c r="L96" s="33"/>
      <c r="M96" s="144"/>
      <c r="T96" s="54"/>
      <c r="AT96" s="18" t="s">
        <v>754</v>
      </c>
      <c r="AU96" s="18" t="s">
        <v>77</v>
      </c>
    </row>
    <row r="97" spans="2:65" s="1" customFormat="1" ht="24.2" customHeight="1">
      <c r="B97" s="33"/>
      <c r="C97" s="128">
        <v>14</v>
      </c>
      <c r="D97" s="128" t="s">
        <v>120</v>
      </c>
      <c r="E97" s="129" t="s">
        <v>769</v>
      </c>
      <c r="F97" s="130" t="s">
        <v>770</v>
      </c>
      <c r="G97" s="131" t="s">
        <v>728</v>
      </c>
      <c r="H97" s="132">
        <v>1</v>
      </c>
      <c r="I97" s="133"/>
      <c r="J97" s="134">
        <f>ROUND(I97*H97,2)</f>
        <v>0</v>
      </c>
      <c r="K97" s="130" t="s">
        <v>19</v>
      </c>
      <c r="L97" s="33"/>
      <c r="M97" s="135" t="s">
        <v>19</v>
      </c>
      <c r="N97" s="136" t="s">
        <v>40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125</v>
      </c>
      <c r="AT97" s="139" t="s">
        <v>120</v>
      </c>
      <c r="AU97" s="139" t="s">
        <v>77</v>
      </c>
      <c r="AY97" s="18" t="s">
        <v>118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8" t="s">
        <v>77</v>
      </c>
      <c r="BK97" s="140">
        <f>ROUND(I97*H97,2)</f>
        <v>0</v>
      </c>
      <c r="BL97" s="18" t="s">
        <v>125</v>
      </c>
      <c r="BM97" s="139" t="s">
        <v>771</v>
      </c>
    </row>
    <row r="98" spans="2:65" s="1" customFormat="1" ht="16.5" customHeight="1">
      <c r="B98" s="33"/>
      <c r="C98" s="128">
        <v>15</v>
      </c>
      <c r="D98" s="128" t="s">
        <v>120</v>
      </c>
      <c r="E98" s="129" t="s">
        <v>772</v>
      </c>
      <c r="F98" s="130" t="s">
        <v>773</v>
      </c>
      <c r="G98" s="131" t="s">
        <v>728</v>
      </c>
      <c r="H98" s="132">
        <v>1</v>
      </c>
      <c r="I98" s="133"/>
      <c r="J98" s="134">
        <f>ROUND(I98*H98,2)</f>
        <v>0</v>
      </c>
      <c r="K98" s="130" t="s">
        <v>19</v>
      </c>
      <c r="L98" s="33"/>
      <c r="M98" s="135" t="s">
        <v>19</v>
      </c>
      <c r="N98" s="136" t="s">
        <v>40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125</v>
      </c>
      <c r="AT98" s="139" t="s">
        <v>120</v>
      </c>
      <c r="AU98" s="139" t="s">
        <v>77</v>
      </c>
      <c r="AY98" s="18" t="s">
        <v>118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77</v>
      </c>
      <c r="BK98" s="140">
        <f>ROUND(I98*H98,2)</f>
        <v>0</v>
      </c>
      <c r="BL98" s="18" t="s">
        <v>125</v>
      </c>
      <c r="BM98" s="139" t="s">
        <v>774</v>
      </c>
    </row>
    <row r="99" spans="2:65" s="1" customFormat="1" ht="16.5" customHeight="1">
      <c r="B99" s="33"/>
      <c r="C99" s="128">
        <v>16</v>
      </c>
      <c r="D99" s="128" t="s">
        <v>120</v>
      </c>
      <c r="E99" s="129" t="s">
        <v>775</v>
      </c>
      <c r="F99" s="130" t="s">
        <v>776</v>
      </c>
      <c r="G99" s="131" t="s">
        <v>728</v>
      </c>
      <c r="H99" s="132">
        <v>1</v>
      </c>
      <c r="I99" s="133"/>
      <c r="J99" s="134">
        <f>ROUND(I99*H99,2)</f>
        <v>0</v>
      </c>
      <c r="K99" s="130" t="s">
        <v>19</v>
      </c>
      <c r="L99" s="33"/>
      <c r="M99" s="135" t="s">
        <v>19</v>
      </c>
      <c r="N99" s="136" t="s">
        <v>40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125</v>
      </c>
      <c r="AT99" s="139" t="s">
        <v>120</v>
      </c>
      <c r="AU99" s="139" t="s">
        <v>77</v>
      </c>
      <c r="AY99" s="18" t="s">
        <v>118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77</v>
      </c>
      <c r="BK99" s="140">
        <f>ROUND(I99*H99,2)</f>
        <v>0</v>
      </c>
      <c r="BL99" s="18" t="s">
        <v>125</v>
      </c>
      <c r="BM99" s="139" t="s">
        <v>777</v>
      </c>
    </row>
    <row r="100" spans="2:65" s="1" customFormat="1" ht="21.75" customHeight="1">
      <c r="B100" s="33"/>
      <c r="C100" s="128">
        <v>17</v>
      </c>
      <c r="D100" s="128" t="s">
        <v>120</v>
      </c>
      <c r="E100" s="129" t="s">
        <v>778</v>
      </c>
      <c r="F100" s="130" t="s">
        <v>779</v>
      </c>
      <c r="G100" s="131" t="s">
        <v>728</v>
      </c>
      <c r="H100" s="132">
        <v>1</v>
      </c>
      <c r="I100" s="133"/>
      <c r="J100" s="134">
        <f>ROUND(I100*H100,2)</f>
        <v>0</v>
      </c>
      <c r="K100" s="130" t="s">
        <v>19</v>
      </c>
      <c r="L100" s="33"/>
      <c r="M100" s="187" t="s">
        <v>19</v>
      </c>
      <c r="N100" s="188" t="s">
        <v>40</v>
      </c>
      <c r="O100" s="184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AR100" s="139" t="s">
        <v>125</v>
      </c>
      <c r="AT100" s="139" t="s">
        <v>120</v>
      </c>
      <c r="AU100" s="139" t="s">
        <v>77</v>
      </c>
      <c r="AY100" s="18" t="s">
        <v>118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77</v>
      </c>
      <c r="BK100" s="140">
        <f>ROUND(I100*H100,2)</f>
        <v>0</v>
      </c>
      <c r="BL100" s="18" t="s">
        <v>125</v>
      </c>
      <c r="BM100" s="139" t="s">
        <v>780</v>
      </c>
    </row>
    <row r="101" spans="2:65" s="1" customFormat="1" ht="6.95" customHeight="1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3"/>
    </row>
    <row r="102" spans="2:65" ht="11.25"/>
    <row r="103" spans="2:65" ht="11.25"/>
    <row r="104" spans="2:65" ht="11.25"/>
    <row r="105" spans="2:65" ht="11.25"/>
  </sheetData>
  <sheetProtection formatColumns="0" formatRows="0" autoFilter="0"/>
  <autoFilter ref="C79:K100" xr:uid="{00000000-0009-0000-0000-000003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abSelected="1" topLeftCell="A58" zoomScale="110" zoomScaleNormal="110" workbookViewId="0">
      <selection activeCell="N70" sqref="N70"/>
    </sheetView>
  </sheetViews>
  <sheetFormatPr defaultRowHeight="15"/>
  <cols>
    <col min="1" max="1" width="8.33203125" style="191" customWidth="1"/>
    <col min="2" max="2" width="1.6640625" style="191" customWidth="1"/>
    <col min="3" max="4" width="5" style="191" customWidth="1"/>
    <col min="5" max="5" width="11.6640625" style="191" customWidth="1"/>
    <col min="6" max="6" width="9.1640625" style="191" customWidth="1"/>
    <col min="7" max="7" width="5" style="191" customWidth="1"/>
    <col min="8" max="8" width="77.83203125" style="191" customWidth="1"/>
    <col min="9" max="10" width="20" style="191" customWidth="1"/>
    <col min="11" max="11" width="1.6640625" style="191" customWidth="1"/>
  </cols>
  <sheetData>
    <row r="1" spans="2:11" customFormat="1" ht="37.5" customHeight="1"/>
    <row r="2" spans="2:11" customFormat="1" ht="7.5" customHeight="1">
      <c r="B2" s="192"/>
      <c r="C2" s="193"/>
      <c r="D2" s="193"/>
      <c r="E2" s="193"/>
      <c r="F2" s="193"/>
      <c r="G2" s="193"/>
      <c r="H2" s="193"/>
      <c r="I2" s="193"/>
      <c r="J2" s="193"/>
      <c r="K2" s="194"/>
    </row>
    <row r="3" spans="2:11" s="16" customFormat="1" ht="45" customHeight="1">
      <c r="B3" s="195"/>
      <c r="C3" s="319" t="s">
        <v>781</v>
      </c>
      <c r="D3" s="319"/>
      <c r="E3" s="319"/>
      <c r="F3" s="319"/>
      <c r="G3" s="319"/>
      <c r="H3" s="319"/>
      <c r="I3" s="319"/>
      <c r="J3" s="319"/>
      <c r="K3" s="196"/>
    </row>
    <row r="4" spans="2:11" customFormat="1" ht="25.5" customHeight="1">
      <c r="B4" s="197"/>
      <c r="C4" s="318" t="s">
        <v>782</v>
      </c>
      <c r="D4" s="318"/>
      <c r="E4" s="318"/>
      <c r="F4" s="318"/>
      <c r="G4" s="318"/>
      <c r="H4" s="318"/>
      <c r="I4" s="318"/>
      <c r="J4" s="318"/>
      <c r="K4" s="198"/>
    </row>
    <row r="5" spans="2:11" customFormat="1" ht="5.25" customHeight="1">
      <c r="B5" s="197"/>
      <c r="C5" s="199"/>
      <c r="D5" s="199"/>
      <c r="E5" s="199"/>
      <c r="F5" s="199"/>
      <c r="G5" s="199"/>
      <c r="H5" s="199"/>
      <c r="I5" s="199"/>
      <c r="J5" s="199"/>
      <c r="K5" s="198"/>
    </row>
    <row r="6" spans="2:11" customFormat="1" ht="15" customHeight="1">
      <c r="B6" s="197"/>
      <c r="C6" s="317" t="s">
        <v>783</v>
      </c>
      <c r="D6" s="317"/>
      <c r="E6" s="317"/>
      <c r="F6" s="317"/>
      <c r="G6" s="317"/>
      <c r="H6" s="317"/>
      <c r="I6" s="317"/>
      <c r="J6" s="317"/>
      <c r="K6" s="198"/>
    </row>
    <row r="7" spans="2:11" customFormat="1" ht="15" customHeight="1">
      <c r="B7" s="201"/>
      <c r="C7" s="317" t="s">
        <v>784</v>
      </c>
      <c r="D7" s="317"/>
      <c r="E7" s="317"/>
      <c r="F7" s="317"/>
      <c r="G7" s="317"/>
      <c r="H7" s="317"/>
      <c r="I7" s="317"/>
      <c r="J7" s="317"/>
      <c r="K7" s="198"/>
    </row>
    <row r="8" spans="2:11" customFormat="1" ht="12.75" customHeight="1">
      <c r="B8" s="201"/>
      <c r="C8" s="200"/>
      <c r="D8" s="200"/>
      <c r="E8" s="200"/>
      <c r="F8" s="200"/>
      <c r="G8" s="200"/>
      <c r="H8" s="200"/>
      <c r="I8" s="200"/>
      <c r="J8" s="200"/>
      <c r="K8" s="198"/>
    </row>
    <row r="9" spans="2:11" customFormat="1" ht="15" customHeight="1">
      <c r="B9" s="201"/>
      <c r="C9" s="317" t="s">
        <v>785</v>
      </c>
      <c r="D9" s="317"/>
      <c r="E9" s="317"/>
      <c r="F9" s="317"/>
      <c r="G9" s="317"/>
      <c r="H9" s="317"/>
      <c r="I9" s="317"/>
      <c r="J9" s="317"/>
      <c r="K9" s="198"/>
    </row>
    <row r="10" spans="2:11" customFormat="1" ht="15" customHeight="1">
      <c r="B10" s="201"/>
      <c r="C10" s="200"/>
      <c r="D10" s="317" t="s">
        <v>786</v>
      </c>
      <c r="E10" s="317"/>
      <c r="F10" s="317"/>
      <c r="G10" s="317"/>
      <c r="H10" s="317"/>
      <c r="I10" s="317"/>
      <c r="J10" s="317"/>
      <c r="K10" s="198"/>
    </row>
    <row r="11" spans="2:11" customFormat="1" ht="15" customHeight="1">
      <c r="B11" s="201"/>
      <c r="C11" s="202"/>
      <c r="D11" s="317" t="s">
        <v>787</v>
      </c>
      <c r="E11" s="317"/>
      <c r="F11" s="317"/>
      <c r="G11" s="317"/>
      <c r="H11" s="317"/>
      <c r="I11" s="317"/>
      <c r="J11" s="317"/>
      <c r="K11" s="198"/>
    </row>
    <row r="12" spans="2:11" customFormat="1" ht="15" customHeight="1">
      <c r="B12" s="201"/>
      <c r="C12" s="202"/>
      <c r="D12" s="200"/>
      <c r="E12" s="200"/>
      <c r="F12" s="200"/>
      <c r="G12" s="200"/>
      <c r="H12" s="200"/>
      <c r="I12" s="200"/>
      <c r="J12" s="200"/>
      <c r="K12" s="198"/>
    </row>
    <row r="13" spans="2:11" customFormat="1" ht="15" customHeight="1">
      <c r="B13" s="201"/>
      <c r="C13" s="202"/>
      <c r="D13" s="203" t="s">
        <v>788</v>
      </c>
      <c r="E13" s="200"/>
      <c r="F13" s="200"/>
      <c r="G13" s="200"/>
      <c r="H13" s="200"/>
      <c r="I13" s="200"/>
      <c r="J13" s="200"/>
      <c r="K13" s="198"/>
    </row>
    <row r="14" spans="2:11" customFormat="1" ht="12.75" customHeight="1">
      <c r="B14" s="201"/>
      <c r="C14" s="202"/>
      <c r="D14" s="202"/>
      <c r="E14" s="202"/>
      <c r="F14" s="202"/>
      <c r="G14" s="202"/>
      <c r="H14" s="202"/>
      <c r="I14" s="202"/>
      <c r="J14" s="202"/>
      <c r="K14" s="198"/>
    </row>
    <row r="15" spans="2:11" customFormat="1" ht="15" customHeight="1">
      <c r="B15" s="201"/>
      <c r="C15" s="202"/>
      <c r="D15" s="317" t="s">
        <v>789</v>
      </c>
      <c r="E15" s="317"/>
      <c r="F15" s="317"/>
      <c r="G15" s="317"/>
      <c r="H15" s="317"/>
      <c r="I15" s="317"/>
      <c r="J15" s="317"/>
      <c r="K15" s="198"/>
    </row>
    <row r="16" spans="2:11" customFormat="1" ht="15" customHeight="1">
      <c r="B16" s="201"/>
      <c r="C16" s="202"/>
      <c r="D16" s="317" t="s">
        <v>790</v>
      </c>
      <c r="E16" s="317"/>
      <c r="F16" s="317"/>
      <c r="G16" s="317"/>
      <c r="H16" s="317"/>
      <c r="I16" s="317"/>
      <c r="J16" s="317"/>
      <c r="K16" s="198"/>
    </row>
    <row r="17" spans="2:11" customFormat="1" ht="15" customHeight="1">
      <c r="B17" s="201"/>
      <c r="C17" s="202"/>
      <c r="D17" s="317" t="s">
        <v>791</v>
      </c>
      <c r="E17" s="317"/>
      <c r="F17" s="317"/>
      <c r="G17" s="317"/>
      <c r="H17" s="317"/>
      <c r="I17" s="317"/>
      <c r="J17" s="317"/>
      <c r="K17" s="198"/>
    </row>
    <row r="18" spans="2:11" customFormat="1" ht="15" customHeight="1">
      <c r="B18" s="201"/>
      <c r="C18" s="202"/>
      <c r="D18" s="202"/>
      <c r="E18" s="204" t="s">
        <v>76</v>
      </c>
      <c r="F18" s="317" t="s">
        <v>792</v>
      </c>
      <c r="G18" s="317"/>
      <c r="H18" s="317"/>
      <c r="I18" s="317"/>
      <c r="J18" s="317"/>
      <c r="K18" s="198"/>
    </row>
    <row r="19" spans="2:11" customFormat="1" ht="15" customHeight="1">
      <c r="B19" s="201"/>
      <c r="C19" s="202"/>
      <c r="D19" s="202"/>
      <c r="E19" s="204" t="s">
        <v>793</v>
      </c>
      <c r="F19" s="317" t="s">
        <v>794</v>
      </c>
      <c r="G19" s="317"/>
      <c r="H19" s="317"/>
      <c r="I19" s="317"/>
      <c r="J19" s="317"/>
      <c r="K19" s="198"/>
    </row>
    <row r="20" spans="2:11" customFormat="1" ht="15" customHeight="1">
      <c r="B20" s="201"/>
      <c r="C20" s="202"/>
      <c r="D20" s="202"/>
      <c r="E20" s="204" t="s">
        <v>795</v>
      </c>
      <c r="F20" s="317" t="s">
        <v>796</v>
      </c>
      <c r="G20" s="317"/>
      <c r="H20" s="317"/>
      <c r="I20" s="317"/>
      <c r="J20" s="317"/>
      <c r="K20" s="198"/>
    </row>
    <row r="21" spans="2:11" customFormat="1" ht="15" customHeight="1">
      <c r="B21" s="201"/>
      <c r="C21" s="202"/>
      <c r="D21" s="202"/>
      <c r="E21" s="204" t="s">
        <v>797</v>
      </c>
      <c r="F21" s="317" t="s">
        <v>84</v>
      </c>
      <c r="G21" s="317"/>
      <c r="H21" s="317"/>
      <c r="I21" s="317"/>
      <c r="J21" s="317"/>
      <c r="K21" s="198"/>
    </row>
    <row r="22" spans="2:11" customFormat="1" ht="15" customHeight="1">
      <c r="B22" s="201"/>
      <c r="C22" s="202"/>
      <c r="D22" s="202"/>
      <c r="E22" s="204" t="s">
        <v>798</v>
      </c>
      <c r="F22" s="317" t="s">
        <v>799</v>
      </c>
      <c r="G22" s="317"/>
      <c r="H22" s="317"/>
      <c r="I22" s="317"/>
      <c r="J22" s="317"/>
      <c r="K22" s="198"/>
    </row>
    <row r="23" spans="2:11" customFormat="1" ht="15" customHeight="1">
      <c r="B23" s="201"/>
      <c r="C23" s="202"/>
      <c r="D23" s="202"/>
      <c r="E23" s="204" t="s">
        <v>800</v>
      </c>
      <c r="F23" s="317" t="s">
        <v>801</v>
      </c>
      <c r="G23" s="317"/>
      <c r="H23" s="317"/>
      <c r="I23" s="317"/>
      <c r="J23" s="317"/>
      <c r="K23" s="198"/>
    </row>
    <row r="24" spans="2:11" customFormat="1" ht="12.75" customHeight="1">
      <c r="B24" s="201"/>
      <c r="C24" s="202"/>
      <c r="D24" s="202"/>
      <c r="E24" s="202"/>
      <c r="F24" s="202"/>
      <c r="G24" s="202"/>
      <c r="H24" s="202"/>
      <c r="I24" s="202"/>
      <c r="J24" s="202"/>
      <c r="K24" s="198"/>
    </row>
    <row r="25" spans="2:11" customFormat="1" ht="15" customHeight="1">
      <c r="B25" s="201"/>
      <c r="C25" s="317" t="s">
        <v>802</v>
      </c>
      <c r="D25" s="317"/>
      <c r="E25" s="317"/>
      <c r="F25" s="317"/>
      <c r="G25" s="317"/>
      <c r="H25" s="317"/>
      <c r="I25" s="317"/>
      <c r="J25" s="317"/>
      <c r="K25" s="198"/>
    </row>
    <row r="26" spans="2:11" customFormat="1" ht="15" customHeight="1">
      <c r="B26" s="201"/>
      <c r="C26" s="317" t="s">
        <v>803</v>
      </c>
      <c r="D26" s="317"/>
      <c r="E26" s="317"/>
      <c r="F26" s="317"/>
      <c r="G26" s="317"/>
      <c r="H26" s="317"/>
      <c r="I26" s="317"/>
      <c r="J26" s="317"/>
      <c r="K26" s="198"/>
    </row>
    <row r="27" spans="2:11" customFormat="1" ht="15" customHeight="1">
      <c r="B27" s="201"/>
      <c r="C27" s="200"/>
      <c r="D27" s="317" t="s">
        <v>804</v>
      </c>
      <c r="E27" s="317"/>
      <c r="F27" s="317"/>
      <c r="G27" s="317"/>
      <c r="H27" s="317"/>
      <c r="I27" s="317"/>
      <c r="J27" s="317"/>
      <c r="K27" s="198"/>
    </row>
    <row r="28" spans="2:11" customFormat="1" ht="15" customHeight="1">
      <c r="B28" s="201"/>
      <c r="C28" s="202"/>
      <c r="D28" s="317" t="s">
        <v>805</v>
      </c>
      <c r="E28" s="317"/>
      <c r="F28" s="317"/>
      <c r="G28" s="317"/>
      <c r="H28" s="317"/>
      <c r="I28" s="317"/>
      <c r="J28" s="317"/>
      <c r="K28" s="198"/>
    </row>
    <row r="29" spans="2:11" customFormat="1" ht="12.75" customHeight="1">
      <c r="B29" s="201"/>
      <c r="C29" s="202"/>
      <c r="D29" s="202"/>
      <c r="E29" s="202"/>
      <c r="F29" s="202"/>
      <c r="G29" s="202"/>
      <c r="H29" s="202"/>
      <c r="I29" s="202"/>
      <c r="J29" s="202"/>
      <c r="K29" s="198"/>
    </row>
    <row r="30" spans="2:11" customFormat="1" ht="15" customHeight="1">
      <c r="B30" s="201"/>
      <c r="C30" s="202"/>
      <c r="D30" s="317" t="s">
        <v>806</v>
      </c>
      <c r="E30" s="317"/>
      <c r="F30" s="317"/>
      <c r="G30" s="317"/>
      <c r="H30" s="317"/>
      <c r="I30" s="317"/>
      <c r="J30" s="317"/>
      <c r="K30" s="198"/>
    </row>
    <row r="31" spans="2:11" customFormat="1" ht="15" customHeight="1">
      <c r="B31" s="201"/>
      <c r="C31" s="202"/>
      <c r="D31" s="317" t="s">
        <v>807</v>
      </c>
      <c r="E31" s="317"/>
      <c r="F31" s="317"/>
      <c r="G31" s="317"/>
      <c r="H31" s="317"/>
      <c r="I31" s="317"/>
      <c r="J31" s="317"/>
      <c r="K31" s="198"/>
    </row>
    <row r="32" spans="2:11" customFormat="1" ht="12.75" customHeight="1">
      <c r="B32" s="201"/>
      <c r="C32" s="202"/>
      <c r="D32" s="202"/>
      <c r="E32" s="202"/>
      <c r="F32" s="202"/>
      <c r="G32" s="202"/>
      <c r="H32" s="202"/>
      <c r="I32" s="202"/>
      <c r="J32" s="202"/>
      <c r="K32" s="198"/>
    </row>
    <row r="33" spans="2:11" customFormat="1" ht="15" customHeight="1">
      <c r="B33" s="201"/>
      <c r="C33" s="202"/>
      <c r="D33" s="317" t="s">
        <v>808</v>
      </c>
      <c r="E33" s="317"/>
      <c r="F33" s="317"/>
      <c r="G33" s="317"/>
      <c r="H33" s="317"/>
      <c r="I33" s="317"/>
      <c r="J33" s="317"/>
      <c r="K33" s="198"/>
    </row>
    <row r="34" spans="2:11" customFormat="1" ht="15" customHeight="1">
      <c r="B34" s="201"/>
      <c r="C34" s="202"/>
      <c r="D34" s="317" t="s">
        <v>809</v>
      </c>
      <c r="E34" s="317"/>
      <c r="F34" s="317"/>
      <c r="G34" s="317"/>
      <c r="H34" s="317"/>
      <c r="I34" s="317"/>
      <c r="J34" s="317"/>
      <c r="K34" s="198"/>
    </row>
    <row r="35" spans="2:11" customFormat="1" ht="15" customHeight="1">
      <c r="B35" s="201"/>
      <c r="C35" s="202"/>
      <c r="D35" s="317" t="s">
        <v>810</v>
      </c>
      <c r="E35" s="317"/>
      <c r="F35" s="317"/>
      <c r="G35" s="317"/>
      <c r="H35" s="317"/>
      <c r="I35" s="317"/>
      <c r="J35" s="317"/>
      <c r="K35" s="198"/>
    </row>
    <row r="36" spans="2:11" customFormat="1" ht="15" customHeight="1">
      <c r="B36" s="201"/>
      <c r="C36" s="202"/>
      <c r="D36" s="200"/>
      <c r="E36" s="203" t="s">
        <v>104</v>
      </c>
      <c r="F36" s="200"/>
      <c r="G36" s="317" t="s">
        <v>811</v>
      </c>
      <c r="H36" s="317"/>
      <c r="I36" s="317"/>
      <c r="J36" s="317"/>
      <c r="K36" s="198"/>
    </row>
    <row r="37" spans="2:11" customFormat="1" ht="30.75" customHeight="1">
      <c r="B37" s="201"/>
      <c r="C37" s="202"/>
      <c r="D37" s="200"/>
      <c r="E37" s="203" t="s">
        <v>812</v>
      </c>
      <c r="F37" s="200"/>
      <c r="G37" s="317" t="s">
        <v>813</v>
      </c>
      <c r="H37" s="317"/>
      <c r="I37" s="317"/>
      <c r="J37" s="317"/>
      <c r="K37" s="198"/>
    </row>
    <row r="38" spans="2:11" customFormat="1" ht="15" customHeight="1">
      <c r="B38" s="201"/>
      <c r="C38" s="202"/>
      <c r="D38" s="200"/>
      <c r="E38" s="203" t="s">
        <v>50</v>
      </c>
      <c r="F38" s="200"/>
      <c r="G38" s="317" t="s">
        <v>814</v>
      </c>
      <c r="H38" s="317"/>
      <c r="I38" s="317"/>
      <c r="J38" s="317"/>
      <c r="K38" s="198"/>
    </row>
    <row r="39" spans="2:11" customFormat="1" ht="15" customHeight="1">
      <c r="B39" s="201"/>
      <c r="C39" s="202"/>
      <c r="D39" s="200"/>
      <c r="E39" s="203" t="s">
        <v>51</v>
      </c>
      <c r="F39" s="200"/>
      <c r="G39" s="317" t="s">
        <v>815</v>
      </c>
      <c r="H39" s="317"/>
      <c r="I39" s="317"/>
      <c r="J39" s="317"/>
      <c r="K39" s="198"/>
    </row>
    <row r="40" spans="2:11" customFormat="1" ht="15" customHeight="1">
      <c r="B40" s="201"/>
      <c r="C40" s="202"/>
      <c r="D40" s="200"/>
      <c r="E40" s="203" t="s">
        <v>105</v>
      </c>
      <c r="F40" s="200"/>
      <c r="G40" s="317" t="s">
        <v>816</v>
      </c>
      <c r="H40" s="317"/>
      <c r="I40" s="317"/>
      <c r="J40" s="317"/>
      <c r="K40" s="198"/>
    </row>
    <row r="41" spans="2:11" customFormat="1" ht="15" customHeight="1">
      <c r="B41" s="201"/>
      <c r="C41" s="202"/>
      <c r="D41" s="200"/>
      <c r="E41" s="203" t="s">
        <v>106</v>
      </c>
      <c r="F41" s="200"/>
      <c r="G41" s="317" t="s">
        <v>817</v>
      </c>
      <c r="H41" s="317"/>
      <c r="I41" s="317"/>
      <c r="J41" s="317"/>
      <c r="K41" s="198"/>
    </row>
    <row r="42" spans="2:11" customFormat="1" ht="15" customHeight="1">
      <c r="B42" s="201"/>
      <c r="C42" s="202"/>
      <c r="D42" s="200"/>
      <c r="E42" s="203" t="s">
        <v>818</v>
      </c>
      <c r="F42" s="200"/>
      <c r="G42" s="317" t="s">
        <v>819</v>
      </c>
      <c r="H42" s="317"/>
      <c r="I42" s="317"/>
      <c r="J42" s="317"/>
      <c r="K42" s="198"/>
    </row>
    <row r="43" spans="2:11" customFormat="1" ht="15" customHeight="1">
      <c r="B43" s="201"/>
      <c r="C43" s="202"/>
      <c r="D43" s="200"/>
      <c r="E43" s="203"/>
      <c r="F43" s="200"/>
      <c r="G43" s="317" t="s">
        <v>820</v>
      </c>
      <c r="H43" s="317"/>
      <c r="I43" s="317"/>
      <c r="J43" s="317"/>
      <c r="K43" s="198"/>
    </row>
    <row r="44" spans="2:11" customFormat="1" ht="15" customHeight="1">
      <c r="B44" s="201"/>
      <c r="C44" s="202"/>
      <c r="D44" s="200"/>
      <c r="E44" s="203" t="s">
        <v>821</v>
      </c>
      <c r="F44" s="200"/>
      <c r="G44" s="317" t="s">
        <v>822</v>
      </c>
      <c r="H44" s="317"/>
      <c r="I44" s="317"/>
      <c r="J44" s="317"/>
      <c r="K44" s="198"/>
    </row>
    <row r="45" spans="2:11" customFormat="1" ht="15" customHeight="1">
      <c r="B45" s="201"/>
      <c r="C45" s="202"/>
      <c r="D45" s="200"/>
      <c r="E45" s="203" t="s">
        <v>108</v>
      </c>
      <c r="F45" s="200"/>
      <c r="G45" s="317" t="s">
        <v>823</v>
      </c>
      <c r="H45" s="317"/>
      <c r="I45" s="317"/>
      <c r="J45" s="317"/>
      <c r="K45" s="198"/>
    </row>
    <row r="46" spans="2:11" customFormat="1" ht="12.75" customHeight="1">
      <c r="B46" s="201"/>
      <c r="C46" s="202"/>
      <c r="D46" s="200"/>
      <c r="E46" s="200"/>
      <c r="F46" s="200"/>
      <c r="G46" s="200"/>
      <c r="H46" s="200"/>
      <c r="I46" s="200"/>
      <c r="J46" s="200"/>
      <c r="K46" s="198"/>
    </row>
    <row r="47" spans="2:11" customFormat="1" ht="15" customHeight="1">
      <c r="B47" s="201"/>
      <c r="C47" s="202"/>
      <c r="D47" s="317" t="s">
        <v>824</v>
      </c>
      <c r="E47" s="317"/>
      <c r="F47" s="317"/>
      <c r="G47" s="317"/>
      <c r="H47" s="317"/>
      <c r="I47" s="317"/>
      <c r="J47" s="317"/>
      <c r="K47" s="198"/>
    </row>
    <row r="48" spans="2:11" customFormat="1" ht="15" customHeight="1">
      <c r="B48" s="201"/>
      <c r="C48" s="202"/>
      <c r="D48" s="202"/>
      <c r="E48" s="317" t="s">
        <v>825</v>
      </c>
      <c r="F48" s="317"/>
      <c r="G48" s="317"/>
      <c r="H48" s="317"/>
      <c r="I48" s="317"/>
      <c r="J48" s="317"/>
      <c r="K48" s="198"/>
    </row>
    <row r="49" spans="2:11" customFormat="1" ht="15" customHeight="1">
      <c r="B49" s="201"/>
      <c r="C49" s="202"/>
      <c r="D49" s="202"/>
      <c r="E49" s="317" t="s">
        <v>826</v>
      </c>
      <c r="F49" s="317"/>
      <c r="G49" s="317"/>
      <c r="H49" s="317"/>
      <c r="I49" s="317"/>
      <c r="J49" s="317"/>
      <c r="K49" s="198"/>
    </row>
    <row r="50" spans="2:11" customFormat="1" ht="15" customHeight="1">
      <c r="B50" s="201"/>
      <c r="C50" s="202"/>
      <c r="D50" s="202"/>
      <c r="E50" s="317" t="s">
        <v>827</v>
      </c>
      <c r="F50" s="317"/>
      <c r="G50" s="317"/>
      <c r="H50" s="317"/>
      <c r="I50" s="317"/>
      <c r="J50" s="317"/>
      <c r="K50" s="198"/>
    </row>
    <row r="51" spans="2:11" customFormat="1" ht="15" customHeight="1">
      <c r="B51" s="201"/>
      <c r="C51" s="202"/>
      <c r="D51" s="317" t="s">
        <v>828</v>
      </c>
      <c r="E51" s="317"/>
      <c r="F51" s="317"/>
      <c r="G51" s="317"/>
      <c r="H51" s="317"/>
      <c r="I51" s="317"/>
      <c r="J51" s="317"/>
      <c r="K51" s="198"/>
    </row>
    <row r="52" spans="2:11" customFormat="1" ht="25.5" customHeight="1">
      <c r="B52" s="197"/>
      <c r="C52" s="318" t="s">
        <v>829</v>
      </c>
      <c r="D52" s="318"/>
      <c r="E52" s="318"/>
      <c r="F52" s="318"/>
      <c r="G52" s="318"/>
      <c r="H52" s="318"/>
      <c r="I52" s="318"/>
      <c r="J52" s="318"/>
      <c r="K52" s="198"/>
    </row>
    <row r="53" spans="2:11" customFormat="1" ht="5.25" customHeight="1">
      <c r="B53" s="197"/>
      <c r="C53" s="199"/>
      <c r="D53" s="199"/>
      <c r="E53" s="199"/>
      <c r="F53" s="199"/>
      <c r="G53" s="199"/>
      <c r="H53" s="199"/>
      <c r="I53" s="199"/>
      <c r="J53" s="199"/>
      <c r="K53" s="198"/>
    </row>
    <row r="54" spans="2:11" customFormat="1" ht="15" customHeight="1">
      <c r="B54" s="197"/>
      <c r="C54" s="317" t="s">
        <v>830</v>
      </c>
      <c r="D54" s="317"/>
      <c r="E54" s="317"/>
      <c r="F54" s="317"/>
      <c r="G54" s="317"/>
      <c r="H54" s="317"/>
      <c r="I54" s="317"/>
      <c r="J54" s="317"/>
      <c r="K54" s="198"/>
    </row>
    <row r="55" spans="2:11" customFormat="1" ht="15" customHeight="1">
      <c r="B55" s="197"/>
      <c r="C55" s="317" t="s">
        <v>831</v>
      </c>
      <c r="D55" s="317"/>
      <c r="E55" s="317"/>
      <c r="F55" s="317"/>
      <c r="G55" s="317"/>
      <c r="H55" s="317"/>
      <c r="I55" s="317"/>
      <c r="J55" s="317"/>
      <c r="K55" s="198"/>
    </row>
    <row r="56" spans="2:11" customFormat="1" ht="12.75" customHeight="1">
      <c r="B56" s="197"/>
      <c r="C56" s="200"/>
      <c r="D56" s="200"/>
      <c r="E56" s="200"/>
      <c r="F56" s="200"/>
      <c r="G56" s="200"/>
      <c r="H56" s="200"/>
      <c r="I56" s="200"/>
      <c r="J56" s="200"/>
      <c r="K56" s="198"/>
    </row>
    <row r="57" spans="2:11" customFormat="1" ht="15" customHeight="1">
      <c r="B57" s="197"/>
      <c r="C57" s="317" t="s">
        <v>832</v>
      </c>
      <c r="D57" s="317"/>
      <c r="E57" s="317"/>
      <c r="F57" s="317"/>
      <c r="G57" s="317"/>
      <c r="H57" s="317"/>
      <c r="I57" s="317"/>
      <c r="J57" s="317"/>
      <c r="K57" s="198"/>
    </row>
    <row r="58" spans="2:11" customFormat="1" ht="15" customHeight="1">
      <c r="B58" s="197"/>
      <c r="C58" s="202"/>
      <c r="D58" s="317" t="s">
        <v>833</v>
      </c>
      <c r="E58" s="317"/>
      <c r="F58" s="317"/>
      <c r="G58" s="317"/>
      <c r="H58" s="317"/>
      <c r="I58" s="317"/>
      <c r="J58" s="317"/>
      <c r="K58" s="198"/>
    </row>
    <row r="59" spans="2:11" customFormat="1" ht="15" customHeight="1">
      <c r="B59" s="197"/>
      <c r="C59" s="202"/>
      <c r="D59" s="317" t="s">
        <v>834</v>
      </c>
      <c r="E59" s="317"/>
      <c r="F59" s="317"/>
      <c r="G59" s="317"/>
      <c r="H59" s="317"/>
      <c r="I59" s="317"/>
      <c r="J59" s="317"/>
      <c r="K59" s="198"/>
    </row>
    <row r="60" spans="2:11" customFormat="1" ht="15" customHeight="1">
      <c r="B60" s="197"/>
      <c r="C60" s="202"/>
      <c r="D60" s="317" t="s">
        <v>835</v>
      </c>
      <c r="E60" s="317"/>
      <c r="F60" s="317"/>
      <c r="G60" s="317"/>
      <c r="H60" s="317"/>
      <c r="I60" s="317"/>
      <c r="J60" s="317"/>
      <c r="K60" s="198"/>
    </row>
    <row r="61" spans="2:11" customFormat="1" ht="15" customHeight="1">
      <c r="B61" s="197"/>
      <c r="C61" s="202"/>
      <c r="D61" s="317" t="s">
        <v>836</v>
      </c>
      <c r="E61" s="317"/>
      <c r="F61" s="317"/>
      <c r="G61" s="317"/>
      <c r="H61" s="317"/>
      <c r="I61" s="317"/>
      <c r="J61" s="317"/>
      <c r="K61" s="198"/>
    </row>
    <row r="62" spans="2:11" customFormat="1" ht="15" customHeight="1">
      <c r="B62" s="197"/>
      <c r="C62" s="202"/>
      <c r="D62" s="320" t="s">
        <v>837</v>
      </c>
      <c r="E62" s="320"/>
      <c r="F62" s="320"/>
      <c r="G62" s="320"/>
      <c r="H62" s="320"/>
      <c r="I62" s="320"/>
      <c r="J62" s="320"/>
      <c r="K62" s="198"/>
    </row>
    <row r="63" spans="2:11" customFormat="1" ht="15" customHeight="1">
      <c r="B63" s="197"/>
      <c r="C63" s="202"/>
      <c r="D63" s="317" t="s">
        <v>838</v>
      </c>
      <c r="E63" s="317"/>
      <c r="F63" s="317"/>
      <c r="G63" s="317"/>
      <c r="H63" s="317"/>
      <c r="I63" s="317"/>
      <c r="J63" s="317"/>
      <c r="K63" s="198"/>
    </row>
    <row r="64" spans="2:11" customFormat="1" ht="12.75" customHeight="1">
      <c r="B64" s="197"/>
      <c r="C64" s="202"/>
      <c r="D64" s="202"/>
      <c r="E64" s="205"/>
      <c r="F64" s="202"/>
      <c r="G64" s="202"/>
      <c r="H64" s="202"/>
      <c r="I64" s="202"/>
      <c r="J64" s="202"/>
      <c r="K64" s="198"/>
    </row>
    <row r="65" spans="2:11" customFormat="1" ht="15" customHeight="1">
      <c r="B65" s="197"/>
      <c r="C65" s="202"/>
      <c r="D65" s="317" t="s">
        <v>839</v>
      </c>
      <c r="E65" s="317"/>
      <c r="F65" s="317"/>
      <c r="G65" s="317"/>
      <c r="H65" s="317"/>
      <c r="I65" s="317"/>
      <c r="J65" s="317"/>
      <c r="K65" s="198"/>
    </row>
    <row r="66" spans="2:11" customFormat="1" ht="15" customHeight="1">
      <c r="B66" s="197"/>
      <c r="C66" s="202"/>
      <c r="D66" s="320" t="s">
        <v>840</v>
      </c>
      <c r="E66" s="320"/>
      <c r="F66" s="320"/>
      <c r="G66" s="320"/>
      <c r="H66" s="320"/>
      <c r="I66" s="320"/>
      <c r="J66" s="320"/>
      <c r="K66" s="198"/>
    </row>
    <row r="67" spans="2:11" customFormat="1" ht="15" customHeight="1">
      <c r="B67" s="197"/>
      <c r="C67" s="202"/>
      <c r="D67" s="317" t="s">
        <v>841</v>
      </c>
      <c r="E67" s="317"/>
      <c r="F67" s="317"/>
      <c r="G67" s="317"/>
      <c r="H67" s="317"/>
      <c r="I67" s="317"/>
      <c r="J67" s="317"/>
      <c r="K67" s="198"/>
    </row>
    <row r="68" spans="2:11" customFormat="1" ht="15" customHeight="1">
      <c r="B68" s="197"/>
      <c r="C68" s="202"/>
      <c r="D68" s="317" t="s">
        <v>842</v>
      </c>
      <c r="E68" s="317"/>
      <c r="F68" s="317"/>
      <c r="G68" s="317"/>
      <c r="H68" s="317"/>
      <c r="I68" s="317"/>
      <c r="J68" s="317"/>
      <c r="K68" s="198"/>
    </row>
    <row r="69" spans="2:11" customFormat="1" ht="15" customHeight="1">
      <c r="B69" s="197"/>
      <c r="C69" s="202"/>
      <c r="D69" s="317" t="s">
        <v>843</v>
      </c>
      <c r="E69" s="317"/>
      <c r="F69" s="317"/>
      <c r="G69" s="317"/>
      <c r="H69" s="317"/>
      <c r="I69" s="317"/>
      <c r="J69" s="317"/>
      <c r="K69" s="198"/>
    </row>
    <row r="70" spans="2:11" customFormat="1" ht="15" customHeight="1">
      <c r="B70" s="197"/>
      <c r="C70" s="202"/>
      <c r="D70" s="317" t="s">
        <v>844</v>
      </c>
      <c r="E70" s="317"/>
      <c r="F70" s="317"/>
      <c r="G70" s="317"/>
      <c r="H70" s="317"/>
      <c r="I70" s="317"/>
      <c r="J70" s="317"/>
      <c r="K70" s="198"/>
    </row>
    <row r="71" spans="2:11" customFormat="1" ht="12.75" customHeight="1">
      <c r="B71" s="206"/>
      <c r="C71" s="207"/>
      <c r="D71" s="207"/>
      <c r="E71" s="207"/>
      <c r="F71" s="207"/>
      <c r="G71" s="207"/>
      <c r="H71" s="207"/>
      <c r="I71" s="207"/>
      <c r="J71" s="207"/>
      <c r="K71" s="208"/>
    </row>
    <row r="72" spans="2:11" customFormat="1" ht="18.75" customHeight="1">
      <c r="B72" s="209"/>
      <c r="C72" s="209"/>
      <c r="D72" s="209"/>
      <c r="E72" s="209"/>
      <c r="F72" s="209"/>
      <c r="G72" s="209"/>
      <c r="H72" s="209"/>
      <c r="I72" s="209"/>
      <c r="J72" s="209"/>
      <c r="K72" s="210"/>
    </row>
    <row r="73" spans="2:11" customFormat="1" ht="18.75" customHeight="1">
      <c r="B73" s="210"/>
      <c r="C73" s="210"/>
      <c r="D73" s="210"/>
      <c r="E73" s="210"/>
      <c r="F73" s="210"/>
      <c r="G73" s="210"/>
      <c r="H73" s="210"/>
      <c r="I73" s="210"/>
      <c r="J73" s="210"/>
      <c r="K73" s="210"/>
    </row>
    <row r="74" spans="2:11" customFormat="1" ht="7.5" customHeight="1">
      <c r="B74" s="211"/>
      <c r="C74" s="212"/>
      <c r="D74" s="212"/>
      <c r="E74" s="212"/>
      <c r="F74" s="212"/>
      <c r="G74" s="212"/>
      <c r="H74" s="212"/>
      <c r="I74" s="212"/>
      <c r="J74" s="212"/>
      <c r="K74" s="213"/>
    </row>
    <row r="75" spans="2:11" customFormat="1" ht="45" customHeight="1">
      <c r="B75" s="214"/>
      <c r="C75" s="321" t="s">
        <v>845</v>
      </c>
      <c r="D75" s="321"/>
      <c r="E75" s="321"/>
      <c r="F75" s="321"/>
      <c r="G75" s="321"/>
      <c r="H75" s="321"/>
      <c r="I75" s="321"/>
      <c r="J75" s="321"/>
      <c r="K75" s="215"/>
    </row>
    <row r="76" spans="2:11" customFormat="1" ht="17.25" customHeight="1">
      <c r="B76" s="214"/>
      <c r="C76" s="216" t="s">
        <v>846</v>
      </c>
      <c r="D76" s="216"/>
      <c r="E76" s="216"/>
      <c r="F76" s="216" t="s">
        <v>847</v>
      </c>
      <c r="G76" s="217"/>
      <c r="H76" s="216" t="s">
        <v>51</v>
      </c>
      <c r="I76" s="216" t="s">
        <v>54</v>
      </c>
      <c r="J76" s="216" t="s">
        <v>848</v>
      </c>
      <c r="K76" s="215"/>
    </row>
    <row r="77" spans="2:11" customFormat="1" ht="17.25" customHeight="1">
      <c r="B77" s="214"/>
      <c r="C77" s="218" t="s">
        <v>849</v>
      </c>
      <c r="D77" s="218"/>
      <c r="E77" s="218"/>
      <c r="F77" s="219" t="s">
        <v>850</v>
      </c>
      <c r="G77" s="220"/>
      <c r="H77" s="218"/>
      <c r="I77" s="218"/>
      <c r="J77" s="218" t="s">
        <v>851</v>
      </c>
      <c r="K77" s="215"/>
    </row>
    <row r="78" spans="2:11" customFormat="1" ht="5.25" customHeight="1">
      <c r="B78" s="214"/>
      <c r="C78" s="221"/>
      <c r="D78" s="221"/>
      <c r="E78" s="221"/>
      <c r="F78" s="221"/>
      <c r="G78" s="222"/>
      <c r="H78" s="221"/>
      <c r="I78" s="221"/>
      <c r="J78" s="221"/>
      <c r="K78" s="215"/>
    </row>
    <row r="79" spans="2:11" customFormat="1" ht="15" customHeight="1">
      <c r="B79" s="214"/>
      <c r="C79" s="203" t="s">
        <v>50</v>
      </c>
      <c r="D79" s="223"/>
      <c r="E79" s="223"/>
      <c r="F79" s="224" t="s">
        <v>852</v>
      </c>
      <c r="G79" s="225"/>
      <c r="H79" s="203" t="s">
        <v>853</v>
      </c>
      <c r="I79" s="203" t="s">
        <v>854</v>
      </c>
      <c r="J79" s="203">
        <v>20</v>
      </c>
      <c r="K79" s="215"/>
    </row>
    <row r="80" spans="2:11" customFormat="1" ht="15" customHeight="1">
      <c r="B80" s="214"/>
      <c r="C80" s="203" t="s">
        <v>855</v>
      </c>
      <c r="D80" s="203"/>
      <c r="E80" s="203"/>
      <c r="F80" s="224" t="s">
        <v>852</v>
      </c>
      <c r="G80" s="225"/>
      <c r="H80" s="203" t="s">
        <v>856</v>
      </c>
      <c r="I80" s="203" t="s">
        <v>854</v>
      </c>
      <c r="J80" s="203">
        <v>120</v>
      </c>
      <c r="K80" s="215"/>
    </row>
    <row r="81" spans="2:11" customFormat="1" ht="15" customHeight="1">
      <c r="B81" s="226"/>
      <c r="C81" s="203" t="s">
        <v>857</v>
      </c>
      <c r="D81" s="203"/>
      <c r="E81" s="203"/>
      <c r="F81" s="224" t="s">
        <v>858</v>
      </c>
      <c r="G81" s="225"/>
      <c r="H81" s="203" t="s">
        <v>859</v>
      </c>
      <c r="I81" s="203" t="s">
        <v>854</v>
      </c>
      <c r="J81" s="203">
        <v>50</v>
      </c>
      <c r="K81" s="215"/>
    </row>
    <row r="82" spans="2:11" customFormat="1" ht="15" customHeight="1">
      <c r="B82" s="226"/>
      <c r="C82" s="203" t="s">
        <v>860</v>
      </c>
      <c r="D82" s="203"/>
      <c r="E82" s="203"/>
      <c r="F82" s="224" t="s">
        <v>852</v>
      </c>
      <c r="G82" s="225"/>
      <c r="H82" s="203" t="s">
        <v>861</v>
      </c>
      <c r="I82" s="203" t="s">
        <v>862</v>
      </c>
      <c r="J82" s="203"/>
      <c r="K82" s="215"/>
    </row>
    <row r="83" spans="2:11" customFormat="1" ht="15" customHeight="1">
      <c r="B83" s="226"/>
      <c r="C83" s="203" t="s">
        <v>863</v>
      </c>
      <c r="D83" s="203"/>
      <c r="E83" s="203"/>
      <c r="F83" s="224" t="s">
        <v>858</v>
      </c>
      <c r="G83" s="203"/>
      <c r="H83" s="203" t="s">
        <v>864</v>
      </c>
      <c r="I83" s="203" t="s">
        <v>854</v>
      </c>
      <c r="J83" s="203">
        <v>15</v>
      </c>
      <c r="K83" s="215"/>
    </row>
    <row r="84" spans="2:11" customFormat="1" ht="15" customHeight="1">
      <c r="B84" s="226"/>
      <c r="C84" s="203" t="s">
        <v>865</v>
      </c>
      <c r="D84" s="203"/>
      <c r="E84" s="203"/>
      <c r="F84" s="224" t="s">
        <v>858</v>
      </c>
      <c r="G84" s="203"/>
      <c r="H84" s="203" t="s">
        <v>866</v>
      </c>
      <c r="I84" s="203" t="s">
        <v>854</v>
      </c>
      <c r="J84" s="203">
        <v>15</v>
      </c>
      <c r="K84" s="215"/>
    </row>
    <row r="85" spans="2:11" customFormat="1" ht="15" customHeight="1">
      <c r="B85" s="226"/>
      <c r="C85" s="203" t="s">
        <v>867</v>
      </c>
      <c r="D85" s="203"/>
      <c r="E85" s="203"/>
      <c r="F85" s="224" t="s">
        <v>858</v>
      </c>
      <c r="G85" s="203"/>
      <c r="H85" s="203" t="s">
        <v>868</v>
      </c>
      <c r="I85" s="203" t="s">
        <v>854</v>
      </c>
      <c r="J85" s="203">
        <v>20</v>
      </c>
      <c r="K85" s="215"/>
    </row>
    <row r="86" spans="2:11" customFormat="1" ht="15" customHeight="1">
      <c r="B86" s="226"/>
      <c r="C86" s="203" t="s">
        <v>869</v>
      </c>
      <c r="D86" s="203"/>
      <c r="E86" s="203"/>
      <c r="F86" s="224" t="s">
        <v>858</v>
      </c>
      <c r="G86" s="203"/>
      <c r="H86" s="203" t="s">
        <v>870</v>
      </c>
      <c r="I86" s="203" t="s">
        <v>854</v>
      </c>
      <c r="J86" s="203">
        <v>20</v>
      </c>
      <c r="K86" s="215"/>
    </row>
    <row r="87" spans="2:11" customFormat="1" ht="15" customHeight="1">
      <c r="B87" s="226"/>
      <c r="C87" s="203" t="s">
        <v>871</v>
      </c>
      <c r="D87" s="203"/>
      <c r="E87" s="203"/>
      <c r="F87" s="224" t="s">
        <v>858</v>
      </c>
      <c r="G87" s="225"/>
      <c r="H87" s="203" t="s">
        <v>872</v>
      </c>
      <c r="I87" s="203" t="s">
        <v>854</v>
      </c>
      <c r="J87" s="203">
        <v>50</v>
      </c>
      <c r="K87" s="215"/>
    </row>
    <row r="88" spans="2:11" customFormat="1" ht="15" customHeight="1">
      <c r="B88" s="226"/>
      <c r="C88" s="203" t="s">
        <v>873</v>
      </c>
      <c r="D88" s="203"/>
      <c r="E88" s="203"/>
      <c r="F88" s="224" t="s">
        <v>858</v>
      </c>
      <c r="G88" s="225"/>
      <c r="H88" s="203" t="s">
        <v>874</v>
      </c>
      <c r="I88" s="203" t="s">
        <v>854</v>
      </c>
      <c r="J88" s="203">
        <v>20</v>
      </c>
      <c r="K88" s="215"/>
    </row>
    <row r="89" spans="2:11" customFormat="1" ht="15" customHeight="1">
      <c r="B89" s="226"/>
      <c r="C89" s="203" t="s">
        <v>875</v>
      </c>
      <c r="D89" s="203"/>
      <c r="E89" s="203"/>
      <c r="F89" s="224" t="s">
        <v>858</v>
      </c>
      <c r="G89" s="225"/>
      <c r="H89" s="203" t="s">
        <v>876</v>
      </c>
      <c r="I89" s="203" t="s">
        <v>854</v>
      </c>
      <c r="J89" s="203">
        <v>20</v>
      </c>
      <c r="K89" s="215"/>
    </row>
    <row r="90" spans="2:11" customFormat="1" ht="15" customHeight="1">
      <c r="B90" s="226"/>
      <c r="C90" s="203" t="s">
        <v>877</v>
      </c>
      <c r="D90" s="203"/>
      <c r="E90" s="203"/>
      <c r="F90" s="224" t="s">
        <v>858</v>
      </c>
      <c r="G90" s="225"/>
      <c r="H90" s="203" t="s">
        <v>878</v>
      </c>
      <c r="I90" s="203" t="s">
        <v>854</v>
      </c>
      <c r="J90" s="203">
        <v>50</v>
      </c>
      <c r="K90" s="215"/>
    </row>
    <row r="91" spans="2:11" customFormat="1" ht="15" customHeight="1">
      <c r="B91" s="226"/>
      <c r="C91" s="203" t="s">
        <v>879</v>
      </c>
      <c r="D91" s="203"/>
      <c r="E91" s="203"/>
      <c r="F91" s="224" t="s">
        <v>858</v>
      </c>
      <c r="G91" s="225"/>
      <c r="H91" s="203" t="s">
        <v>879</v>
      </c>
      <c r="I91" s="203" t="s">
        <v>854</v>
      </c>
      <c r="J91" s="203">
        <v>50</v>
      </c>
      <c r="K91" s="215"/>
    </row>
    <row r="92" spans="2:11" customFormat="1" ht="15" customHeight="1">
      <c r="B92" s="226"/>
      <c r="C92" s="203" t="s">
        <v>880</v>
      </c>
      <c r="D92" s="203"/>
      <c r="E92" s="203"/>
      <c r="F92" s="224" t="s">
        <v>858</v>
      </c>
      <c r="G92" s="225"/>
      <c r="H92" s="203" t="s">
        <v>881</v>
      </c>
      <c r="I92" s="203" t="s">
        <v>854</v>
      </c>
      <c r="J92" s="203">
        <v>255</v>
      </c>
      <c r="K92" s="215"/>
    </row>
    <row r="93" spans="2:11" customFormat="1" ht="15" customHeight="1">
      <c r="B93" s="226"/>
      <c r="C93" s="203" t="s">
        <v>882</v>
      </c>
      <c r="D93" s="203"/>
      <c r="E93" s="203"/>
      <c r="F93" s="224" t="s">
        <v>852</v>
      </c>
      <c r="G93" s="225"/>
      <c r="H93" s="203" t="s">
        <v>883</v>
      </c>
      <c r="I93" s="203" t="s">
        <v>884</v>
      </c>
      <c r="J93" s="203"/>
      <c r="K93" s="215"/>
    </row>
    <row r="94" spans="2:11" customFormat="1" ht="15" customHeight="1">
      <c r="B94" s="226"/>
      <c r="C94" s="203" t="s">
        <v>885</v>
      </c>
      <c r="D94" s="203"/>
      <c r="E94" s="203"/>
      <c r="F94" s="224" t="s">
        <v>852</v>
      </c>
      <c r="G94" s="225"/>
      <c r="H94" s="203" t="s">
        <v>886</v>
      </c>
      <c r="I94" s="203" t="s">
        <v>887</v>
      </c>
      <c r="J94" s="203"/>
      <c r="K94" s="215"/>
    </row>
    <row r="95" spans="2:11" customFormat="1" ht="15" customHeight="1">
      <c r="B95" s="226"/>
      <c r="C95" s="203" t="s">
        <v>888</v>
      </c>
      <c r="D95" s="203"/>
      <c r="E95" s="203"/>
      <c r="F95" s="224" t="s">
        <v>852</v>
      </c>
      <c r="G95" s="225"/>
      <c r="H95" s="203" t="s">
        <v>888</v>
      </c>
      <c r="I95" s="203" t="s">
        <v>887</v>
      </c>
      <c r="J95" s="203"/>
      <c r="K95" s="215"/>
    </row>
    <row r="96" spans="2:11" customFormat="1" ht="15" customHeight="1">
      <c r="B96" s="226"/>
      <c r="C96" s="203" t="s">
        <v>35</v>
      </c>
      <c r="D96" s="203"/>
      <c r="E96" s="203"/>
      <c r="F96" s="224" t="s">
        <v>852</v>
      </c>
      <c r="G96" s="225"/>
      <c r="H96" s="203" t="s">
        <v>889</v>
      </c>
      <c r="I96" s="203" t="s">
        <v>887</v>
      </c>
      <c r="J96" s="203"/>
      <c r="K96" s="215"/>
    </row>
    <row r="97" spans="2:11" customFormat="1" ht="15" customHeight="1">
      <c r="B97" s="226"/>
      <c r="C97" s="203" t="s">
        <v>45</v>
      </c>
      <c r="D97" s="203"/>
      <c r="E97" s="203"/>
      <c r="F97" s="224" t="s">
        <v>852</v>
      </c>
      <c r="G97" s="225"/>
      <c r="H97" s="203" t="s">
        <v>890</v>
      </c>
      <c r="I97" s="203" t="s">
        <v>887</v>
      </c>
      <c r="J97" s="203"/>
      <c r="K97" s="215"/>
    </row>
    <row r="98" spans="2:11" customFormat="1" ht="15" customHeight="1">
      <c r="B98" s="227"/>
      <c r="C98" s="228"/>
      <c r="D98" s="228"/>
      <c r="E98" s="228"/>
      <c r="F98" s="228"/>
      <c r="G98" s="228"/>
      <c r="H98" s="228"/>
      <c r="I98" s="228"/>
      <c r="J98" s="228"/>
      <c r="K98" s="229"/>
    </row>
    <row r="99" spans="2:11" customFormat="1" ht="18.75" customHeight="1">
      <c r="B99" s="230"/>
      <c r="C99" s="231"/>
      <c r="D99" s="231"/>
      <c r="E99" s="231"/>
      <c r="F99" s="231"/>
      <c r="G99" s="231"/>
      <c r="H99" s="231"/>
      <c r="I99" s="231"/>
      <c r="J99" s="231"/>
      <c r="K99" s="230"/>
    </row>
    <row r="100" spans="2:11" customFormat="1" ht="18.75" customHeight="1"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</row>
    <row r="101" spans="2:11" customFormat="1" ht="7.5" customHeight="1">
      <c r="B101" s="211"/>
      <c r="C101" s="212"/>
      <c r="D101" s="212"/>
      <c r="E101" s="212"/>
      <c r="F101" s="212"/>
      <c r="G101" s="212"/>
      <c r="H101" s="212"/>
      <c r="I101" s="212"/>
      <c r="J101" s="212"/>
      <c r="K101" s="213"/>
    </row>
    <row r="102" spans="2:11" customFormat="1" ht="45" customHeight="1">
      <c r="B102" s="214"/>
      <c r="C102" s="321" t="s">
        <v>891</v>
      </c>
      <c r="D102" s="321"/>
      <c r="E102" s="321"/>
      <c r="F102" s="321"/>
      <c r="G102" s="321"/>
      <c r="H102" s="321"/>
      <c r="I102" s="321"/>
      <c r="J102" s="321"/>
      <c r="K102" s="215"/>
    </row>
    <row r="103" spans="2:11" customFormat="1" ht="17.25" customHeight="1">
      <c r="B103" s="214"/>
      <c r="C103" s="216" t="s">
        <v>846</v>
      </c>
      <c r="D103" s="216"/>
      <c r="E103" s="216"/>
      <c r="F103" s="216" t="s">
        <v>847</v>
      </c>
      <c r="G103" s="217"/>
      <c r="H103" s="216" t="s">
        <v>51</v>
      </c>
      <c r="I103" s="216" t="s">
        <v>54</v>
      </c>
      <c r="J103" s="216" t="s">
        <v>848</v>
      </c>
      <c r="K103" s="215"/>
    </row>
    <row r="104" spans="2:11" customFormat="1" ht="17.25" customHeight="1">
      <c r="B104" s="214"/>
      <c r="C104" s="218" t="s">
        <v>849</v>
      </c>
      <c r="D104" s="218"/>
      <c r="E104" s="218"/>
      <c r="F104" s="219" t="s">
        <v>850</v>
      </c>
      <c r="G104" s="220"/>
      <c r="H104" s="218"/>
      <c r="I104" s="218"/>
      <c r="J104" s="218" t="s">
        <v>851</v>
      </c>
      <c r="K104" s="215"/>
    </row>
    <row r="105" spans="2:11" customFormat="1" ht="5.25" customHeight="1">
      <c r="B105" s="214"/>
      <c r="C105" s="216"/>
      <c r="D105" s="216"/>
      <c r="E105" s="216"/>
      <c r="F105" s="216"/>
      <c r="G105" s="232"/>
      <c r="H105" s="216"/>
      <c r="I105" s="216"/>
      <c r="J105" s="216"/>
      <c r="K105" s="215"/>
    </row>
    <row r="106" spans="2:11" customFormat="1" ht="15" customHeight="1">
      <c r="B106" s="214"/>
      <c r="C106" s="203" t="s">
        <v>50</v>
      </c>
      <c r="D106" s="223"/>
      <c r="E106" s="223"/>
      <c r="F106" s="224" t="s">
        <v>852</v>
      </c>
      <c r="G106" s="203"/>
      <c r="H106" s="203" t="s">
        <v>892</v>
      </c>
      <c r="I106" s="203" t="s">
        <v>854</v>
      </c>
      <c r="J106" s="203">
        <v>20</v>
      </c>
      <c r="K106" s="215"/>
    </row>
    <row r="107" spans="2:11" customFormat="1" ht="15" customHeight="1">
      <c r="B107" s="214"/>
      <c r="C107" s="203" t="s">
        <v>855</v>
      </c>
      <c r="D107" s="203"/>
      <c r="E107" s="203"/>
      <c r="F107" s="224" t="s">
        <v>852</v>
      </c>
      <c r="G107" s="203"/>
      <c r="H107" s="203" t="s">
        <v>892</v>
      </c>
      <c r="I107" s="203" t="s">
        <v>854</v>
      </c>
      <c r="J107" s="203">
        <v>120</v>
      </c>
      <c r="K107" s="215"/>
    </row>
    <row r="108" spans="2:11" customFormat="1" ht="15" customHeight="1">
      <c r="B108" s="226"/>
      <c r="C108" s="203" t="s">
        <v>857</v>
      </c>
      <c r="D108" s="203"/>
      <c r="E108" s="203"/>
      <c r="F108" s="224" t="s">
        <v>858</v>
      </c>
      <c r="G108" s="203"/>
      <c r="H108" s="203" t="s">
        <v>892</v>
      </c>
      <c r="I108" s="203" t="s">
        <v>854</v>
      </c>
      <c r="J108" s="203">
        <v>50</v>
      </c>
      <c r="K108" s="215"/>
    </row>
    <row r="109" spans="2:11" customFormat="1" ht="15" customHeight="1">
      <c r="B109" s="226"/>
      <c r="C109" s="203" t="s">
        <v>860</v>
      </c>
      <c r="D109" s="203"/>
      <c r="E109" s="203"/>
      <c r="F109" s="224" t="s">
        <v>852</v>
      </c>
      <c r="G109" s="203"/>
      <c r="H109" s="203" t="s">
        <v>892</v>
      </c>
      <c r="I109" s="203" t="s">
        <v>862</v>
      </c>
      <c r="J109" s="203"/>
      <c r="K109" s="215"/>
    </row>
    <row r="110" spans="2:11" customFormat="1" ht="15" customHeight="1">
      <c r="B110" s="226"/>
      <c r="C110" s="203" t="s">
        <v>871</v>
      </c>
      <c r="D110" s="203"/>
      <c r="E110" s="203"/>
      <c r="F110" s="224" t="s">
        <v>858</v>
      </c>
      <c r="G110" s="203"/>
      <c r="H110" s="203" t="s">
        <v>892</v>
      </c>
      <c r="I110" s="203" t="s">
        <v>854</v>
      </c>
      <c r="J110" s="203">
        <v>50</v>
      </c>
      <c r="K110" s="215"/>
    </row>
    <row r="111" spans="2:11" customFormat="1" ht="15" customHeight="1">
      <c r="B111" s="226"/>
      <c r="C111" s="203" t="s">
        <v>879</v>
      </c>
      <c r="D111" s="203"/>
      <c r="E111" s="203"/>
      <c r="F111" s="224" t="s">
        <v>858</v>
      </c>
      <c r="G111" s="203"/>
      <c r="H111" s="203" t="s">
        <v>892</v>
      </c>
      <c r="I111" s="203" t="s">
        <v>854</v>
      </c>
      <c r="J111" s="203">
        <v>50</v>
      </c>
      <c r="K111" s="215"/>
    </row>
    <row r="112" spans="2:11" customFormat="1" ht="15" customHeight="1">
      <c r="B112" s="226"/>
      <c r="C112" s="203" t="s">
        <v>877</v>
      </c>
      <c r="D112" s="203"/>
      <c r="E112" s="203"/>
      <c r="F112" s="224" t="s">
        <v>858</v>
      </c>
      <c r="G112" s="203"/>
      <c r="H112" s="203" t="s">
        <v>892</v>
      </c>
      <c r="I112" s="203" t="s">
        <v>854</v>
      </c>
      <c r="J112" s="203">
        <v>50</v>
      </c>
      <c r="K112" s="215"/>
    </row>
    <row r="113" spans="2:11" customFormat="1" ht="15" customHeight="1">
      <c r="B113" s="226"/>
      <c r="C113" s="203" t="s">
        <v>50</v>
      </c>
      <c r="D113" s="203"/>
      <c r="E113" s="203"/>
      <c r="F113" s="224" t="s">
        <v>852</v>
      </c>
      <c r="G113" s="203"/>
      <c r="H113" s="203" t="s">
        <v>893</v>
      </c>
      <c r="I113" s="203" t="s">
        <v>854</v>
      </c>
      <c r="J113" s="203">
        <v>20</v>
      </c>
      <c r="K113" s="215"/>
    </row>
    <row r="114" spans="2:11" customFormat="1" ht="15" customHeight="1">
      <c r="B114" s="226"/>
      <c r="C114" s="203" t="s">
        <v>894</v>
      </c>
      <c r="D114" s="203"/>
      <c r="E114" s="203"/>
      <c r="F114" s="224" t="s">
        <v>852</v>
      </c>
      <c r="G114" s="203"/>
      <c r="H114" s="203" t="s">
        <v>895</v>
      </c>
      <c r="I114" s="203" t="s">
        <v>854</v>
      </c>
      <c r="J114" s="203">
        <v>120</v>
      </c>
      <c r="K114" s="215"/>
    </row>
    <row r="115" spans="2:11" customFormat="1" ht="15" customHeight="1">
      <c r="B115" s="226"/>
      <c r="C115" s="203" t="s">
        <v>35</v>
      </c>
      <c r="D115" s="203"/>
      <c r="E115" s="203"/>
      <c r="F115" s="224" t="s">
        <v>852</v>
      </c>
      <c r="G115" s="203"/>
      <c r="H115" s="203" t="s">
        <v>896</v>
      </c>
      <c r="I115" s="203" t="s">
        <v>887</v>
      </c>
      <c r="J115" s="203"/>
      <c r="K115" s="215"/>
    </row>
    <row r="116" spans="2:11" customFormat="1" ht="15" customHeight="1">
      <c r="B116" s="226"/>
      <c r="C116" s="203" t="s">
        <v>45</v>
      </c>
      <c r="D116" s="203"/>
      <c r="E116" s="203"/>
      <c r="F116" s="224" t="s">
        <v>852</v>
      </c>
      <c r="G116" s="203"/>
      <c r="H116" s="203" t="s">
        <v>897</v>
      </c>
      <c r="I116" s="203" t="s">
        <v>887</v>
      </c>
      <c r="J116" s="203"/>
      <c r="K116" s="215"/>
    </row>
    <row r="117" spans="2:11" customFormat="1" ht="15" customHeight="1">
      <c r="B117" s="226"/>
      <c r="C117" s="203" t="s">
        <v>54</v>
      </c>
      <c r="D117" s="203"/>
      <c r="E117" s="203"/>
      <c r="F117" s="224" t="s">
        <v>852</v>
      </c>
      <c r="G117" s="203"/>
      <c r="H117" s="203" t="s">
        <v>898</v>
      </c>
      <c r="I117" s="203" t="s">
        <v>899</v>
      </c>
      <c r="J117" s="203"/>
      <c r="K117" s="215"/>
    </row>
    <row r="118" spans="2:11" customFormat="1" ht="15" customHeight="1">
      <c r="B118" s="227"/>
      <c r="C118" s="233"/>
      <c r="D118" s="233"/>
      <c r="E118" s="233"/>
      <c r="F118" s="233"/>
      <c r="G118" s="233"/>
      <c r="H118" s="233"/>
      <c r="I118" s="233"/>
      <c r="J118" s="233"/>
      <c r="K118" s="229"/>
    </row>
    <row r="119" spans="2:11" customFormat="1" ht="18.75" customHeight="1">
      <c r="B119" s="234"/>
      <c r="C119" s="235"/>
      <c r="D119" s="235"/>
      <c r="E119" s="235"/>
      <c r="F119" s="236"/>
      <c r="G119" s="235"/>
      <c r="H119" s="235"/>
      <c r="I119" s="235"/>
      <c r="J119" s="235"/>
      <c r="K119" s="234"/>
    </row>
    <row r="120" spans="2:11" customFormat="1" ht="18.75" customHeight="1"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</row>
    <row r="121" spans="2:11" customFormat="1" ht="7.5" customHeight="1">
      <c r="B121" s="237"/>
      <c r="C121" s="238"/>
      <c r="D121" s="238"/>
      <c r="E121" s="238"/>
      <c r="F121" s="238"/>
      <c r="G121" s="238"/>
      <c r="H121" s="238"/>
      <c r="I121" s="238"/>
      <c r="J121" s="238"/>
      <c r="K121" s="239"/>
    </row>
    <row r="122" spans="2:11" customFormat="1" ht="45" customHeight="1">
      <c r="B122" s="240"/>
      <c r="C122" s="319" t="s">
        <v>900</v>
      </c>
      <c r="D122" s="319"/>
      <c r="E122" s="319"/>
      <c r="F122" s="319"/>
      <c r="G122" s="319"/>
      <c r="H122" s="319"/>
      <c r="I122" s="319"/>
      <c r="J122" s="319"/>
      <c r="K122" s="241"/>
    </row>
    <row r="123" spans="2:11" customFormat="1" ht="17.25" customHeight="1">
      <c r="B123" s="242"/>
      <c r="C123" s="216" t="s">
        <v>846</v>
      </c>
      <c r="D123" s="216"/>
      <c r="E123" s="216"/>
      <c r="F123" s="216" t="s">
        <v>847</v>
      </c>
      <c r="G123" s="217"/>
      <c r="H123" s="216" t="s">
        <v>51</v>
      </c>
      <c r="I123" s="216" t="s">
        <v>54</v>
      </c>
      <c r="J123" s="216" t="s">
        <v>848</v>
      </c>
      <c r="K123" s="243"/>
    </row>
    <row r="124" spans="2:11" customFormat="1" ht="17.25" customHeight="1">
      <c r="B124" s="242"/>
      <c r="C124" s="218" t="s">
        <v>849</v>
      </c>
      <c r="D124" s="218"/>
      <c r="E124" s="218"/>
      <c r="F124" s="219" t="s">
        <v>850</v>
      </c>
      <c r="G124" s="220"/>
      <c r="H124" s="218"/>
      <c r="I124" s="218"/>
      <c r="J124" s="218" t="s">
        <v>851</v>
      </c>
      <c r="K124" s="243"/>
    </row>
    <row r="125" spans="2:11" customFormat="1" ht="5.25" customHeight="1">
      <c r="B125" s="244"/>
      <c r="C125" s="221"/>
      <c r="D125" s="221"/>
      <c r="E125" s="221"/>
      <c r="F125" s="221"/>
      <c r="G125" s="245"/>
      <c r="H125" s="221"/>
      <c r="I125" s="221"/>
      <c r="J125" s="221"/>
      <c r="K125" s="246"/>
    </row>
    <row r="126" spans="2:11" customFormat="1" ht="15" customHeight="1">
      <c r="B126" s="244"/>
      <c r="C126" s="203" t="s">
        <v>855</v>
      </c>
      <c r="D126" s="223"/>
      <c r="E126" s="223"/>
      <c r="F126" s="224" t="s">
        <v>852</v>
      </c>
      <c r="G126" s="203"/>
      <c r="H126" s="203" t="s">
        <v>892</v>
      </c>
      <c r="I126" s="203" t="s">
        <v>854</v>
      </c>
      <c r="J126" s="203">
        <v>120</v>
      </c>
      <c r="K126" s="247"/>
    </row>
    <row r="127" spans="2:11" customFormat="1" ht="15" customHeight="1">
      <c r="B127" s="244"/>
      <c r="C127" s="203" t="s">
        <v>901</v>
      </c>
      <c r="D127" s="203"/>
      <c r="E127" s="203"/>
      <c r="F127" s="224" t="s">
        <v>852</v>
      </c>
      <c r="G127" s="203"/>
      <c r="H127" s="203" t="s">
        <v>902</v>
      </c>
      <c r="I127" s="203" t="s">
        <v>854</v>
      </c>
      <c r="J127" s="203" t="s">
        <v>903</v>
      </c>
      <c r="K127" s="247"/>
    </row>
    <row r="128" spans="2:11" customFormat="1" ht="15" customHeight="1">
      <c r="B128" s="244"/>
      <c r="C128" s="203" t="s">
        <v>800</v>
      </c>
      <c r="D128" s="203"/>
      <c r="E128" s="203"/>
      <c r="F128" s="224" t="s">
        <v>852</v>
      </c>
      <c r="G128" s="203"/>
      <c r="H128" s="203" t="s">
        <v>904</v>
      </c>
      <c r="I128" s="203" t="s">
        <v>854</v>
      </c>
      <c r="J128" s="203" t="s">
        <v>903</v>
      </c>
      <c r="K128" s="247"/>
    </row>
    <row r="129" spans="2:11" customFormat="1" ht="15" customHeight="1">
      <c r="B129" s="244"/>
      <c r="C129" s="203" t="s">
        <v>863</v>
      </c>
      <c r="D129" s="203"/>
      <c r="E129" s="203"/>
      <c r="F129" s="224" t="s">
        <v>858</v>
      </c>
      <c r="G129" s="203"/>
      <c r="H129" s="203" t="s">
        <v>864</v>
      </c>
      <c r="I129" s="203" t="s">
        <v>854</v>
      </c>
      <c r="J129" s="203">
        <v>15</v>
      </c>
      <c r="K129" s="247"/>
    </row>
    <row r="130" spans="2:11" customFormat="1" ht="15" customHeight="1">
      <c r="B130" s="244"/>
      <c r="C130" s="203" t="s">
        <v>865</v>
      </c>
      <c r="D130" s="203"/>
      <c r="E130" s="203"/>
      <c r="F130" s="224" t="s">
        <v>858</v>
      </c>
      <c r="G130" s="203"/>
      <c r="H130" s="203" t="s">
        <v>866</v>
      </c>
      <c r="I130" s="203" t="s">
        <v>854</v>
      </c>
      <c r="J130" s="203">
        <v>15</v>
      </c>
      <c r="K130" s="247"/>
    </row>
    <row r="131" spans="2:11" customFormat="1" ht="15" customHeight="1">
      <c r="B131" s="244"/>
      <c r="C131" s="203" t="s">
        <v>867</v>
      </c>
      <c r="D131" s="203"/>
      <c r="E131" s="203"/>
      <c r="F131" s="224" t="s">
        <v>858</v>
      </c>
      <c r="G131" s="203"/>
      <c r="H131" s="203" t="s">
        <v>868</v>
      </c>
      <c r="I131" s="203" t="s">
        <v>854</v>
      </c>
      <c r="J131" s="203">
        <v>20</v>
      </c>
      <c r="K131" s="247"/>
    </row>
    <row r="132" spans="2:11" customFormat="1" ht="15" customHeight="1">
      <c r="B132" s="244"/>
      <c r="C132" s="203" t="s">
        <v>869</v>
      </c>
      <c r="D132" s="203"/>
      <c r="E132" s="203"/>
      <c r="F132" s="224" t="s">
        <v>858</v>
      </c>
      <c r="G132" s="203"/>
      <c r="H132" s="203" t="s">
        <v>870</v>
      </c>
      <c r="I132" s="203" t="s">
        <v>854</v>
      </c>
      <c r="J132" s="203">
        <v>20</v>
      </c>
      <c r="K132" s="247"/>
    </row>
    <row r="133" spans="2:11" customFormat="1" ht="15" customHeight="1">
      <c r="B133" s="244"/>
      <c r="C133" s="203" t="s">
        <v>857</v>
      </c>
      <c r="D133" s="203"/>
      <c r="E133" s="203"/>
      <c r="F133" s="224" t="s">
        <v>858</v>
      </c>
      <c r="G133" s="203"/>
      <c r="H133" s="203" t="s">
        <v>892</v>
      </c>
      <c r="I133" s="203" t="s">
        <v>854</v>
      </c>
      <c r="J133" s="203">
        <v>50</v>
      </c>
      <c r="K133" s="247"/>
    </row>
    <row r="134" spans="2:11" customFormat="1" ht="15" customHeight="1">
      <c r="B134" s="244"/>
      <c r="C134" s="203" t="s">
        <v>871</v>
      </c>
      <c r="D134" s="203"/>
      <c r="E134" s="203"/>
      <c r="F134" s="224" t="s">
        <v>858</v>
      </c>
      <c r="G134" s="203"/>
      <c r="H134" s="203" t="s">
        <v>892</v>
      </c>
      <c r="I134" s="203" t="s">
        <v>854</v>
      </c>
      <c r="J134" s="203">
        <v>50</v>
      </c>
      <c r="K134" s="247"/>
    </row>
    <row r="135" spans="2:11" customFormat="1" ht="15" customHeight="1">
      <c r="B135" s="244"/>
      <c r="C135" s="203" t="s">
        <v>877</v>
      </c>
      <c r="D135" s="203"/>
      <c r="E135" s="203"/>
      <c r="F135" s="224" t="s">
        <v>858</v>
      </c>
      <c r="G135" s="203"/>
      <c r="H135" s="203" t="s">
        <v>892</v>
      </c>
      <c r="I135" s="203" t="s">
        <v>854</v>
      </c>
      <c r="J135" s="203">
        <v>50</v>
      </c>
      <c r="K135" s="247"/>
    </row>
    <row r="136" spans="2:11" customFormat="1" ht="15" customHeight="1">
      <c r="B136" s="244"/>
      <c r="C136" s="203" t="s">
        <v>879</v>
      </c>
      <c r="D136" s="203"/>
      <c r="E136" s="203"/>
      <c r="F136" s="224" t="s">
        <v>858</v>
      </c>
      <c r="G136" s="203"/>
      <c r="H136" s="203" t="s">
        <v>892</v>
      </c>
      <c r="I136" s="203" t="s">
        <v>854</v>
      </c>
      <c r="J136" s="203">
        <v>50</v>
      </c>
      <c r="K136" s="247"/>
    </row>
    <row r="137" spans="2:11" customFormat="1" ht="15" customHeight="1">
      <c r="B137" s="244"/>
      <c r="C137" s="203" t="s">
        <v>880</v>
      </c>
      <c r="D137" s="203"/>
      <c r="E137" s="203"/>
      <c r="F137" s="224" t="s">
        <v>858</v>
      </c>
      <c r="G137" s="203"/>
      <c r="H137" s="203" t="s">
        <v>905</v>
      </c>
      <c r="I137" s="203" t="s">
        <v>854</v>
      </c>
      <c r="J137" s="203">
        <v>255</v>
      </c>
      <c r="K137" s="247"/>
    </row>
    <row r="138" spans="2:11" customFormat="1" ht="15" customHeight="1">
      <c r="B138" s="244"/>
      <c r="C138" s="203" t="s">
        <v>882</v>
      </c>
      <c r="D138" s="203"/>
      <c r="E138" s="203"/>
      <c r="F138" s="224" t="s">
        <v>852</v>
      </c>
      <c r="G138" s="203"/>
      <c r="H138" s="203" t="s">
        <v>906</v>
      </c>
      <c r="I138" s="203" t="s">
        <v>884</v>
      </c>
      <c r="J138" s="203"/>
      <c r="K138" s="247"/>
    </row>
    <row r="139" spans="2:11" customFormat="1" ht="15" customHeight="1">
      <c r="B139" s="244"/>
      <c r="C139" s="203" t="s">
        <v>885</v>
      </c>
      <c r="D139" s="203"/>
      <c r="E139" s="203"/>
      <c r="F139" s="224" t="s">
        <v>852</v>
      </c>
      <c r="G139" s="203"/>
      <c r="H139" s="203" t="s">
        <v>907</v>
      </c>
      <c r="I139" s="203" t="s">
        <v>887</v>
      </c>
      <c r="J139" s="203"/>
      <c r="K139" s="247"/>
    </row>
    <row r="140" spans="2:11" customFormat="1" ht="15" customHeight="1">
      <c r="B140" s="244"/>
      <c r="C140" s="203" t="s">
        <v>888</v>
      </c>
      <c r="D140" s="203"/>
      <c r="E140" s="203"/>
      <c r="F140" s="224" t="s">
        <v>852</v>
      </c>
      <c r="G140" s="203"/>
      <c r="H140" s="203" t="s">
        <v>888</v>
      </c>
      <c r="I140" s="203" t="s">
        <v>887</v>
      </c>
      <c r="J140" s="203"/>
      <c r="K140" s="247"/>
    </row>
    <row r="141" spans="2:11" customFormat="1" ht="15" customHeight="1">
      <c r="B141" s="244"/>
      <c r="C141" s="203" t="s">
        <v>35</v>
      </c>
      <c r="D141" s="203"/>
      <c r="E141" s="203"/>
      <c r="F141" s="224" t="s">
        <v>852</v>
      </c>
      <c r="G141" s="203"/>
      <c r="H141" s="203" t="s">
        <v>908</v>
      </c>
      <c r="I141" s="203" t="s">
        <v>887</v>
      </c>
      <c r="J141" s="203"/>
      <c r="K141" s="247"/>
    </row>
    <row r="142" spans="2:11" customFormat="1" ht="15" customHeight="1">
      <c r="B142" s="244"/>
      <c r="C142" s="203" t="s">
        <v>909</v>
      </c>
      <c r="D142" s="203"/>
      <c r="E142" s="203"/>
      <c r="F142" s="224" t="s">
        <v>852</v>
      </c>
      <c r="G142" s="203"/>
      <c r="H142" s="203" t="s">
        <v>910</v>
      </c>
      <c r="I142" s="203" t="s">
        <v>887</v>
      </c>
      <c r="J142" s="203"/>
      <c r="K142" s="247"/>
    </row>
    <row r="143" spans="2:11" customFormat="1" ht="15" customHeight="1">
      <c r="B143" s="248"/>
      <c r="C143" s="249"/>
      <c r="D143" s="249"/>
      <c r="E143" s="249"/>
      <c r="F143" s="249"/>
      <c r="G143" s="249"/>
      <c r="H143" s="249"/>
      <c r="I143" s="249"/>
      <c r="J143" s="249"/>
      <c r="K143" s="250"/>
    </row>
    <row r="144" spans="2:11" customFormat="1" ht="18.75" customHeight="1">
      <c r="B144" s="235"/>
      <c r="C144" s="235"/>
      <c r="D144" s="235"/>
      <c r="E144" s="235"/>
      <c r="F144" s="236"/>
      <c r="G144" s="235"/>
      <c r="H144" s="235"/>
      <c r="I144" s="235"/>
      <c r="J144" s="235"/>
      <c r="K144" s="235"/>
    </row>
    <row r="145" spans="2:11" customFormat="1" ht="18.75" customHeight="1"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</row>
    <row r="146" spans="2:11" customFormat="1" ht="7.5" customHeight="1">
      <c r="B146" s="211"/>
      <c r="C146" s="212"/>
      <c r="D146" s="212"/>
      <c r="E146" s="212"/>
      <c r="F146" s="212"/>
      <c r="G146" s="212"/>
      <c r="H146" s="212"/>
      <c r="I146" s="212"/>
      <c r="J146" s="212"/>
      <c r="K146" s="213"/>
    </row>
    <row r="147" spans="2:11" customFormat="1" ht="45" customHeight="1">
      <c r="B147" s="214"/>
      <c r="C147" s="321" t="s">
        <v>911</v>
      </c>
      <c r="D147" s="321"/>
      <c r="E147" s="321"/>
      <c r="F147" s="321"/>
      <c r="G147" s="321"/>
      <c r="H147" s="321"/>
      <c r="I147" s="321"/>
      <c r="J147" s="321"/>
      <c r="K147" s="215"/>
    </row>
    <row r="148" spans="2:11" customFormat="1" ht="17.25" customHeight="1">
      <c r="B148" s="214"/>
      <c r="C148" s="216" t="s">
        <v>846</v>
      </c>
      <c r="D148" s="216"/>
      <c r="E148" s="216"/>
      <c r="F148" s="216" t="s">
        <v>847</v>
      </c>
      <c r="G148" s="217"/>
      <c r="H148" s="216" t="s">
        <v>51</v>
      </c>
      <c r="I148" s="216" t="s">
        <v>54</v>
      </c>
      <c r="J148" s="216" t="s">
        <v>848</v>
      </c>
      <c r="K148" s="215"/>
    </row>
    <row r="149" spans="2:11" customFormat="1" ht="17.25" customHeight="1">
      <c r="B149" s="214"/>
      <c r="C149" s="218" t="s">
        <v>849</v>
      </c>
      <c r="D149" s="218"/>
      <c r="E149" s="218"/>
      <c r="F149" s="219" t="s">
        <v>850</v>
      </c>
      <c r="G149" s="220"/>
      <c r="H149" s="218"/>
      <c r="I149" s="218"/>
      <c r="J149" s="218" t="s">
        <v>851</v>
      </c>
      <c r="K149" s="215"/>
    </row>
    <row r="150" spans="2:11" customFormat="1" ht="5.25" customHeight="1">
      <c r="B150" s="226"/>
      <c r="C150" s="221"/>
      <c r="D150" s="221"/>
      <c r="E150" s="221"/>
      <c r="F150" s="221"/>
      <c r="G150" s="222"/>
      <c r="H150" s="221"/>
      <c r="I150" s="221"/>
      <c r="J150" s="221"/>
      <c r="K150" s="247"/>
    </row>
    <row r="151" spans="2:11" customFormat="1" ht="15" customHeight="1">
      <c r="B151" s="226"/>
      <c r="C151" s="251" t="s">
        <v>855</v>
      </c>
      <c r="D151" s="203"/>
      <c r="E151" s="203"/>
      <c r="F151" s="252" t="s">
        <v>852</v>
      </c>
      <c r="G151" s="203"/>
      <c r="H151" s="251" t="s">
        <v>892</v>
      </c>
      <c r="I151" s="251" t="s">
        <v>854</v>
      </c>
      <c r="J151" s="251">
        <v>120</v>
      </c>
      <c r="K151" s="247"/>
    </row>
    <row r="152" spans="2:11" customFormat="1" ht="15" customHeight="1">
      <c r="B152" s="226"/>
      <c r="C152" s="251" t="s">
        <v>901</v>
      </c>
      <c r="D152" s="203"/>
      <c r="E152" s="203"/>
      <c r="F152" s="252" t="s">
        <v>852</v>
      </c>
      <c r="G152" s="203"/>
      <c r="H152" s="251" t="s">
        <v>912</v>
      </c>
      <c r="I152" s="251" t="s">
        <v>854</v>
      </c>
      <c r="J152" s="251" t="s">
        <v>903</v>
      </c>
      <c r="K152" s="247"/>
    </row>
    <row r="153" spans="2:11" customFormat="1" ht="15" customHeight="1">
      <c r="B153" s="226"/>
      <c r="C153" s="251" t="s">
        <v>800</v>
      </c>
      <c r="D153" s="203"/>
      <c r="E153" s="203"/>
      <c r="F153" s="252" t="s">
        <v>852</v>
      </c>
      <c r="G153" s="203"/>
      <c r="H153" s="251" t="s">
        <v>913</v>
      </c>
      <c r="I153" s="251" t="s">
        <v>854</v>
      </c>
      <c r="J153" s="251" t="s">
        <v>903</v>
      </c>
      <c r="K153" s="247"/>
    </row>
    <row r="154" spans="2:11" customFormat="1" ht="15" customHeight="1">
      <c r="B154" s="226"/>
      <c r="C154" s="251" t="s">
        <v>857</v>
      </c>
      <c r="D154" s="203"/>
      <c r="E154" s="203"/>
      <c r="F154" s="252" t="s">
        <v>858</v>
      </c>
      <c r="G154" s="203"/>
      <c r="H154" s="251" t="s">
        <v>892</v>
      </c>
      <c r="I154" s="251" t="s">
        <v>854</v>
      </c>
      <c r="J154" s="251">
        <v>50</v>
      </c>
      <c r="K154" s="247"/>
    </row>
    <row r="155" spans="2:11" customFormat="1" ht="15" customHeight="1">
      <c r="B155" s="226"/>
      <c r="C155" s="251" t="s">
        <v>860</v>
      </c>
      <c r="D155" s="203"/>
      <c r="E155" s="203"/>
      <c r="F155" s="252" t="s">
        <v>852</v>
      </c>
      <c r="G155" s="203"/>
      <c r="H155" s="251" t="s">
        <v>892</v>
      </c>
      <c r="I155" s="251" t="s">
        <v>862</v>
      </c>
      <c r="J155" s="251"/>
      <c r="K155" s="247"/>
    </row>
    <row r="156" spans="2:11" customFormat="1" ht="15" customHeight="1">
      <c r="B156" s="226"/>
      <c r="C156" s="251" t="s">
        <v>871</v>
      </c>
      <c r="D156" s="203"/>
      <c r="E156" s="203"/>
      <c r="F156" s="252" t="s">
        <v>858</v>
      </c>
      <c r="G156" s="203"/>
      <c r="H156" s="251" t="s">
        <v>892</v>
      </c>
      <c r="I156" s="251" t="s">
        <v>854</v>
      </c>
      <c r="J156" s="251">
        <v>50</v>
      </c>
      <c r="K156" s="247"/>
    </row>
    <row r="157" spans="2:11" customFormat="1" ht="15" customHeight="1">
      <c r="B157" s="226"/>
      <c r="C157" s="251" t="s">
        <v>879</v>
      </c>
      <c r="D157" s="203"/>
      <c r="E157" s="203"/>
      <c r="F157" s="252" t="s">
        <v>858</v>
      </c>
      <c r="G157" s="203"/>
      <c r="H157" s="251" t="s">
        <v>892</v>
      </c>
      <c r="I157" s="251" t="s">
        <v>854</v>
      </c>
      <c r="J157" s="251">
        <v>50</v>
      </c>
      <c r="K157" s="247"/>
    </row>
    <row r="158" spans="2:11" customFormat="1" ht="15" customHeight="1">
      <c r="B158" s="226"/>
      <c r="C158" s="251" t="s">
        <v>877</v>
      </c>
      <c r="D158" s="203"/>
      <c r="E158" s="203"/>
      <c r="F158" s="252" t="s">
        <v>858</v>
      </c>
      <c r="G158" s="203"/>
      <c r="H158" s="251" t="s">
        <v>892</v>
      </c>
      <c r="I158" s="251" t="s">
        <v>854</v>
      </c>
      <c r="J158" s="251">
        <v>50</v>
      </c>
      <c r="K158" s="247"/>
    </row>
    <row r="159" spans="2:11" customFormat="1" ht="15" customHeight="1">
      <c r="B159" s="226"/>
      <c r="C159" s="251" t="s">
        <v>90</v>
      </c>
      <c r="D159" s="203"/>
      <c r="E159" s="203"/>
      <c r="F159" s="252" t="s">
        <v>852</v>
      </c>
      <c r="G159" s="203"/>
      <c r="H159" s="251" t="s">
        <v>914</v>
      </c>
      <c r="I159" s="251" t="s">
        <v>854</v>
      </c>
      <c r="J159" s="251" t="s">
        <v>915</v>
      </c>
      <c r="K159" s="247"/>
    </row>
    <row r="160" spans="2:11" customFormat="1" ht="15" customHeight="1">
      <c r="B160" s="226"/>
      <c r="C160" s="251" t="s">
        <v>916</v>
      </c>
      <c r="D160" s="203"/>
      <c r="E160" s="203"/>
      <c r="F160" s="252" t="s">
        <v>852</v>
      </c>
      <c r="G160" s="203"/>
      <c r="H160" s="251" t="s">
        <v>917</v>
      </c>
      <c r="I160" s="251" t="s">
        <v>887</v>
      </c>
      <c r="J160" s="251"/>
      <c r="K160" s="247"/>
    </row>
    <row r="161" spans="2:11" customFormat="1" ht="15" customHeight="1">
      <c r="B161" s="253"/>
      <c r="C161" s="233"/>
      <c r="D161" s="233"/>
      <c r="E161" s="233"/>
      <c r="F161" s="233"/>
      <c r="G161" s="233"/>
      <c r="H161" s="233"/>
      <c r="I161" s="233"/>
      <c r="J161" s="233"/>
      <c r="K161" s="254"/>
    </row>
    <row r="162" spans="2:11" customFormat="1" ht="18.75" customHeight="1">
      <c r="B162" s="235"/>
      <c r="C162" s="245"/>
      <c r="D162" s="245"/>
      <c r="E162" s="245"/>
      <c r="F162" s="255"/>
      <c r="G162" s="245"/>
      <c r="H162" s="245"/>
      <c r="I162" s="245"/>
      <c r="J162" s="245"/>
      <c r="K162" s="235"/>
    </row>
    <row r="163" spans="2:11" customFormat="1" ht="18.75" customHeight="1"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</row>
    <row r="164" spans="2:11" customFormat="1" ht="7.5" customHeight="1">
      <c r="B164" s="192"/>
      <c r="C164" s="193"/>
      <c r="D164" s="193"/>
      <c r="E164" s="193"/>
      <c r="F164" s="193"/>
      <c r="G164" s="193"/>
      <c r="H164" s="193"/>
      <c r="I164" s="193"/>
      <c r="J164" s="193"/>
      <c r="K164" s="194"/>
    </row>
    <row r="165" spans="2:11" customFormat="1" ht="45" customHeight="1">
      <c r="B165" s="195"/>
      <c r="C165" s="319" t="s">
        <v>918</v>
      </c>
      <c r="D165" s="319"/>
      <c r="E165" s="319"/>
      <c r="F165" s="319"/>
      <c r="G165" s="319"/>
      <c r="H165" s="319"/>
      <c r="I165" s="319"/>
      <c r="J165" s="319"/>
      <c r="K165" s="196"/>
    </row>
    <row r="166" spans="2:11" customFormat="1" ht="17.25" customHeight="1">
      <c r="B166" s="195"/>
      <c r="C166" s="216" t="s">
        <v>846</v>
      </c>
      <c r="D166" s="216"/>
      <c r="E166" s="216"/>
      <c r="F166" s="216" t="s">
        <v>847</v>
      </c>
      <c r="G166" s="256"/>
      <c r="H166" s="257" t="s">
        <v>51</v>
      </c>
      <c r="I166" s="257" t="s">
        <v>54</v>
      </c>
      <c r="J166" s="216" t="s">
        <v>848</v>
      </c>
      <c r="K166" s="196"/>
    </row>
    <row r="167" spans="2:11" customFormat="1" ht="17.25" customHeight="1">
      <c r="B167" s="197"/>
      <c r="C167" s="218" t="s">
        <v>849</v>
      </c>
      <c r="D167" s="218"/>
      <c r="E167" s="218"/>
      <c r="F167" s="219" t="s">
        <v>850</v>
      </c>
      <c r="G167" s="258"/>
      <c r="H167" s="259"/>
      <c r="I167" s="259"/>
      <c r="J167" s="218" t="s">
        <v>851</v>
      </c>
      <c r="K167" s="198"/>
    </row>
    <row r="168" spans="2:11" customFormat="1" ht="5.25" customHeight="1">
      <c r="B168" s="226"/>
      <c r="C168" s="221"/>
      <c r="D168" s="221"/>
      <c r="E168" s="221"/>
      <c r="F168" s="221"/>
      <c r="G168" s="222"/>
      <c r="H168" s="221"/>
      <c r="I168" s="221"/>
      <c r="J168" s="221"/>
      <c r="K168" s="247"/>
    </row>
    <row r="169" spans="2:11" customFormat="1" ht="15" customHeight="1">
      <c r="B169" s="226"/>
      <c r="C169" s="203" t="s">
        <v>855</v>
      </c>
      <c r="D169" s="203"/>
      <c r="E169" s="203"/>
      <c r="F169" s="224" t="s">
        <v>852</v>
      </c>
      <c r="G169" s="203"/>
      <c r="H169" s="203" t="s">
        <v>892</v>
      </c>
      <c r="I169" s="203" t="s">
        <v>854</v>
      </c>
      <c r="J169" s="203">
        <v>120</v>
      </c>
      <c r="K169" s="247"/>
    </row>
    <row r="170" spans="2:11" customFormat="1" ht="15" customHeight="1">
      <c r="B170" s="226"/>
      <c r="C170" s="203" t="s">
        <v>901</v>
      </c>
      <c r="D170" s="203"/>
      <c r="E170" s="203"/>
      <c r="F170" s="224" t="s">
        <v>852</v>
      </c>
      <c r="G170" s="203"/>
      <c r="H170" s="203" t="s">
        <v>902</v>
      </c>
      <c r="I170" s="203" t="s">
        <v>854</v>
      </c>
      <c r="J170" s="203" t="s">
        <v>903</v>
      </c>
      <c r="K170" s="247"/>
    </row>
    <row r="171" spans="2:11" customFormat="1" ht="15" customHeight="1">
      <c r="B171" s="226"/>
      <c r="C171" s="203" t="s">
        <v>800</v>
      </c>
      <c r="D171" s="203"/>
      <c r="E171" s="203"/>
      <c r="F171" s="224" t="s">
        <v>852</v>
      </c>
      <c r="G171" s="203"/>
      <c r="H171" s="203" t="s">
        <v>919</v>
      </c>
      <c r="I171" s="203" t="s">
        <v>854</v>
      </c>
      <c r="J171" s="203" t="s">
        <v>903</v>
      </c>
      <c r="K171" s="247"/>
    </row>
    <row r="172" spans="2:11" customFormat="1" ht="15" customHeight="1">
      <c r="B172" s="226"/>
      <c r="C172" s="203" t="s">
        <v>857</v>
      </c>
      <c r="D172" s="203"/>
      <c r="E172" s="203"/>
      <c r="F172" s="224" t="s">
        <v>858</v>
      </c>
      <c r="G172" s="203"/>
      <c r="H172" s="203" t="s">
        <v>919</v>
      </c>
      <c r="I172" s="203" t="s">
        <v>854</v>
      </c>
      <c r="J172" s="203">
        <v>50</v>
      </c>
      <c r="K172" s="247"/>
    </row>
    <row r="173" spans="2:11" customFormat="1" ht="15" customHeight="1">
      <c r="B173" s="226"/>
      <c r="C173" s="203" t="s">
        <v>860</v>
      </c>
      <c r="D173" s="203"/>
      <c r="E173" s="203"/>
      <c r="F173" s="224" t="s">
        <v>852</v>
      </c>
      <c r="G173" s="203"/>
      <c r="H173" s="203" t="s">
        <v>919</v>
      </c>
      <c r="I173" s="203" t="s">
        <v>862</v>
      </c>
      <c r="J173" s="203"/>
      <c r="K173" s="247"/>
    </row>
    <row r="174" spans="2:11" customFormat="1" ht="15" customHeight="1">
      <c r="B174" s="226"/>
      <c r="C174" s="203" t="s">
        <v>871</v>
      </c>
      <c r="D174" s="203"/>
      <c r="E174" s="203"/>
      <c r="F174" s="224" t="s">
        <v>858</v>
      </c>
      <c r="G174" s="203"/>
      <c r="H174" s="203" t="s">
        <v>919</v>
      </c>
      <c r="I174" s="203" t="s">
        <v>854</v>
      </c>
      <c r="J174" s="203">
        <v>50</v>
      </c>
      <c r="K174" s="247"/>
    </row>
    <row r="175" spans="2:11" customFormat="1" ht="15" customHeight="1">
      <c r="B175" s="226"/>
      <c r="C175" s="203" t="s">
        <v>879</v>
      </c>
      <c r="D175" s="203"/>
      <c r="E175" s="203"/>
      <c r="F175" s="224" t="s">
        <v>858</v>
      </c>
      <c r="G175" s="203"/>
      <c r="H175" s="203" t="s">
        <v>919</v>
      </c>
      <c r="I175" s="203" t="s">
        <v>854</v>
      </c>
      <c r="J175" s="203">
        <v>50</v>
      </c>
      <c r="K175" s="247"/>
    </row>
    <row r="176" spans="2:11" customFormat="1" ht="15" customHeight="1">
      <c r="B176" s="226"/>
      <c r="C176" s="203" t="s">
        <v>877</v>
      </c>
      <c r="D176" s="203"/>
      <c r="E176" s="203"/>
      <c r="F176" s="224" t="s">
        <v>858</v>
      </c>
      <c r="G176" s="203"/>
      <c r="H176" s="203" t="s">
        <v>919</v>
      </c>
      <c r="I176" s="203" t="s">
        <v>854</v>
      </c>
      <c r="J176" s="203">
        <v>50</v>
      </c>
      <c r="K176" s="247"/>
    </row>
    <row r="177" spans="2:11" customFormat="1" ht="15" customHeight="1">
      <c r="B177" s="226"/>
      <c r="C177" s="203" t="s">
        <v>104</v>
      </c>
      <c r="D177" s="203"/>
      <c r="E177" s="203"/>
      <c r="F177" s="224" t="s">
        <v>852</v>
      </c>
      <c r="G177" s="203"/>
      <c r="H177" s="203" t="s">
        <v>920</v>
      </c>
      <c r="I177" s="203" t="s">
        <v>921</v>
      </c>
      <c r="J177" s="203"/>
      <c r="K177" s="247"/>
    </row>
    <row r="178" spans="2:11" customFormat="1" ht="15" customHeight="1">
      <c r="B178" s="226"/>
      <c r="C178" s="203" t="s">
        <v>54</v>
      </c>
      <c r="D178" s="203"/>
      <c r="E178" s="203"/>
      <c r="F178" s="224" t="s">
        <v>852</v>
      </c>
      <c r="G178" s="203"/>
      <c r="H178" s="203" t="s">
        <v>922</v>
      </c>
      <c r="I178" s="203" t="s">
        <v>923</v>
      </c>
      <c r="J178" s="203">
        <v>1</v>
      </c>
      <c r="K178" s="247"/>
    </row>
    <row r="179" spans="2:11" customFormat="1" ht="15" customHeight="1">
      <c r="B179" s="226"/>
      <c r="C179" s="203" t="s">
        <v>50</v>
      </c>
      <c r="D179" s="203"/>
      <c r="E179" s="203"/>
      <c r="F179" s="224" t="s">
        <v>852</v>
      </c>
      <c r="G179" s="203"/>
      <c r="H179" s="203" t="s">
        <v>924</v>
      </c>
      <c r="I179" s="203" t="s">
        <v>854</v>
      </c>
      <c r="J179" s="203">
        <v>20</v>
      </c>
      <c r="K179" s="247"/>
    </row>
    <row r="180" spans="2:11" customFormat="1" ht="15" customHeight="1">
      <c r="B180" s="226"/>
      <c r="C180" s="203" t="s">
        <v>51</v>
      </c>
      <c r="D180" s="203"/>
      <c r="E180" s="203"/>
      <c r="F180" s="224" t="s">
        <v>852</v>
      </c>
      <c r="G180" s="203"/>
      <c r="H180" s="203" t="s">
        <v>925</v>
      </c>
      <c r="I180" s="203" t="s">
        <v>854</v>
      </c>
      <c r="J180" s="203">
        <v>255</v>
      </c>
      <c r="K180" s="247"/>
    </row>
    <row r="181" spans="2:11" customFormat="1" ht="15" customHeight="1">
      <c r="B181" s="226"/>
      <c r="C181" s="203" t="s">
        <v>105</v>
      </c>
      <c r="D181" s="203"/>
      <c r="E181" s="203"/>
      <c r="F181" s="224" t="s">
        <v>852</v>
      </c>
      <c r="G181" s="203"/>
      <c r="H181" s="203" t="s">
        <v>816</v>
      </c>
      <c r="I181" s="203" t="s">
        <v>854</v>
      </c>
      <c r="J181" s="203">
        <v>10</v>
      </c>
      <c r="K181" s="247"/>
    </row>
    <row r="182" spans="2:11" customFormat="1" ht="15" customHeight="1">
      <c r="B182" s="226"/>
      <c r="C182" s="203" t="s">
        <v>106</v>
      </c>
      <c r="D182" s="203"/>
      <c r="E182" s="203"/>
      <c r="F182" s="224" t="s">
        <v>852</v>
      </c>
      <c r="G182" s="203"/>
      <c r="H182" s="203" t="s">
        <v>926</v>
      </c>
      <c r="I182" s="203" t="s">
        <v>887</v>
      </c>
      <c r="J182" s="203"/>
      <c r="K182" s="247"/>
    </row>
    <row r="183" spans="2:11" customFormat="1" ht="15" customHeight="1">
      <c r="B183" s="226"/>
      <c r="C183" s="203" t="s">
        <v>927</v>
      </c>
      <c r="D183" s="203"/>
      <c r="E183" s="203"/>
      <c r="F183" s="224" t="s">
        <v>852</v>
      </c>
      <c r="G183" s="203"/>
      <c r="H183" s="203" t="s">
        <v>928</v>
      </c>
      <c r="I183" s="203" t="s">
        <v>887</v>
      </c>
      <c r="J183" s="203"/>
      <c r="K183" s="247"/>
    </row>
    <row r="184" spans="2:11" customFormat="1" ht="15" customHeight="1">
      <c r="B184" s="226"/>
      <c r="C184" s="203" t="s">
        <v>916</v>
      </c>
      <c r="D184" s="203"/>
      <c r="E184" s="203"/>
      <c r="F184" s="224" t="s">
        <v>852</v>
      </c>
      <c r="G184" s="203"/>
      <c r="H184" s="203" t="s">
        <v>929</v>
      </c>
      <c r="I184" s="203" t="s">
        <v>887</v>
      </c>
      <c r="J184" s="203"/>
      <c r="K184" s="247"/>
    </row>
    <row r="185" spans="2:11" customFormat="1" ht="15" customHeight="1">
      <c r="B185" s="226"/>
      <c r="C185" s="203" t="s">
        <v>108</v>
      </c>
      <c r="D185" s="203"/>
      <c r="E185" s="203"/>
      <c r="F185" s="224" t="s">
        <v>858</v>
      </c>
      <c r="G185" s="203"/>
      <c r="H185" s="203" t="s">
        <v>930</v>
      </c>
      <c r="I185" s="203" t="s">
        <v>854</v>
      </c>
      <c r="J185" s="203">
        <v>50</v>
      </c>
      <c r="K185" s="247"/>
    </row>
    <row r="186" spans="2:11" customFormat="1" ht="15" customHeight="1">
      <c r="B186" s="226"/>
      <c r="C186" s="203" t="s">
        <v>931</v>
      </c>
      <c r="D186" s="203"/>
      <c r="E186" s="203"/>
      <c r="F186" s="224" t="s">
        <v>858</v>
      </c>
      <c r="G186" s="203"/>
      <c r="H186" s="203" t="s">
        <v>932</v>
      </c>
      <c r="I186" s="203" t="s">
        <v>933</v>
      </c>
      <c r="J186" s="203"/>
      <c r="K186" s="247"/>
    </row>
    <row r="187" spans="2:11" customFormat="1" ht="15" customHeight="1">
      <c r="B187" s="226"/>
      <c r="C187" s="203" t="s">
        <v>934</v>
      </c>
      <c r="D187" s="203"/>
      <c r="E187" s="203"/>
      <c r="F187" s="224" t="s">
        <v>858</v>
      </c>
      <c r="G187" s="203"/>
      <c r="H187" s="203" t="s">
        <v>935</v>
      </c>
      <c r="I187" s="203" t="s">
        <v>933</v>
      </c>
      <c r="J187" s="203"/>
      <c r="K187" s="247"/>
    </row>
    <row r="188" spans="2:11" customFormat="1" ht="15" customHeight="1">
      <c r="B188" s="226"/>
      <c r="C188" s="203" t="s">
        <v>936</v>
      </c>
      <c r="D188" s="203"/>
      <c r="E188" s="203"/>
      <c r="F188" s="224" t="s">
        <v>858</v>
      </c>
      <c r="G188" s="203"/>
      <c r="H188" s="203" t="s">
        <v>937</v>
      </c>
      <c r="I188" s="203" t="s">
        <v>933</v>
      </c>
      <c r="J188" s="203"/>
      <c r="K188" s="247"/>
    </row>
    <row r="189" spans="2:11" customFormat="1" ht="15" customHeight="1">
      <c r="B189" s="226"/>
      <c r="C189" s="260" t="s">
        <v>938</v>
      </c>
      <c r="D189" s="203"/>
      <c r="E189" s="203"/>
      <c r="F189" s="224" t="s">
        <v>858</v>
      </c>
      <c r="G189" s="203"/>
      <c r="H189" s="203" t="s">
        <v>939</v>
      </c>
      <c r="I189" s="203" t="s">
        <v>940</v>
      </c>
      <c r="J189" s="261" t="s">
        <v>941</v>
      </c>
      <c r="K189" s="247"/>
    </row>
    <row r="190" spans="2:11" customFormat="1" ht="15" customHeight="1">
      <c r="B190" s="262"/>
      <c r="C190" s="263" t="s">
        <v>942</v>
      </c>
      <c r="D190" s="264"/>
      <c r="E190" s="264"/>
      <c r="F190" s="265" t="s">
        <v>858</v>
      </c>
      <c r="G190" s="264"/>
      <c r="H190" s="264" t="s">
        <v>943</v>
      </c>
      <c r="I190" s="264" t="s">
        <v>940</v>
      </c>
      <c r="J190" s="266" t="s">
        <v>941</v>
      </c>
      <c r="K190" s="267"/>
    </row>
    <row r="191" spans="2:11" customFormat="1" ht="15" customHeight="1">
      <c r="B191" s="226"/>
      <c r="C191" s="260" t="s">
        <v>39</v>
      </c>
      <c r="D191" s="203"/>
      <c r="E191" s="203"/>
      <c r="F191" s="224" t="s">
        <v>852</v>
      </c>
      <c r="G191" s="203"/>
      <c r="H191" s="200" t="s">
        <v>944</v>
      </c>
      <c r="I191" s="203" t="s">
        <v>945</v>
      </c>
      <c r="J191" s="203"/>
      <c r="K191" s="247"/>
    </row>
    <row r="192" spans="2:11" customFormat="1" ht="15" customHeight="1">
      <c r="B192" s="226"/>
      <c r="C192" s="260" t="s">
        <v>946</v>
      </c>
      <c r="D192" s="203"/>
      <c r="E192" s="203"/>
      <c r="F192" s="224" t="s">
        <v>852</v>
      </c>
      <c r="G192" s="203"/>
      <c r="H192" s="203" t="s">
        <v>947</v>
      </c>
      <c r="I192" s="203" t="s">
        <v>887</v>
      </c>
      <c r="J192" s="203"/>
      <c r="K192" s="247"/>
    </row>
    <row r="193" spans="2:11" customFormat="1" ht="15" customHeight="1">
      <c r="B193" s="226"/>
      <c r="C193" s="260" t="s">
        <v>948</v>
      </c>
      <c r="D193" s="203"/>
      <c r="E193" s="203"/>
      <c r="F193" s="224" t="s">
        <v>852</v>
      </c>
      <c r="G193" s="203"/>
      <c r="H193" s="203" t="s">
        <v>949</v>
      </c>
      <c r="I193" s="203" t="s">
        <v>887</v>
      </c>
      <c r="J193" s="203"/>
      <c r="K193" s="247"/>
    </row>
    <row r="194" spans="2:11" customFormat="1" ht="15" customHeight="1">
      <c r="B194" s="226"/>
      <c r="C194" s="260" t="s">
        <v>950</v>
      </c>
      <c r="D194" s="203"/>
      <c r="E194" s="203"/>
      <c r="F194" s="224" t="s">
        <v>858</v>
      </c>
      <c r="G194" s="203"/>
      <c r="H194" s="203" t="s">
        <v>951</v>
      </c>
      <c r="I194" s="203" t="s">
        <v>887</v>
      </c>
      <c r="J194" s="203"/>
      <c r="K194" s="247"/>
    </row>
    <row r="195" spans="2:11" customFormat="1" ht="15" customHeight="1">
      <c r="B195" s="253"/>
      <c r="C195" s="268"/>
      <c r="D195" s="233"/>
      <c r="E195" s="233"/>
      <c r="F195" s="233"/>
      <c r="G195" s="233"/>
      <c r="H195" s="233"/>
      <c r="I195" s="233"/>
      <c r="J195" s="233"/>
      <c r="K195" s="254"/>
    </row>
    <row r="196" spans="2:11" customFormat="1" ht="18.75" customHeight="1">
      <c r="B196" s="235"/>
      <c r="C196" s="245"/>
      <c r="D196" s="245"/>
      <c r="E196" s="245"/>
      <c r="F196" s="255"/>
      <c r="G196" s="245"/>
      <c r="H196" s="245"/>
      <c r="I196" s="245"/>
      <c r="J196" s="245"/>
      <c r="K196" s="235"/>
    </row>
    <row r="197" spans="2:11" customFormat="1" ht="18.75" customHeight="1">
      <c r="B197" s="235"/>
      <c r="C197" s="245"/>
      <c r="D197" s="245"/>
      <c r="E197" s="245"/>
      <c r="F197" s="255"/>
      <c r="G197" s="245"/>
      <c r="H197" s="245"/>
      <c r="I197" s="245"/>
      <c r="J197" s="245"/>
      <c r="K197" s="235"/>
    </row>
    <row r="198" spans="2:11" customFormat="1" ht="18.75" customHeight="1"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</row>
    <row r="199" spans="2:11" customFormat="1" ht="13.5">
      <c r="B199" s="192"/>
      <c r="C199" s="193"/>
      <c r="D199" s="193"/>
      <c r="E199" s="193"/>
      <c r="F199" s="193"/>
      <c r="G199" s="193"/>
      <c r="H199" s="193"/>
      <c r="I199" s="193"/>
      <c r="J199" s="193"/>
      <c r="K199" s="194"/>
    </row>
    <row r="200" spans="2:11" customFormat="1" ht="21">
      <c r="B200" s="195"/>
      <c r="C200" s="319" t="s">
        <v>952</v>
      </c>
      <c r="D200" s="319"/>
      <c r="E200" s="319"/>
      <c r="F200" s="319"/>
      <c r="G200" s="319"/>
      <c r="H200" s="319"/>
      <c r="I200" s="319"/>
      <c r="J200" s="319"/>
      <c r="K200" s="196"/>
    </row>
    <row r="201" spans="2:11" customFormat="1" ht="25.5" customHeight="1">
      <c r="B201" s="195"/>
      <c r="C201" s="269" t="s">
        <v>953</v>
      </c>
      <c r="D201" s="269"/>
      <c r="E201" s="269"/>
      <c r="F201" s="269" t="s">
        <v>954</v>
      </c>
      <c r="G201" s="270"/>
      <c r="H201" s="322" t="s">
        <v>955</v>
      </c>
      <c r="I201" s="322"/>
      <c r="J201" s="322"/>
      <c r="K201" s="196"/>
    </row>
    <row r="202" spans="2:11" customFormat="1" ht="5.25" customHeight="1">
      <c r="B202" s="226"/>
      <c r="C202" s="221"/>
      <c r="D202" s="221"/>
      <c r="E202" s="221"/>
      <c r="F202" s="221"/>
      <c r="G202" s="245"/>
      <c r="H202" s="221"/>
      <c r="I202" s="221"/>
      <c r="J202" s="221"/>
      <c r="K202" s="247"/>
    </row>
    <row r="203" spans="2:11" customFormat="1" ht="15" customHeight="1">
      <c r="B203" s="226"/>
      <c r="C203" s="203" t="s">
        <v>945</v>
      </c>
      <c r="D203" s="203"/>
      <c r="E203" s="203"/>
      <c r="F203" s="224" t="s">
        <v>40</v>
      </c>
      <c r="G203" s="203"/>
      <c r="H203" s="323" t="s">
        <v>956</v>
      </c>
      <c r="I203" s="323"/>
      <c r="J203" s="323"/>
      <c r="K203" s="247"/>
    </row>
    <row r="204" spans="2:11" customFormat="1" ht="15" customHeight="1">
      <c r="B204" s="226"/>
      <c r="C204" s="203"/>
      <c r="D204" s="203"/>
      <c r="E204" s="203"/>
      <c r="F204" s="224" t="s">
        <v>41</v>
      </c>
      <c r="G204" s="203"/>
      <c r="H204" s="323" t="s">
        <v>957</v>
      </c>
      <c r="I204" s="323"/>
      <c r="J204" s="323"/>
      <c r="K204" s="247"/>
    </row>
    <row r="205" spans="2:11" customFormat="1" ht="15" customHeight="1">
      <c r="B205" s="226"/>
      <c r="C205" s="203"/>
      <c r="D205" s="203"/>
      <c r="E205" s="203"/>
      <c r="F205" s="224" t="s">
        <v>44</v>
      </c>
      <c r="G205" s="203"/>
      <c r="H205" s="323" t="s">
        <v>958</v>
      </c>
      <c r="I205" s="323"/>
      <c r="J205" s="323"/>
      <c r="K205" s="247"/>
    </row>
    <row r="206" spans="2:11" customFormat="1" ht="15" customHeight="1">
      <c r="B206" s="226"/>
      <c r="C206" s="203"/>
      <c r="D206" s="203"/>
      <c r="E206" s="203"/>
      <c r="F206" s="224" t="s">
        <v>42</v>
      </c>
      <c r="G206" s="203"/>
      <c r="H206" s="323" t="s">
        <v>959</v>
      </c>
      <c r="I206" s="323"/>
      <c r="J206" s="323"/>
      <c r="K206" s="247"/>
    </row>
    <row r="207" spans="2:11" customFormat="1" ht="15" customHeight="1">
      <c r="B207" s="226"/>
      <c r="C207" s="203"/>
      <c r="D207" s="203"/>
      <c r="E207" s="203"/>
      <c r="F207" s="224" t="s">
        <v>43</v>
      </c>
      <c r="G207" s="203"/>
      <c r="H207" s="323" t="s">
        <v>960</v>
      </c>
      <c r="I207" s="323"/>
      <c r="J207" s="323"/>
      <c r="K207" s="247"/>
    </row>
    <row r="208" spans="2:11" customFormat="1" ht="15" customHeight="1">
      <c r="B208" s="226"/>
      <c r="C208" s="203"/>
      <c r="D208" s="203"/>
      <c r="E208" s="203"/>
      <c r="F208" s="224"/>
      <c r="G208" s="203"/>
      <c r="H208" s="203"/>
      <c r="I208" s="203"/>
      <c r="J208" s="203"/>
      <c r="K208" s="247"/>
    </row>
    <row r="209" spans="2:11" customFormat="1" ht="15" customHeight="1">
      <c r="B209" s="226"/>
      <c r="C209" s="203" t="s">
        <v>899</v>
      </c>
      <c r="D209" s="203"/>
      <c r="E209" s="203"/>
      <c r="F209" s="224" t="s">
        <v>76</v>
      </c>
      <c r="G209" s="203"/>
      <c r="H209" s="323" t="s">
        <v>961</v>
      </c>
      <c r="I209" s="323"/>
      <c r="J209" s="323"/>
      <c r="K209" s="247"/>
    </row>
    <row r="210" spans="2:11" customFormat="1" ht="15" customHeight="1">
      <c r="B210" s="226"/>
      <c r="C210" s="203"/>
      <c r="D210" s="203"/>
      <c r="E210" s="203"/>
      <c r="F210" s="224" t="s">
        <v>795</v>
      </c>
      <c r="G210" s="203"/>
      <c r="H210" s="323" t="s">
        <v>796</v>
      </c>
      <c r="I210" s="323"/>
      <c r="J210" s="323"/>
      <c r="K210" s="247"/>
    </row>
    <row r="211" spans="2:11" customFormat="1" ht="15" customHeight="1">
      <c r="B211" s="226"/>
      <c r="C211" s="203"/>
      <c r="D211" s="203"/>
      <c r="E211" s="203"/>
      <c r="F211" s="224" t="s">
        <v>793</v>
      </c>
      <c r="G211" s="203"/>
      <c r="H211" s="323" t="s">
        <v>962</v>
      </c>
      <c r="I211" s="323"/>
      <c r="J211" s="323"/>
      <c r="K211" s="247"/>
    </row>
    <row r="212" spans="2:11" customFormat="1" ht="15" customHeight="1">
      <c r="B212" s="271"/>
      <c r="C212" s="203"/>
      <c r="D212" s="203"/>
      <c r="E212" s="203"/>
      <c r="F212" s="224" t="s">
        <v>797</v>
      </c>
      <c r="G212" s="260"/>
      <c r="H212" s="324" t="s">
        <v>84</v>
      </c>
      <c r="I212" s="324"/>
      <c r="J212" s="324"/>
      <c r="K212" s="272"/>
    </row>
    <row r="213" spans="2:11" customFormat="1" ht="15" customHeight="1">
      <c r="B213" s="271"/>
      <c r="C213" s="203"/>
      <c r="D213" s="203"/>
      <c r="E213" s="203"/>
      <c r="F213" s="224" t="s">
        <v>798</v>
      </c>
      <c r="G213" s="260"/>
      <c r="H213" s="324" t="s">
        <v>963</v>
      </c>
      <c r="I213" s="324"/>
      <c r="J213" s="324"/>
      <c r="K213" s="272"/>
    </row>
    <row r="214" spans="2:11" customFormat="1" ht="15" customHeight="1">
      <c r="B214" s="271"/>
      <c r="C214" s="203"/>
      <c r="D214" s="203"/>
      <c r="E214" s="203"/>
      <c r="F214" s="224"/>
      <c r="G214" s="260"/>
      <c r="H214" s="251"/>
      <c r="I214" s="251"/>
      <c r="J214" s="251"/>
      <c r="K214" s="272"/>
    </row>
    <row r="215" spans="2:11" customFormat="1" ht="15" customHeight="1">
      <c r="B215" s="271"/>
      <c r="C215" s="203" t="s">
        <v>923</v>
      </c>
      <c r="D215" s="203"/>
      <c r="E215" s="203"/>
      <c r="F215" s="224">
        <v>1</v>
      </c>
      <c r="G215" s="260"/>
      <c r="H215" s="324" t="s">
        <v>964</v>
      </c>
      <c r="I215" s="324"/>
      <c r="J215" s="324"/>
      <c r="K215" s="272"/>
    </row>
    <row r="216" spans="2:11" customFormat="1" ht="15" customHeight="1">
      <c r="B216" s="271"/>
      <c r="C216" s="203"/>
      <c r="D216" s="203"/>
      <c r="E216" s="203"/>
      <c r="F216" s="224">
        <v>2</v>
      </c>
      <c r="G216" s="260"/>
      <c r="H216" s="324" t="s">
        <v>965</v>
      </c>
      <c r="I216" s="324"/>
      <c r="J216" s="324"/>
      <c r="K216" s="272"/>
    </row>
    <row r="217" spans="2:11" customFormat="1" ht="15" customHeight="1">
      <c r="B217" s="271"/>
      <c r="C217" s="203"/>
      <c r="D217" s="203"/>
      <c r="E217" s="203"/>
      <c r="F217" s="224">
        <v>3</v>
      </c>
      <c r="G217" s="260"/>
      <c r="H217" s="324" t="s">
        <v>966</v>
      </c>
      <c r="I217" s="324"/>
      <c r="J217" s="324"/>
      <c r="K217" s="272"/>
    </row>
    <row r="218" spans="2:11" customFormat="1" ht="15" customHeight="1">
      <c r="B218" s="271"/>
      <c r="C218" s="203"/>
      <c r="D218" s="203"/>
      <c r="E218" s="203"/>
      <c r="F218" s="224">
        <v>4</v>
      </c>
      <c r="G218" s="260"/>
      <c r="H218" s="324" t="s">
        <v>967</v>
      </c>
      <c r="I218" s="324"/>
      <c r="J218" s="324"/>
      <c r="K218" s="272"/>
    </row>
    <row r="219" spans="2:11" customFormat="1" ht="12.75" customHeight="1">
      <c r="B219" s="273"/>
      <c r="C219" s="274"/>
      <c r="D219" s="274"/>
      <c r="E219" s="274"/>
      <c r="F219" s="274"/>
      <c r="G219" s="274"/>
      <c r="H219" s="274"/>
      <c r="I219" s="274"/>
      <c r="J219" s="274"/>
      <c r="K219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001 - Oprava odlehčovací ...</vt:lpstr>
      <vt:lpstr>002 - Výústní objekt VO1a</vt:lpstr>
      <vt:lpstr>090 - Vedlejší a ostatní ...</vt:lpstr>
      <vt:lpstr>Pokyny pro vyplnění</vt:lpstr>
      <vt:lpstr>'001 - Oprava odlehčovací ...'!Názvy_tisku</vt:lpstr>
      <vt:lpstr>'002 - Výústní objekt VO1a'!Názvy_tisku</vt:lpstr>
      <vt:lpstr>'090 - Vedlejší a ostatní ...'!Názvy_tisku</vt:lpstr>
      <vt:lpstr>'Rekapitulace stavby'!Názvy_tisku</vt:lpstr>
      <vt:lpstr>'001 - Oprava odlehčovací ...'!Oblast_tisku</vt:lpstr>
      <vt:lpstr>'002 - Výústní objekt VO1a'!Oblast_tisku</vt:lpstr>
      <vt:lpstr>'090 - Vedlejší a ostatní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NBLenovo\Miloslav Výskala</dc:creator>
  <cp:lastModifiedBy>Holý Jan</cp:lastModifiedBy>
  <dcterms:created xsi:type="dcterms:W3CDTF">2024-04-10T16:57:30Z</dcterms:created>
  <dcterms:modified xsi:type="dcterms:W3CDTF">2024-07-10T08:23:17Z</dcterms:modified>
</cp:coreProperties>
</file>