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570" windowWidth="28455" windowHeight="11955" activeTab="1"/>
  </bookViews>
  <sheets>
    <sheet name="Rekapitulace stavby" sheetId="1" r:id="rId1"/>
    <sheet name="Objekt1 - Specifikace VZT" sheetId="2" r:id="rId2"/>
  </sheets>
  <definedNames>
    <definedName name="_xlnm._FilterDatabase" localSheetId="1" hidden="1">'Objekt1 - Specifikace VZT'!$C$117:$K$150</definedName>
    <definedName name="_xlnm.Print_Titles" localSheetId="1">'Objekt1 - Specifikace VZT'!$117:$117</definedName>
    <definedName name="_xlnm.Print_Titles" localSheetId="0">'Rekapitulace stavby'!$92:$92</definedName>
    <definedName name="_xlnm.Print_Area" localSheetId="1">'Objekt1 - Specifikace VZT'!$C$4:$J$76,'Objekt1 - Specifikace VZT'!$C$82:$J$99,'Objekt1 - Specifikace VZT'!$C$105:$K$150</definedName>
    <definedName name="_xlnm.Print_Area" localSheetId="0">'Rekapitulace stavby'!$D$4:$AO$76,'Rekapitulace stavby'!$C$82:$AQ$96</definedName>
  </definedNames>
  <calcPr calcId="145621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BI126" i="2"/>
  <c r="BH126" i="2"/>
  <c r="BG126" i="2"/>
  <c r="BF126" i="2"/>
  <c r="T126" i="2"/>
  <c r="R126" i="2"/>
  <c r="P126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3" i="2"/>
  <c r="BH123" i="2"/>
  <c r="BG123" i="2"/>
  <c r="BF123" i="2"/>
  <c r="T123" i="2"/>
  <c r="R123" i="2"/>
  <c r="P123" i="2"/>
  <c r="BI122" i="2"/>
  <c r="BH122" i="2"/>
  <c r="BG122" i="2"/>
  <c r="BF122" i="2"/>
  <c r="T122" i="2"/>
  <c r="R122" i="2"/>
  <c r="P122" i="2"/>
  <c r="BI121" i="2"/>
  <c r="BH121" i="2"/>
  <c r="BG121" i="2"/>
  <c r="BF121" i="2"/>
  <c r="T121" i="2"/>
  <c r="R121" i="2"/>
  <c r="P121" i="2"/>
  <c r="F112" i="2"/>
  <c r="E110" i="2"/>
  <c r="F89" i="2"/>
  <c r="E87" i="2"/>
  <c r="J24" i="2"/>
  <c r="E24" i="2"/>
  <c r="J115" i="2" s="1"/>
  <c r="J23" i="2"/>
  <c r="J21" i="2"/>
  <c r="E21" i="2"/>
  <c r="J91" i="2"/>
  <c r="J20" i="2"/>
  <c r="J18" i="2"/>
  <c r="E18" i="2"/>
  <c r="F92" i="2" s="1"/>
  <c r="J17" i="2"/>
  <c r="J15" i="2"/>
  <c r="E15" i="2"/>
  <c r="F114" i="2" s="1"/>
  <c r="J14" i="2"/>
  <c r="J12" i="2"/>
  <c r="J112" i="2" s="1"/>
  <c r="E7" i="2"/>
  <c r="E108" i="2" s="1"/>
  <c r="L90" i="1"/>
  <c r="AM90" i="1"/>
  <c r="AM89" i="1"/>
  <c r="L89" i="1"/>
  <c r="AM87" i="1"/>
  <c r="L87" i="1"/>
  <c r="L85" i="1"/>
  <c r="L84" i="1"/>
  <c r="BK150" i="2"/>
  <c r="J150" i="2"/>
  <c r="BK149" i="2"/>
  <c r="J149" i="2"/>
  <c r="BK148" i="2"/>
  <c r="J148" i="2"/>
  <c r="BK147" i="2"/>
  <c r="J147" i="2"/>
  <c r="BK146" i="2"/>
  <c r="J146" i="2"/>
  <c r="BK145" i="2"/>
  <c r="J145" i="2"/>
  <c r="BK144" i="2"/>
  <c r="BK143" i="2"/>
  <c r="J142" i="2"/>
  <c r="BK141" i="2"/>
  <c r="J140" i="2"/>
  <c r="J139" i="2"/>
  <c r="BK137" i="2"/>
  <c r="BK135" i="2"/>
  <c r="J134" i="2"/>
  <c r="BK133" i="2"/>
  <c r="BK132" i="2"/>
  <c r="J128" i="2"/>
  <c r="BK125" i="2"/>
  <c r="J122" i="2"/>
  <c r="BK121" i="2"/>
  <c r="AS94" i="1"/>
  <c r="J144" i="2"/>
  <c r="J143" i="2"/>
  <c r="BK142" i="2"/>
  <c r="J141" i="2"/>
  <c r="BK140" i="2"/>
  <c r="BK139" i="2"/>
  <c r="J138" i="2"/>
  <c r="BK134" i="2"/>
  <c r="J133" i="2"/>
  <c r="J130" i="2"/>
  <c r="BK128" i="2"/>
  <c r="J127" i="2"/>
  <c r="J125" i="2"/>
  <c r="BK123" i="2"/>
  <c r="BK138" i="2"/>
  <c r="J137" i="2"/>
  <c r="J136" i="2"/>
  <c r="J131" i="2"/>
  <c r="BK130" i="2"/>
  <c r="J129" i="2"/>
  <c r="BK127" i="2"/>
  <c r="J126" i="2"/>
  <c r="BK124" i="2"/>
  <c r="BK136" i="2"/>
  <c r="J135" i="2"/>
  <c r="J132" i="2"/>
  <c r="BK131" i="2"/>
  <c r="BK129" i="2"/>
  <c r="BK126" i="2"/>
  <c r="J124" i="2"/>
  <c r="J123" i="2"/>
  <c r="BK122" i="2"/>
  <c r="J121" i="2"/>
  <c r="BK120" i="2" l="1"/>
  <c r="J120" i="2" s="1"/>
  <c r="J98" i="2" s="1"/>
  <c r="P120" i="2"/>
  <c r="P119" i="2"/>
  <c r="P118" i="2" s="1"/>
  <c r="AU95" i="1" s="1"/>
  <c r="AU94" i="1" s="1"/>
  <c r="R120" i="2"/>
  <c r="R119" i="2"/>
  <c r="R118" i="2" s="1"/>
  <c r="T120" i="2"/>
  <c r="T119" i="2" s="1"/>
  <c r="T118" i="2" s="1"/>
  <c r="F91" i="2"/>
  <c r="J92" i="2"/>
  <c r="F115" i="2"/>
  <c r="BE131" i="2"/>
  <c r="BE132" i="2"/>
  <c r="BE134" i="2"/>
  <c r="BE135" i="2"/>
  <c r="J89" i="2"/>
  <c r="J114" i="2"/>
  <c r="BE122" i="2"/>
  <c r="BE127" i="2"/>
  <c r="BE128" i="2"/>
  <c r="BE125" i="2"/>
  <c r="BE126" i="2"/>
  <c r="BE129" i="2"/>
  <c r="BE136" i="2"/>
  <c r="BE139" i="2"/>
  <c r="BE140" i="2"/>
  <c r="E85" i="2"/>
  <c r="BE121" i="2"/>
  <c r="BE123" i="2"/>
  <c r="BE124" i="2"/>
  <c r="BE130" i="2"/>
  <c r="BE133" i="2"/>
  <c r="BE137" i="2"/>
  <c r="BE138" i="2"/>
  <c r="BE141" i="2"/>
  <c r="BE142" i="2"/>
  <c r="BE143" i="2"/>
  <c r="BE144" i="2"/>
  <c r="BE145" i="2"/>
  <c r="BE146" i="2"/>
  <c r="BE147" i="2"/>
  <c r="BE148" i="2"/>
  <c r="BE149" i="2"/>
  <c r="BE150" i="2"/>
  <c r="F34" i="2"/>
  <c r="BA95" i="1" s="1"/>
  <c r="BA94" i="1" s="1"/>
  <c r="W30" i="1" s="1"/>
  <c r="F36" i="2"/>
  <c r="BC95" i="1" s="1"/>
  <c r="BC94" i="1" s="1"/>
  <c r="W32" i="1" s="1"/>
  <c r="J34" i="2"/>
  <c r="AW95" i="1" s="1"/>
  <c r="F37" i="2"/>
  <c r="BD95" i="1" s="1"/>
  <c r="BD94" i="1" s="1"/>
  <c r="W33" i="1" s="1"/>
  <c r="F35" i="2"/>
  <c r="BB95" i="1" s="1"/>
  <c r="BB94" i="1" s="1"/>
  <c r="W31" i="1" s="1"/>
  <c r="BK119" i="2" l="1"/>
  <c r="J119" i="2" s="1"/>
  <c r="J97" i="2" s="1"/>
  <c r="AW94" i="1"/>
  <c r="AK30" i="1"/>
  <c r="AY94" i="1"/>
  <c r="AX94" i="1"/>
  <c r="F33" i="2"/>
  <c r="AZ95" i="1" s="1"/>
  <c r="AZ94" i="1" s="1"/>
  <c r="W29" i="1" s="1"/>
  <c r="J33" i="2"/>
  <c r="AV95" i="1" s="1"/>
  <c r="AT95" i="1" s="1"/>
  <c r="BK118" i="2" l="1"/>
  <c r="J118" i="2" s="1"/>
  <c r="J96" i="2" s="1"/>
  <c r="AV94" i="1"/>
  <c r="AK29" i="1"/>
  <c r="AT94" i="1" l="1"/>
  <c r="J30" i="2"/>
  <c r="AG95" i="1" s="1"/>
  <c r="AG94" i="1" s="1"/>
  <c r="AN94" i="1" s="1"/>
  <c r="AN95" i="1" l="1"/>
  <c r="J39" i="2"/>
  <c r="AK26" i="1"/>
  <c r="AK35" i="1" s="1"/>
</calcChain>
</file>

<file path=xl/sharedStrings.xml><?xml version="1.0" encoding="utf-8"?>
<sst xmlns="http://schemas.openxmlformats.org/spreadsheetml/2006/main" count="705" uniqueCount="206">
  <si>
    <t>Export Komplet</t>
  </si>
  <si>
    <t/>
  </si>
  <si>
    <t>2.0</t>
  </si>
  <si>
    <t>False</t>
  </si>
  <si>
    <t>{8df3288d-3458-41c5-bc1d-f58c2651cf00}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</si>
  <si>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</si>
  <si>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</si>
  <si>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</si>
  <si>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</si>
  <si>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</si>
  <si>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</si>
  <si>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</si>
  <si>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</si>
  <si>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</si>
  <si>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IMPORT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</si>
  <si>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</si>
  <si>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</si>
  <si>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1122019 NOVOSTAVBA MATEŘSKÉ ŠKOLY - ŽALHOSTICE - Polerecký, p. Filip (1)</t>
  </si>
  <si>
    <t>KSO:</t>
  </si>
  <si>
    <t>CC-CZ:</t>
  </si>
  <si>
    <t>Místo:</t>
  </si>
  <si>
    <t xml:space="preserve"> </t>
  </si>
  <si>
    <t>Datum:</t>
  </si>
  <si>
    <t>13. 1. 2020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</si>
  <si>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</si>
  <si>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</si>
  <si>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</si>
  <si>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</si>
  <si>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</si>
  <si>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</si>
  <si>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</si>
  <si>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</si>
  <si>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</si>
  <si>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</si>
  <si>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</si>
  <si>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</si>
  <si>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</si>
  <si>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</si>
  <si>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</si>
  <si>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</si>
  <si>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</si>
  <si>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</si>
  <si>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</si>
  <si>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</si>
  <si>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</si>
  <si>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</si>
  <si>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</si>
  <si>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</si>
  <si>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</si>
  <si>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</si>
  <si>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</si>
  <si>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</si>
  <si>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</si>
  <si>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</si>
  <si>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</si>
  <si>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</si>
  <si>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</si>
  <si>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</si>
  <si>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</si>
  <si>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</si>
  <si>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</si>
  <si>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</si>
  <si>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</si>
  <si>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</si>
  <si>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</si>
  <si>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</si>
  <si>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</si>
  <si>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</si>
  <si>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</si>
  <si>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</si>
  <si>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</si>
  <si>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</si>
  <si>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</si>
  <si>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</si>
  <si>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</si>
  <si>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{00000000-0000-0000-0000-000000000000}</t>
  </si>
  <si>
    <t>/</t>
  </si>
  <si>
    <t>Objekt1</t>
  </si>
  <si>
    <t>Specifikace VZT</t>
  </si>
  <si>
    <t>STA</t>
  </si>
  <si>
    <t>1</t>
  </si>
  <si>
    <t>{5047b865-d7ae-4fca-aa02-c1912256a161}</t>
  </si>
  <si>
    <t>2</t>
  </si>
  <si>
    <t>KRYCÍ LIST SOUPISU PRACÍ</t>
  </si>
  <si>
    <t>Objekt:</t>
  </si>
  <si>
    <t>Objekt1 - Specifikace VZT</t>
  </si>
  <si>
    <t>REKAPITULACE ČLENĚNÍ SOUPISU PRACÍ</t>
  </si>
  <si>
    <t>Kód dílu - Popis</t>
  </si>
  <si>
    <t>Cena celkem [CZK]</t>
  </si>
  <si>
    <t>Náklady ze soupisu prací</t>
  </si>
  <si>
    <t>-1</t>
  </si>
  <si>
    <t>PSV - Práce a dodávky PSV</t>
  </si>
  <si>
    <t xml:space="preserve">    751 - Vzduchotechnika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</si>
  <si>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</si>
  <si>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</si>
  <si>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</si>
  <si>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</si>
  <si>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</si>
  <si>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</si>
  <si>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</si>
  <si>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</si>
  <si>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</si>
  <si>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</si>
  <si>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</si>
  <si>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</si>
  <si>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</si>
  <si>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</si>
  <si>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</si>
  <si>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</si>
  <si>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751</t>
  </si>
  <si>
    <t>Vzduchotechnika</t>
  </si>
  <si>
    <t>K</t>
  </si>
  <si>
    <t>1.1.</t>
  </si>
  <si>
    <t>ks</t>
  </si>
  <si>
    <t>16</t>
  </si>
  <si>
    <t>1.2.</t>
  </si>
  <si>
    <t xml:space="preserve">Dálkový externí ovladač </t>
  </si>
  <si>
    <t>4</t>
  </si>
  <si>
    <t>1.3.</t>
  </si>
  <si>
    <t>Rychloupínací spona FK 200</t>
  </si>
  <si>
    <t>6</t>
  </si>
  <si>
    <t>1.4.</t>
  </si>
  <si>
    <t xml:space="preserve">Uzavírací servoklapka </t>
  </si>
  <si>
    <t>8</t>
  </si>
  <si>
    <t>1.5.</t>
  </si>
  <si>
    <t>Ohebný tlumič hluku</t>
  </si>
  <si>
    <t>10</t>
  </si>
  <si>
    <t>1.6.</t>
  </si>
  <si>
    <t xml:space="preserve">Kruhový tlumič hluku </t>
  </si>
  <si>
    <t>12</t>
  </si>
  <si>
    <t>1.7.</t>
  </si>
  <si>
    <t>Směšovací klapka dvojcestná</t>
  </si>
  <si>
    <t>14</t>
  </si>
  <si>
    <t>1.8.</t>
  </si>
  <si>
    <t xml:space="preserve">Klapkový servopohon </t>
  </si>
  <si>
    <t>1.9.</t>
  </si>
  <si>
    <t>Dvoupolohový přepínač směšovací klapky</t>
  </si>
  <si>
    <t>18</t>
  </si>
  <si>
    <t>1.10.</t>
  </si>
  <si>
    <t>Stěnová mřížka 600x200 mm RAL9010</t>
  </si>
  <si>
    <t>20</t>
  </si>
  <si>
    <t>1.11.</t>
  </si>
  <si>
    <t>Dveřní mřížka 500x200 mm RAL9010</t>
  </si>
  <si>
    <t>22</t>
  </si>
  <si>
    <t>1.12.</t>
  </si>
  <si>
    <t>Dveřní mřížka 500x100 mm RAL9010</t>
  </si>
  <si>
    <t>24</t>
  </si>
  <si>
    <t>1.14.</t>
  </si>
  <si>
    <t>Vyúsť s vířivým výtokem vzduchu  RAL9010</t>
  </si>
  <si>
    <t>26</t>
  </si>
  <si>
    <t>1.15.</t>
  </si>
  <si>
    <t>Plenum box PB</t>
  </si>
  <si>
    <t>28</t>
  </si>
  <si>
    <t>1.16.</t>
  </si>
  <si>
    <t>Protidešťová žaluzie se sítí 400x400 mm</t>
  </si>
  <si>
    <t>30</t>
  </si>
  <si>
    <t>1.17.</t>
  </si>
  <si>
    <t>Talířový ventil 160</t>
  </si>
  <si>
    <t>32</t>
  </si>
  <si>
    <t>1.18.</t>
  </si>
  <si>
    <t>Talířový ventil  100</t>
  </si>
  <si>
    <t>34</t>
  </si>
  <si>
    <t>1.19.</t>
  </si>
  <si>
    <t xml:space="preserve">Detektor kouře </t>
  </si>
  <si>
    <t>36</t>
  </si>
  <si>
    <t>2.1.</t>
  </si>
  <si>
    <t>Čtyrhranné VZT potrubí skupiny I z pozinkovaného plechu do obvodu 1890 - 30% tvarovek</t>
  </si>
  <si>
    <t>m</t>
  </si>
  <si>
    <t>515957169</t>
  </si>
  <si>
    <t>2.2.1.</t>
  </si>
  <si>
    <t>Kruhové potrubí SPIRO – Ø200 – 20% tvarovek</t>
  </si>
  <si>
    <t>38</t>
  </si>
  <si>
    <t>2.2.2.</t>
  </si>
  <si>
    <t>Kruhové potrubí SPIRO – Ø160 – 10% tvarovek</t>
  </si>
  <si>
    <t>40</t>
  </si>
  <si>
    <t>2.2.3.</t>
  </si>
  <si>
    <t>Kruhové potrubí SPIRO – Ø125 – 10% tvarovek</t>
  </si>
  <si>
    <t>42</t>
  </si>
  <si>
    <t>2.2.4.</t>
  </si>
  <si>
    <t>Kruhové potrubí SPIRO – Ø100 – 100% tvarovek</t>
  </si>
  <si>
    <t>44</t>
  </si>
  <si>
    <t>2.3.1.</t>
  </si>
  <si>
    <t>Ohebná VZT hadice Ø200</t>
  </si>
  <si>
    <t>48</t>
  </si>
  <si>
    <t>2.3.2.</t>
  </si>
  <si>
    <t>Ohebná VZT hadice Ø160</t>
  </si>
  <si>
    <t>50</t>
  </si>
  <si>
    <t>2.3.3.</t>
  </si>
  <si>
    <t>Ohebná VZT hadice Ø100</t>
  </si>
  <si>
    <t>52</t>
  </si>
  <si>
    <t>2.4.</t>
  </si>
  <si>
    <t>Tepelná izolace polepem tl. 10 mm</t>
  </si>
  <si>
    <t>m2</t>
  </si>
  <si>
    <t>54</t>
  </si>
  <si>
    <t>2.5.</t>
  </si>
  <si>
    <t>Montáž</t>
  </si>
  <si>
    <t>kpl</t>
  </si>
  <si>
    <t>1535357250</t>
  </si>
  <si>
    <t>3</t>
  </si>
  <si>
    <t>2.6.</t>
  </si>
  <si>
    <t>Zaregulování</t>
  </si>
  <si>
    <t>-258916301</t>
  </si>
  <si>
    <t>2.7.</t>
  </si>
  <si>
    <t>Doprava</t>
  </si>
  <si>
    <t>-225976155</t>
  </si>
  <si>
    <t>Rekuperační jednotka s rotačním regeneračním výměníkem a elektrickým ohřevem Vp=620 m3/h, Dpp=100 Pa,  Vo=580 m3/h, Dpo=100 Pa, h=84%, Pel,vent=2x 170 W, Pel, ohř=1,67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</si>
</sst>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72" t="s">
        <v>5</v>
      </c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7"/>
      <c r="D4" s="18" t="s">
        <v>9</v>
      </c>
      <c r="AR4" s="17"/>
      <c r="AS4" s="19" t="s">
        <v>10</v>
      </c>
      <c r="BE4" s="20" t="s">
        <v>11</v>
      </c>
      <c r="BS4" s="14" t="s">
        <v>12</v>
      </c>
    </row>
    <row r="5" spans="1:74" s="1" customFormat="1" ht="12" customHeight="1">
      <c r="B5" s="17"/>
      <c r="D5" s="21" t="s">
        <v>13</v>
      </c>
      <c r="K5" s="203" t="s">
        <v>14</v>
      </c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R5" s="17"/>
      <c r="BE5" s="200" t="s">
        <v>15</v>
      </c>
      <c r="BS5" s="14" t="s">
        <v>6</v>
      </c>
    </row>
    <row r="6" spans="1:74" s="1" customFormat="1" ht="36.950000000000003" customHeight="1">
      <c r="B6" s="17"/>
      <c r="D6" s="23" t="s">
        <v>16</v>
      </c>
      <c r="K6" s="204" t="s">
        <v>17</v>
      </c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R6" s="17"/>
      <c r="BE6" s="201"/>
      <c r="BS6" s="14" t="s">
        <v>6</v>
      </c>
    </row>
    <row r="7" spans="1:74" s="1" customFormat="1" ht="12" customHeight="1">
      <c r="B7" s="17"/>
      <c r="D7" s="24" t="s">
        <v>18</v>
      </c>
      <c r="K7" s="22" t="s">
        <v>1</v>
      </c>
      <c r="AK7" s="24" t="s">
        <v>19</v>
      </c>
      <c r="AN7" s="22" t="s">
        <v>1</v>
      </c>
      <c r="AR7" s="17"/>
      <c r="BE7" s="201"/>
      <c r="BS7" s="14" t="s">
        <v>6</v>
      </c>
    </row>
    <row r="8" spans="1:74" s="1" customFormat="1" ht="12" customHeight="1">
      <c r="B8" s="17"/>
      <c r="D8" s="24" t="s">
        <v>20</v>
      </c>
      <c r="K8" s="22" t="s">
        <v>21</v>
      </c>
      <c r="AK8" s="24" t="s">
        <v>22</v>
      </c>
      <c r="AN8" s="25" t="s">
        <v>23</v>
      </c>
      <c r="AR8" s="17"/>
      <c r="BE8" s="201"/>
      <c r="BS8" s="14" t="s">
        <v>6</v>
      </c>
    </row>
    <row r="9" spans="1:74" s="1" customFormat="1" ht="14.45" customHeight="1">
      <c r="B9" s="17"/>
      <c r="AR9" s="17"/>
      <c r="BE9" s="201"/>
      <c r="BS9" s="14" t="s">
        <v>6</v>
      </c>
    </row>
    <row r="10" spans="1:74" s="1" customFormat="1" ht="12" customHeight="1">
      <c r="B10" s="17"/>
      <c r="D10" s="24" t="s">
        <v>24</v>
      </c>
      <c r="AK10" s="24" t="s">
        <v>25</v>
      </c>
      <c r="AN10" s="22" t="s">
        <v>1</v>
      </c>
      <c r="AR10" s="17"/>
      <c r="BE10" s="201"/>
      <c r="BS10" s="14" t="s">
        <v>6</v>
      </c>
    </row>
    <row r="11" spans="1:74" s="1" customFormat="1" ht="18.399999999999999" customHeight="1">
      <c r="B11" s="17"/>
      <c r="E11" s="22" t="s">
        <v>21</v>
      </c>
      <c r="AK11" s="24" t="s">
        <v>26</v>
      </c>
      <c r="AN11" s="22" t="s">
        <v>1</v>
      </c>
      <c r="AR11" s="17"/>
      <c r="BE11" s="201"/>
      <c r="BS11" s="14" t="s">
        <v>6</v>
      </c>
    </row>
    <row r="12" spans="1:74" s="1" customFormat="1" ht="6.95" customHeight="1">
      <c r="B12" s="17"/>
      <c r="AR12" s="17"/>
      <c r="BE12" s="201"/>
      <c r="BS12" s="14" t="s">
        <v>6</v>
      </c>
    </row>
    <row r="13" spans="1:74" s="1" customFormat="1" ht="12" customHeight="1">
      <c r="B13" s="17"/>
      <c r="D13" s="24" t="s">
        <v>27</v>
      </c>
      <c r="AK13" s="24" t="s">
        <v>25</v>
      </c>
      <c r="AN13" s="26" t="s">
        <v>28</v>
      </c>
      <c r="AR13" s="17"/>
      <c r="BE13" s="201"/>
      <c r="BS13" s="14" t="s">
        <v>6</v>
      </c>
    </row>
    <row r="14" spans="1:74" ht="12.75">
      <c r="B14" s="17"/>
      <c r="E14" s="205" t="s">
        <v>28</v>
      </c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4" t="s">
        <v>26</v>
      </c>
      <c r="AN14" s="26" t="s">
        <v>28</v>
      </c>
      <c r="AR14" s="17"/>
      <c r="BE14" s="201"/>
      <c r="BS14" s="14" t="s">
        <v>6</v>
      </c>
    </row>
    <row r="15" spans="1:74" s="1" customFormat="1" ht="6.95" customHeight="1">
      <c r="B15" s="17"/>
      <c r="AR15" s="17"/>
      <c r="BE15" s="201"/>
      <c r="BS15" s="14" t="s">
        <v>3</v>
      </c>
    </row>
    <row r="16" spans="1:74" s="1" customFormat="1" ht="12" customHeight="1">
      <c r="B16" s="17"/>
      <c r="D16" s="24" t="s">
        <v>29</v>
      </c>
      <c r="AK16" s="24" t="s">
        <v>25</v>
      </c>
      <c r="AN16" s="22" t="s">
        <v>1</v>
      </c>
      <c r="AR16" s="17"/>
      <c r="BE16" s="201"/>
      <c r="BS16" s="14" t="s">
        <v>3</v>
      </c>
    </row>
    <row r="17" spans="1:71" s="1" customFormat="1" ht="18.399999999999999" customHeight="1">
      <c r="B17" s="17"/>
      <c r="E17" s="22" t="s">
        <v>21</v>
      </c>
      <c r="AK17" s="24" t="s">
        <v>26</v>
      </c>
      <c r="AN17" s="22" t="s">
        <v>1</v>
      </c>
      <c r="AR17" s="17"/>
      <c r="BE17" s="201"/>
      <c r="BS17" s="14" t="s">
        <v>30</v>
      </c>
    </row>
    <row r="18" spans="1:71" s="1" customFormat="1" ht="6.95" customHeight="1">
      <c r="B18" s="17"/>
      <c r="AR18" s="17"/>
      <c r="BE18" s="201"/>
      <c r="BS18" s="14" t="s">
        <v>6</v>
      </c>
    </row>
    <row r="19" spans="1:71" s="1" customFormat="1" ht="12" customHeight="1">
      <c r="B19" s="17"/>
      <c r="D19" s="24" t="s">
        <v>31</v>
      </c>
      <c r="AK19" s="24" t="s">
        <v>25</v>
      </c>
      <c r="AN19" s="22" t="s">
        <v>1</v>
      </c>
      <c r="AR19" s="17"/>
      <c r="BE19" s="201"/>
      <c r="BS19" s="14" t="s">
        <v>6</v>
      </c>
    </row>
    <row r="20" spans="1:71" s="1" customFormat="1" ht="18.399999999999999" customHeight="1">
      <c r="B20" s="17"/>
      <c r="E20" s="22" t="s">
        <v>21</v>
      </c>
      <c r="AK20" s="24" t="s">
        <v>26</v>
      </c>
      <c r="AN20" s="22" t="s">
        <v>1</v>
      </c>
      <c r="AR20" s="17"/>
      <c r="BE20" s="201"/>
      <c r="BS20" s="14" t="s">
        <v>30</v>
      </c>
    </row>
    <row r="21" spans="1:71" s="1" customFormat="1" ht="6.95" customHeight="1">
      <c r="B21" s="17"/>
      <c r="AR21" s="17"/>
      <c r="BE21" s="201"/>
    </row>
    <row r="22" spans="1:71" s="1" customFormat="1" ht="12" customHeight="1">
      <c r="B22" s="17"/>
      <c r="D22" s="24" t="s">
        <v>32</v>
      </c>
      <c r="AR22" s="17"/>
      <c r="BE22" s="201"/>
    </row>
    <row r="23" spans="1:71" s="1" customFormat="1" ht="16.5" customHeight="1">
      <c r="B23" s="17"/>
      <c r="E23" s="207" t="s">
        <v>1</v>
      </c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R23" s="17"/>
      <c r="BE23" s="201"/>
    </row>
    <row r="24" spans="1:71" s="1" customFormat="1" ht="6.95" customHeight="1">
      <c r="B24" s="17"/>
      <c r="AR24" s="17"/>
      <c r="BE24" s="201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01"/>
    </row>
    <row r="26" spans="1:71" s="2" customFormat="1" ht="25.9" customHeight="1">
      <c r="A26" s="29"/>
      <c r="B26" s="30"/>
      <c r="C26" s="29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08">
        <f>ROUND(AG94,2)</f>
        <v>0</v>
      </c>
      <c r="AL26" s="209"/>
      <c r="AM26" s="209"/>
      <c r="AN26" s="209"/>
      <c r="AO26" s="209"/>
      <c r="AP26" s="29"/>
      <c r="AQ26" s="29"/>
      <c r="AR26" s="30"/>
      <c r="BE26" s="201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01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0" t="s">
        <v>34</v>
      </c>
      <c r="M28" s="210"/>
      <c r="N28" s="210"/>
      <c r="O28" s="210"/>
      <c r="P28" s="210"/>
      <c r="Q28" s="29"/>
      <c r="R28" s="29"/>
      <c r="S28" s="29"/>
      <c r="T28" s="29"/>
      <c r="U28" s="29"/>
      <c r="V28" s="29"/>
      <c r="W28" s="210" t="s">
        <v>35</v>
      </c>
      <c r="X28" s="210"/>
      <c r="Y28" s="210"/>
      <c r="Z28" s="210"/>
      <c r="AA28" s="210"/>
      <c r="AB28" s="210"/>
      <c r="AC28" s="210"/>
      <c r="AD28" s="210"/>
      <c r="AE28" s="210"/>
      <c r="AF28" s="29"/>
      <c r="AG28" s="29"/>
      <c r="AH28" s="29"/>
      <c r="AI28" s="29"/>
      <c r="AJ28" s="29"/>
      <c r="AK28" s="210" t="s">
        <v>36</v>
      </c>
      <c r="AL28" s="210"/>
      <c r="AM28" s="210"/>
      <c r="AN28" s="210"/>
      <c r="AO28" s="210"/>
      <c r="AP28" s="29"/>
      <c r="AQ28" s="29"/>
      <c r="AR28" s="30"/>
      <c r="BE28" s="201"/>
    </row>
    <row r="29" spans="1:71" s="3" customFormat="1" ht="14.45" customHeight="1">
      <c r="B29" s="34"/>
      <c r="D29" s="24" t="s">
        <v>37</v>
      </c>
      <c r="F29" s="24" t="s">
        <v>38</v>
      </c>
      <c r="L29" s="195">
        <v>0.21</v>
      </c>
      <c r="M29" s="194"/>
      <c r="N29" s="194"/>
      <c r="O29" s="194"/>
      <c r="P29" s="194"/>
      <c r="W29" s="193">
        <f>ROUND(AZ94, 2)</f>
        <v>0</v>
      </c>
      <c r="X29" s="194"/>
      <c r="Y29" s="194"/>
      <c r="Z29" s="194"/>
      <c r="AA29" s="194"/>
      <c r="AB29" s="194"/>
      <c r="AC29" s="194"/>
      <c r="AD29" s="194"/>
      <c r="AE29" s="194"/>
      <c r="AK29" s="193">
        <f>ROUND(AV94, 2)</f>
        <v>0</v>
      </c>
      <c r="AL29" s="194"/>
      <c r="AM29" s="194"/>
      <c r="AN29" s="194"/>
      <c r="AO29" s="194"/>
      <c r="AR29" s="34"/>
      <c r="BE29" s="202"/>
    </row>
    <row r="30" spans="1:71" s="3" customFormat="1" ht="14.45" customHeight="1">
      <c r="B30" s="34"/>
      <c r="F30" s="24" t="s">
        <v>39</v>
      </c>
      <c r="L30" s="195">
        <v>0.15</v>
      </c>
      <c r="M30" s="194"/>
      <c r="N30" s="194"/>
      <c r="O30" s="194"/>
      <c r="P30" s="194"/>
      <c r="W30" s="193">
        <f>ROUND(BA94, 2)</f>
        <v>0</v>
      </c>
      <c r="X30" s="194"/>
      <c r="Y30" s="194"/>
      <c r="Z30" s="194"/>
      <c r="AA30" s="194"/>
      <c r="AB30" s="194"/>
      <c r="AC30" s="194"/>
      <c r="AD30" s="194"/>
      <c r="AE30" s="194"/>
      <c r="AK30" s="193">
        <f>ROUND(AW94, 2)</f>
        <v>0</v>
      </c>
      <c r="AL30" s="194"/>
      <c r="AM30" s="194"/>
      <c r="AN30" s="194"/>
      <c r="AO30" s="194"/>
      <c r="AR30" s="34"/>
      <c r="BE30" s="202"/>
    </row>
    <row r="31" spans="1:71" s="3" customFormat="1" ht="14.45" hidden="1" customHeight="1">
      <c r="B31" s="34"/>
      <c r="F31" s="24" t="s">
        <v>40</v>
      </c>
      <c r="L31" s="195">
        <v>0.21</v>
      </c>
      <c r="M31" s="194"/>
      <c r="N31" s="194"/>
      <c r="O31" s="194"/>
      <c r="P31" s="194"/>
      <c r="W31" s="193">
        <f>ROUND(BB94, 2)</f>
        <v>0</v>
      </c>
      <c r="X31" s="194"/>
      <c r="Y31" s="194"/>
      <c r="Z31" s="194"/>
      <c r="AA31" s="194"/>
      <c r="AB31" s="194"/>
      <c r="AC31" s="194"/>
      <c r="AD31" s="194"/>
      <c r="AE31" s="194"/>
      <c r="AK31" s="193">
        <v>0</v>
      </c>
      <c r="AL31" s="194"/>
      <c r="AM31" s="194"/>
      <c r="AN31" s="194"/>
      <c r="AO31" s="194"/>
      <c r="AR31" s="34"/>
      <c r="BE31" s="202"/>
    </row>
    <row r="32" spans="1:71" s="3" customFormat="1" ht="14.45" hidden="1" customHeight="1">
      <c r="B32" s="34"/>
      <c r="F32" s="24" t="s">
        <v>41</v>
      </c>
      <c r="L32" s="195">
        <v>0.15</v>
      </c>
      <c r="M32" s="194"/>
      <c r="N32" s="194"/>
      <c r="O32" s="194"/>
      <c r="P32" s="194"/>
      <c r="W32" s="193">
        <f>ROUND(BC94, 2)</f>
        <v>0</v>
      </c>
      <c r="X32" s="194"/>
      <c r="Y32" s="194"/>
      <c r="Z32" s="194"/>
      <c r="AA32" s="194"/>
      <c r="AB32" s="194"/>
      <c r="AC32" s="194"/>
      <c r="AD32" s="194"/>
      <c r="AE32" s="194"/>
      <c r="AK32" s="193">
        <v>0</v>
      </c>
      <c r="AL32" s="194"/>
      <c r="AM32" s="194"/>
      <c r="AN32" s="194"/>
      <c r="AO32" s="194"/>
      <c r="AR32" s="34"/>
      <c r="BE32" s="202"/>
    </row>
    <row r="33" spans="1:57" s="3" customFormat="1" ht="14.45" hidden="1" customHeight="1">
      <c r="B33" s="34"/>
      <c r="F33" s="24" t="s">
        <v>42</v>
      </c>
      <c r="L33" s="195">
        <v>0</v>
      </c>
      <c r="M33" s="194"/>
      <c r="N33" s="194"/>
      <c r="O33" s="194"/>
      <c r="P33" s="194"/>
      <c r="W33" s="193">
        <f>ROUND(BD94, 2)</f>
        <v>0</v>
      </c>
      <c r="X33" s="194"/>
      <c r="Y33" s="194"/>
      <c r="Z33" s="194"/>
      <c r="AA33" s="194"/>
      <c r="AB33" s="194"/>
      <c r="AC33" s="194"/>
      <c r="AD33" s="194"/>
      <c r="AE33" s="194"/>
      <c r="AK33" s="193">
        <v>0</v>
      </c>
      <c r="AL33" s="194"/>
      <c r="AM33" s="194"/>
      <c r="AN33" s="194"/>
      <c r="AO33" s="194"/>
      <c r="AR33" s="34"/>
      <c r="BE33" s="202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01"/>
    </row>
    <row r="35" spans="1:57" s="2" customFormat="1" ht="25.9" customHeight="1">
      <c r="A35" s="29"/>
      <c r="B35" s="30"/>
      <c r="C35" s="35"/>
      <c r="D35" s="36" t="s">
        <v>43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44</v>
      </c>
      <c r="U35" s="37"/>
      <c r="V35" s="37"/>
      <c r="W35" s="37"/>
      <c r="X35" s="196" t="s">
        <v>45</v>
      </c>
      <c r="Y35" s="197"/>
      <c r="Z35" s="197"/>
      <c r="AA35" s="197"/>
      <c r="AB35" s="197"/>
      <c r="AC35" s="37"/>
      <c r="AD35" s="37"/>
      <c r="AE35" s="37"/>
      <c r="AF35" s="37"/>
      <c r="AG35" s="37"/>
      <c r="AH35" s="37"/>
      <c r="AI35" s="37"/>
      <c r="AJ35" s="37"/>
      <c r="AK35" s="198">
        <f>SUM(AK26:AK33)</f>
        <v>0</v>
      </c>
      <c r="AL35" s="197"/>
      <c r="AM35" s="197"/>
      <c r="AN35" s="197"/>
      <c r="AO35" s="199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46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47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2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48</v>
      </c>
      <c r="AI60" s="32"/>
      <c r="AJ60" s="32"/>
      <c r="AK60" s="32"/>
      <c r="AL60" s="32"/>
      <c r="AM60" s="42" t="s">
        <v>49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0" t="s">
        <v>50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51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2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48</v>
      </c>
      <c r="AI75" s="32"/>
      <c r="AJ75" s="32"/>
      <c r="AK75" s="32"/>
      <c r="AL75" s="32"/>
      <c r="AM75" s="42" t="s">
        <v>49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52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13</v>
      </c>
      <c r="L84" s="4" t="str">
        <f>K5</f>
        <v>IMPORT</v>
      </c>
      <c r="AR84" s="48"/>
    </row>
    <row r="85" spans="1:91" s="5" customFormat="1" ht="36.950000000000003" customHeight="1">
      <c r="B85" s="49"/>
      <c r="C85" s="50" t="s">
        <v>16</v>
      </c>
      <c r="L85" s="184" t="str">
        <f>K6</f>
        <v>1122019 NOVOSTAVBA MATEŘSKÉ ŠKOLY - ŽALHOSTICE - Polerecký, p. Filip (1)</v>
      </c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20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22</v>
      </c>
      <c r="AJ87" s="29"/>
      <c r="AK87" s="29"/>
      <c r="AL87" s="29"/>
      <c r="AM87" s="186" t="str">
        <f>IF(AN8= "","",AN8)</f>
        <v>13. 1. 2020</v>
      </c>
      <c r="AN87" s="186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24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29</v>
      </c>
      <c r="AJ89" s="29"/>
      <c r="AK89" s="29"/>
      <c r="AL89" s="29"/>
      <c r="AM89" s="187" t="str">
        <f>IF(E17="","",E17)</f>
        <v xml:space="preserve"> </v>
      </c>
      <c r="AN89" s="188"/>
      <c r="AO89" s="188"/>
      <c r="AP89" s="188"/>
      <c r="AQ89" s="29"/>
      <c r="AR89" s="30"/>
      <c r="AS89" s="189" t="s">
        <v>53</v>
      </c>
      <c r="AT89" s="190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27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31</v>
      </c>
      <c r="AJ90" s="29"/>
      <c r="AK90" s="29"/>
      <c r="AL90" s="29"/>
      <c r="AM90" s="187" t="str">
        <f>IF(E20="","",E20)</f>
        <v xml:space="preserve"> </v>
      </c>
      <c r="AN90" s="188"/>
      <c r="AO90" s="188"/>
      <c r="AP90" s="188"/>
      <c r="AQ90" s="29"/>
      <c r="AR90" s="30"/>
      <c r="AS90" s="191"/>
      <c r="AT90" s="192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91"/>
      <c r="AT91" s="192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174" t="s">
        <v>54</v>
      </c>
      <c r="D92" s="175"/>
      <c r="E92" s="175"/>
      <c r="F92" s="175"/>
      <c r="G92" s="175"/>
      <c r="H92" s="57"/>
      <c r="I92" s="176" t="s">
        <v>55</v>
      </c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7" t="s">
        <v>56</v>
      </c>
      <c r="AH92" s="175"/>
      <c r="AI92" s="175"/>
      <c r="AJ92" s="175"/>
      <c r="AK92" s="175"/>
      <c r="AL92" s="175"/>
      <c r="AM92" s="175"/>
      <c r="AN92" s="176" t="s">
        <v>57</v>
      </c>
      <c r="AO92" s="175"/>
      <c r="AP92" s="178"/>
      <c r="AQ92" s="58" t="s">
        <v>58</v>
      </c>
      <c r="AR92" s="30"/>
      <c r="AS92" s="59" t="s">
        <v>59</v>
      </c>
      <c r="AT92" s="60" t="s">
        <v>60</v>
      </c>
      <c r="AU92" s="60" t="s">
        <v>61</v>
      </c>
      <c r="AV92" s="60" t="s">
        <v>62</v>
      </c>
      <c r="AW92" s="60" t="s">
        <v>63</v>
      </c>
      <c r="AX92" s="60" t="s">
        <v>64</v>
      </c>
      <c r="AY92" s="60" t="s">
        <v>65</v>
      </c>
      <c r="AZ92" s="60" t="s">
        <v>66</v>
      </c>
      <c r="BA92" s="60" t="s">
        <v>67</v>
      </c>
      <c r="BB92" s="60" t="s">
        <v>68</v>
      </c>
      <c r="BC92" s="60" t="s">
        <v>69</v>
      </c>
      <c r="BD92" s="61" t="s">
        <v>70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71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82">
        <f>ROUND(AG95,2)</f>
        <v>0</v>
      </c>
      <c r="AH94" s="182"/>
      <c r="AI94" s="182"/>
      <c r="AJ94" s="182"/>
      <c r="AK94" s="182"/>
      <c r="AL94" s="182"/>
      <c r="AM94" s="182"/>
      <c r="AN94" s="183">
        <f>SUM(AG94,AT94)</f>
        <v>0</v>
      </c>
      <c r="AO94" s="183"/>
      <c r="AP94" s="183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72</v>
      </c>
      <c r="BT94" s="74" t="s">
        <v>73</v>
      </c>
      <c r="BU94" s="75" t="s">
        <v>74</v>
      </c>
      <c r="BV94" s="74" t="s">
        <v>14</v>
      </c>
      <c r="BW94" s="74" t="s">
        <v>4</v>
      </c>
      <c r="BX94" s="74" t="s">
        <v>75</v>
      </c>
      <c r="CL94" s="74" t="s">
        <v>1</v>
      </c>
    </row>
    <row r="95" spans="1:91" s="7" customFormat="1" ht="16.5" customHeight="1">
      <c r="A95" s="76" t="s">
        <v>76</v>
      </c>
      <c r="B95" s="77"/>
      <c r="C95" s="78"/>
      <c r="D95" s="181" t="s">
        <v>77</v>
      </c>
      <c r="E95" s="181"/>
      <c r="F95" s="181"/>
      <c r="G95" s="181"/>
      <c r="H95" s="181"/>
      <c r="I95" s="79"/>
      <c r="J95" s="181" t="s">
        <v>78</v>
      </c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79">
        <f>'Objekt1 - Specifikace VZT'!J30</f>
        <v>0</v>
      </c>
      <c r="AH95" s="180"/>
      <c r="AI95" s="180"/>
      <c r="AJ95" s="180"/>
      <c r="AK95" s="180"/>
      <c r="AL95" s="180"/>
      <c r="AM95" s="180"/>
      <c r="AN95" s="179">
        <f>SUM(AG95,AT95)</f>
        <v>0</v>
      </c>
      <c r="AO95" s="180"/>
      <c r="AP95" s="180"/>
      <c r="AQ95" s="80" t="s">
        <v>79</v>
      </c>
      <c r="AR95" s="77"/>
      <c r="AS95" s="81">
        <v>0</v>
      </c>
      <c r="AT95" s="82">
        <f>ROUND(SUM(AV95:AW95),2)</f>
        <v>0</v>
      </c>
      <c r="AU95" s="83">
        <f>'Objekt1 - Specifikace VZT'!P118</f>
        <v>0</v>
      </c>
      <c r="AV95" s="82">
        <f>'Objekt1 - Specifikace VZT'!J33</f>
        <v>0</v>
      </c>
      <c r="AW95" s="82">
        <f>'Objekt1 - Specifikace VZT'!J34</f>
        <v>0</v>
      </c>
      <c r="AX95" s="82">
        <f>'Objekt1 - Specifikace VZT'!J35</f>
        <v>0</v>
      </c>
      <c r="AY95" s="82">
        <f>'Objekt1 - Specifikace VZT'!J36</f>
        <v>0</v>
      </c>
      <c r="AZ95" s="82">
        <f>'Objekt1 - Specifikace VZT'!F33</f>
        <v>0</v>
      </c>
      <c r="BA95" s="82">
        <f>'Objekt1 - Specifikace VZT'!F34</f>
        <v>0</v>
      </c>
      <c r="BB95" s="82">
        <f>'Objekt1 - Specifikace VZT'!F35</f>
        <v>0</v>
      </c>
      <c r="BC95" s="82">
        <f>'Objekt1 - Specifikace VZT'!F36</f>
        <v>0</v>
      </c>
      <c r="BD95" s="84">
        <f>'Objekt1 - Specifikace VZT'!F37</f>
        <v>0</v>
      </c>
      <c r="BT95" s="85" t="s">
        <v>80</v>
      </c>
      <c r="BV95" s="85" t="s">
        <v>14</v>
      </c>
      <c r="BW95" s="85" t="s">
        <v>81</v>
      </c>
      <c r="BX95" s="85" t="s">
        <v>4</v>
      </c>
      <c r="CL95" s="85" t="s">
        <v>1</v>
      </c>
      <c r="CM95" s="85" t="s">
        <v>82</v>
      </c>
    </row>
    <row r="96" spans="1:91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Objekt1 - Specifikace VZT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abSelected="1" topLeftCell="A101" workbookViewId="0">
      <selection activeCell="W117" sqref="W117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17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81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87"/>
      <c r="J3" s="16"/>
      <c r="K3" s="16"/>
      <c r="L3" s="17"/>
      <c r="AT3" s="14" t="s">
        <v>82</v>
      </c>
    </row>
    <row r="4" spans="1:46" s="1" customFormat="1" ht="24.95" customHeight="1">
      <c r="B4" s="17"/>
      <c r="D4" s="18" t="s">
        <v>83</v>
      </c>
      <c r="I4" s="86"/>
      <c r="L4" s="17"/>
      <c r="M4" s="88" t="s">
        <v>10</v>
      </c>
      <c r="AT4" s="14" t="s">
        <v>3</v>
      </c>
    </row>
    <row r="5" spans="1:46" s="1" customFormat="1" ht="6.95" customHeight="1">
      <c r="B5" s="17"/>
      <c r="I5" s="86"/>
      <c r="L5" s="17"/>
    </row>
    <row r="6" spans="1:46" s="1" customFormat="1" ht="12" customHeight="1">
      <c r="B6" s="17"/>
      <c r="D6" s="24" t="s">
        <v>16</v>
      </c>
      <c r="I6" s="86"/>
      <c r="L6" s="17"/>
    </row>
    <row r="7" spans="1:46" s="1" customFormat="1" ht="23.25" customHeight="1">
      <c r="B7" s="17"/>
      <c r="E7" s="212" t="str">
        <f>'Rekapitulace stavby'!K6</f>
        <v>1122019 NOVOSTAVBA MATEŘSKÉ ŠKOLY - ŽALHOSTICE - Polerecký, p. Filip (1)</v>
      </c>
      <c r="F7" s="213"/>
      <c r="G7" s="213"/>
      <c r="H7" s="213"/>
      <c r="I7" s="86"/>
      <c r="L7" s="17"/>
    </row>
    <row r="8" spans="1:46" s="2" customFormat="1" ht="12" customHeight="1">
      <c r="A8" s="29"/>
      <c r="B8" s="30"/>
      <c r="C8" s="29"/>
      <c r="D8" s="24" t="s">
        <v>84</v>
      </c>
      <c r="E8" s="29"/>
      <c r="F8" s="29"/>
      <c r="G8" s="29"/>
      <c r="H8" s="29"/>
      <c r="I8" s="8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4" t="s">
        <v>85</v>
      </c>
      <c r="F9" s="211"/>
      <c r="G9" s="211"/>
      <c r="H9" s="211"/>
      <c r="I9" s="8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8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18</v>
      </c>
      <c r="E11" s="29"/>
      <c r="F11" s="22" t="s">
        <v>1</v>
      </c>
      <c r="G11" s="29"/>
      <c r="H11" s="29"/>
      <c r="I11" s="90" t="s">
        <v>19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20</v>
      </c>
      <c r="E12" s="29"/>
      <c r="F12" s="22" t="s">
        <v>21</v>
      </c>
      <c r="G12" s="29"/>
      <c r="H12" s="29"/>
      <c r="I12" s="90" t="s">
        <v>22</v>
      </c>
      <c r="J12" s="52" t="str">
        <f>'Rekapitulace stavby'!AN8</f>
        <v>13. 1. 2020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8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24</v>
      </c>
      <c r="E14" s="29"/>
      <c r="F14" s="29"/>
      <c r="G14" s="29"/>
      <c r="H14" s="29"/>
      <c r="I14" s="90" t="s">
        <v>25</v>
      </c>
      <c r="J14" s="22" t="str">
        <f>IF('Rekapitulace stavby'!AN10="","",'Rekapitulace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IF('Rekapitulace stavby'!E11="","",'Rekapitulace stavby'!E11)</f>
        <v xml:space="preserve"> </v>
      </c>
      <c r="F15" s="29"/>
      <c r="G15" s="29"/>
      <c r="H15" s="29"/>
      <c r="I15" s="90" t="s">
        <v>26</v>
      </c>
      <c r="J15" s="22" t="str">
        <f>IF('Rekapitulace stavby'!AN11="","",'Rekapitulace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8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0" t="s">
        <v>25</v>
      </c>
      <c r="J17" s="25" t="str">
        <f>'Rekapitulace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14" t="str">
        <f>'Rekapitulace stavby'!E14</f>
        <v>Vyplň údaj</v>
      </c>
      <c r="F18" s="203"/>
      <c r="G18" s="203"/>
      <c r="H18" s="203"/>
      <c r="I18" s="90" t="s">
        <v>26</v>
      </c>
      <c r="J18" s="25" t="str">
        <f>'Rekapitulace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8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0" t="s">
        <v>25</v>
      </c>
      <c r="J20" s="22" t="str">
        <f>IF('Rekapitulace stavby'!AN16="","",'Rekapitulace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IF('Rekapitulace stavby'!E17="","",'Rekapitulace stavby'!E17)</f>
        <v xml:space="preserve"> </v>
      </c>
      <c r="F21" s="29"/>
      <c r="G21" s="29"/>
      <c r="H21" s="29"/>
      <c r="I21" s="90" t="s">
        <v>26</v>
      </c>
      <c r="J21" s="22" t="str">
        <f>IF('Rekapitulace stavby'!AN17="","",'Rekapitulace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8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90" t="s">
        <v>25</v>
      </c>
      <c r="J23" s="22" t="str">
        <f>IF('Rekapitulace stavby'!AN19="","",'Rekapitulace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IF('Rekapitulace stavby'!E20="","",'Rekapitulace stavby'!E20)</f>
        <v xml:space="preserve"> </v>
      </c>
      <c r="F24" s="29"/>
      <c r="G24" s="29"/>
      <c r="H24" s="29"/>
      <c r="I24" s="90" t="s">
        <v>26</v>
      </c>
      <c r="J24" s="22" t="str">
        <f>IF('Rekapitulace stavby'!AN20="","",'Rekapitulace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8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8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1"/>
      <c r="B27" s="92"/>
      <c r="C27" s="91"/>
      <c r="D27" s="91"/>
      <c r="E27" s="207" t="s">
        <v>1</v>
      </c>
      <c r="F27" s="207"/>
      <c r="G27" s="207"/>
      <c r="H27" s="207"/>
      <c r="I27" s="93"/>
      <c r="J27" s="91"/>
      <c r="K27" s="91"/>
      <c r="L27" s="94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8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5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6" t="s">
        <v>33</v>
      </c>
      <c r="E30" s="29"/>
      <c r="F30" s="29"/>
      <c r="G30" s="29"/>
      <c r="H30" s="29"/>
      <c r="I30" s="89"/>
      <c r="J30" s="68">
        <f>ROUND(J118,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5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97" t="s">
        <v>34</v>
      </c>
      <c r="J32" s="33" t="s">
        <v>36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37</v>
      </c>
      <c r="E33" s="24" t="s">
        <v>38</v>
      </c>
      <c r="F33" s="99">
        <f>ROUND((SUM(BE118:BE150)),  2)</f>
        <v>0</v>
      </c>
      <c r="G33" s="29"/>
      <c r="H33" s="29"/>
      <c r="I33" s="100">
        <v>0.21</v>
      </c>
      <c r="J33" s="99">
        <f>ROUND(((SUM(BE118:BE150))*I33),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39</v>
      </c>
      <c r="F34" s="99">
        <f>ROUND((SUM(BF118:BF150)),  2)</f>
        <v>0</v>
      </c>
      <c r="G34" s="29"/>
      <c r="H34" s="29"/>
      <c r="I34" s="100">
        <v>0.15</v>
      </c>
      <c r="J34" s="99">
        <f>ROUND(((SUM(BF118:BF150))*I34),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40</v>
      </c>
      <c r="F35" s="99">
        <f>ROUND((SUM(BG118:BG150)),  2)</f>
        <v>0</v>
      </c>
      <c r="G35" s="29"/>
      <c r="H35" s="29"/>
      <c r="I35" s="100">
        <v>0.21</v>
      </c>
      <c r="J35" s="99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41</v>
      </c>
      <c r="F36" s="99">
        <f>ROUND((SUM(BH118:BH150)),  2)</f>
        <v>0</v>
      </c>
      <c r="G36" s="29"/>
      <c r="H36" s="29"/>
      <c r="I36" s="100">
        <v>0.15</v>
      </c>
      <c r="J36" s="99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42</v>
      </c>
      <c r="F37" s="99">
        <f>ROUND((SUM(BI118:BI150)),  2)</f>
        <v>0</v>
      </c>
      <c r="G37" s="29"/>
      <c r="H37" s="29"/>
      <c r="I37" s="100">
        <v>0</v>
      </c>
      <c r="J37" s="99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8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1"/>
      <c r="D39" s="102" t="s">
        <v>43</v>
      </c>
      <c r="E39" s="57"/>
      <c r="F39" s="57"/>
      <c r="G39" s="103" t="s">
        <v>44</v>
      </c>
      <c r="H39" s="104" t="s">
        <v>45</v>
      </c>
      <c r="I39" s="105"/>
      <c r="J39" s="106">
        <f>SUM(J30:J37)</f>
        <v>0</v>
      </c>
      <c r="K39" s="107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8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86"/>
      <c r="L41" s="17"/>
    </row>
    <row r="42" spans="1:31" s="1" customFormat="1" ht="14.45" customHeight="1">
      <c r="B42" s="17"/>
      <c r="I42" s="86"/>
      <c r="L42" s="17"/>
    </row>
    <row r="43" spans="1:31" s="1" customFormat="1" ht="14.45" customHeight="1">
      <c r="B43" s="17"/>
      <c r="I43" s="86"/>
      <c r="L43" s="17"/>
    </row>
    <row r="44" spans="1:31" s="1" customFormat="1" ht="14.45" customHeight="1">
      <c r="B44" s="17"/>
      <c r="I44" s="86"/>
      <c r="L44" s="17"/>
    </row>
    <row r="45" spans="1:31" s="1" customFormat="1" ht="14.45" customHeight="1">
      <c r="B45" s="17"/>
      <c r="I45" s="86"/>
      <c r="L45" s="17"/>
    </row>
    <row r="46" spans="1:31" s="1" customFormat="1" ht="14.45" customHeight="1">
      <c r="B46" s="17"/>
      <c r="I46" s="86"/>
      <c r="L46" s="17"/>
    </row>
    <row r="47" spans="1:31" s="1" customFormat="1" ht="14.45" customHeight="1">
      <c r="B47" s="17"/>
      <c r="I47" s="86"/>
      <c r="L47" s="17"/>
    </row>
    <row r="48" spans="1:31" s="1" customFormat="1" ht="14.45" customHeight="1">
      <c r="B48" s="17"/>
      <c r="I48" s="86"/>
      <c r="L48" s="17"/>
    </row>
    <row r="49" spans="1:31" s="1" customFormat="1" ht="14.45" customHeight="1">
      <c r="B49" s="17"/>
      <c r="I49" s="86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108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48</v>
      </c>
      <c r="E61" s="32"/>
      <c r="F61" s="109" t="s">
        <v>49</v>
      </c>
      <c r="G61" s="42" t="s">
        <v>48</v>
      </c>
      <c r="H61" s="32"/>
      <c r="I61" s="110"/>
      <c r="J61" s="111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12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48</v>
      </c>
      <c r="E76" s="32"/>
      <c r="F76" s="109" t="s">
        <v>49</v>
      </c>
      <c r="G76" s="42" t="s">
        <v>48</v>
      </c>
      <c r="H76" s="32"/>
      <c r="I76" s="110"/>
      <c r="J76" s="111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3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4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86</v>
      </c>
      <c r="D82" s="29"/>
      <c r="E82" s="29"/>
      <c r="F82" s="29"/>
      <c r="G82" s="29"/>
      <c r="H82" s="29"/>
      <c r="I82" s="8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8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8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3.25" customHeight="1">
      <c r="A85" s="29"/>
      <c r="B85" s="30"/>
      <c r="C85" s="29"/>
      <c r="D85" s="29"/>
      <c r="E85" s="212" t="str">
        <f>E7</f>
        <v>1122019 NOVOSTAVBA MATEŘSKÉ ŠKOLY - ŽALHOSTICE - Polerecký, p. Filip (1)</v>
      </c>
      <c r="F85" s="213"/>
      <c r="G85" s="213"/>
      <c r="H85" s="213"/>
      <c r="I85" s="8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84</v>
      </c>
      <c r="D86" s="29"/>
      <c r="E86" s="29"/>
      <c r="F86" s="29"/>
      <c r="G86" s="29"/>
      <c r="H86" s="29"/>
      <c r="I86" s="8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4" t="str">
        <f>E9</f>
        <v>Objekt1 - Specifikace VZT</v>
      </c>
      <c r="F87" s="211"/>
      <c r="G87" s="211"/>
      <c r="H87" s="211"/>
      <c r="I87" s="8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8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20</v>
      </c>
      <c r="D89" s="29"/>
      <c r="E89" s="29"/>
      <c r="F89" s="22" t="str">
        <f>F12</f>
        <v xml:space="preserve"> </v>
      </c>
      <c r="G89" s="29"/>
      <c r="H89" s="29"/>
      <c r="I89" s="90" t="s">
        <v>22</v>
      </c>
      <c r="J89" s="52" t="str">
        <f>IF(J12="","",J12)</f>
        <v>13. 1. 2020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8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24</v>
      </c>
      <c r="D91" s="29"/>
      <c r="E91" s="29"/>
      <c r="F91" s="22" t="str">
        <f>E15</f>
        <v xml:space="preserve"> </v>
      </c>
      <c r="G91" s="29"/>
      <c r="H91" s="29"/>
      <c r="I91" s="90" t="s">
        <v>29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0" t="s">
        <v>31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8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5" t="s">
        <v>87</v>
      </c>
      <c r="D94" s="101"/>
      <c r="E94" s="101"/>
      <c r="F94" s="101"/>
      <c r="G94" s="101"/>
      <c r="H94" s="101"/>
      <c r="I94" s="116"/>
      <c r="J94" s="117" t="s">
        <v>88</v>
      </c>
      <c r="K94" s="101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8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8" t="s">
        <v>89</v>
      </c>
      <c r="D96" s="29"/>
      <c r="E96" s="29"/>
      <c r="F96" s="29"/>
      <c r="G96" s="29"/>
      <c r="H96" s="29"/>
      <c r="I96" s="89"/>
      <c r="J96" s="68">
        <f>J118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90</v>
      </c>
    </row>
    <row r="97" spans="1:31" s="9" customFormat="1" ht="24.95" customHeight="1">
      <c r="B97" s="119"/>
      <c r="D97" s="120" t="s">
        <v>91</v>
      </c>
      <c r="E97" s="121"/>
      <c r="F97" s="121"/>
      <c r="G97" s="121"/>
      <c r="H97" s="121"/>
      <c r="I97" s="122"/>
      <c r="J97" s="123">
        <f>J119</f>
        <v>0</v>
      </c>
      <c r="L97" s="119"/>
    </row>
    <row r="98" spans="1:31" s="10" customFormat="1" ht="19.899999999999999" customHeight="1">
      <c r="B98" s="124"/>
      <c r="D98" s="125" t="s">
        <v>92</v>
      </c>
      <c r="E98" s="126"/>
      <c r="F98" s="126"/>
      <c r="G98" s="126"/>
      <c r="H98" s="126"/>
      <c r="I98" s="127"/>
      <c r="J98" s="128">
        <f>J120</f>
        <v>0</v>
      </c>
      <c r="L98" s="124"/>
    </row>
    <row r="99" spans="1:31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8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s="2" customFormat="1" ht="6.95" customHeight="1">
      <c r="A100" s="29"/>
      <c r="B100" s="44"/>
      <c r="C100" s="45"/>
      <c r="D100" s="45"/>
      <c r="E100" s="45"/>
      <c r="F100" s="45"/>
      <c r="G100" s="45"/>
      <c r="H100" s="45"/>
      <c r="I100" s="113"/>
      <c r="J100" s="45"/>
      <c r="K100" s="45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4" spans="1:31" s="2" customFormat="1" ht="6.95" customHeight="1">
      <c r="A104" s="29"/>
      <c r="B104" s="46"/>
      <c r="C104" s="47"/>
      <c r="D104" s="47"/>
      <c r="E104" s="47"/>
      <c r="F104" s="47"/>
      <c r="G104" s="47"/>
      <c r="H104" s="47"/>
      <c r="I104" s="114"/>
      <c r="J104" s="47"/>
      <c r="K104" s="47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24.95" customHeight="1">
      <c r="A105" s="29"/>
      <c r="B105" s="30"/>
      <c r="C105" s="18" t="s">
        <v>93</v>
      </c>
      <c r="D105" s="29"/>
      <c r="E105" s="29"/>
      <c r="F105" s="29"/>
      <c r="G105" s="29"/>
      <c r="H105" s="29"/>
      <c r="I105" s="8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>
      <c r="A106" s="29"/>
      <c r="B106" s="30"/>
      <c r="C106" s="29"/>
      <c r="D106" s="29"/>
      <c r="E106" s="29"/>
      <c r="F106" s="29"/>
      <c r="G106" s="29"/>
      <c r="H106" s="29"/>
      <c r="I106" s="8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>
      <c r="A107" s="29"/>
      <c r="B107" s="30"/>
      <c r="C107" s="24" t="s">
        <v>16</v>
      </c>
      <c r="D107" s="29"/>
      <c r="E107" s="29"/>
      <c r="F107" s="29"/>
      <c r="G107" s="29"/>
      <c r="H107" s="29"/>
      <c r="I107" s="8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23.25" customHeight="1">
      <c r="A108" s="29"/>
      <c r="B108" s="30"/>
      <c r="C108" s="29"/>
      <c r="D108" s="29"/>
      <c r="E108" s="212" t="str">
        <f>E7</f>
        <v>1122019 NOVOSTAVBA MATEŘSKÉ ŠKOLY - ŽALHOSTICE - Polerecký, p. Filip (1)</v>
      </c>
      <c r="F108" s="213"/>
      <c r="G108" s="213"/>
      <c r="H108" s="213"/>
      <c r="I108" s="8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84</v>
      </c>
      <c r="D109" s="29"/>
      <c r="E109" s="29"/>
      <c r="F109" s="29"/>
      <c r="G109" s="29"/>
      <c r="H109" s="29"/>
      <c r="I109" s="8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184" t="str">
        <f>E9</f>
        <v>Objekt1 - Specifikace VZT</v>
      </c>
      <c r="F110" s="211"/>
      <c r="G110" s="211"/>
      <c r="H110" s="211"/>
      <c r="I110" s="8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8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20</v>
      </c>
      <c r="D112" s="29"/>
      <c r="E112" s="29"/>
      <c r="F112" s="22" t="str">
        <f>F12</f>
        <v xml:space="preserve"> </v>
      </c>
      <c r="G112" s="29"/>
      <c r="H112" s="29"/>
      <c r="I112" s="90" t="s">
        <v>22</v>
      </c>
      <c r="J112" s="52" t="str">
        <f>IF(J12="","",J12)</f>
        <v>13. 1. 2020</v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8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5.2" customHeight="1">
      <c r="A114" s="29"/>
      <c r="B114" s="30"/>
      <c r="C114" s="24" t="s">
        <v>24</v>
      </c>
      <c r="D114" s="29"/>
      <c r="E114" s="29"/>
      <c r="F114" s="22" t="str">
        <f>E15</f>
        <v xml:space="preserve"> </v>
      </c>
      <c r="G114" s="29"/>
      <c r="H114" s="29"/>
      <c r="I114" s="90" t="s">
        <v>29</v>
      </c>
      <c r="J114" s="27" t="str">
        <f>E21</f>
        <v xml:space="preserve"> 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>
      <c r="A115" s="29"/>
      <c r="B115" s="30"/>
      <c r="C115" s="24" t="s">
        <v>27</v>
      </c>
      <c r="D115" s="29"/>
      <c r="E115" s="29"/>
      <c r="F115" s="22" t="str">
        <f>IF(E18="","",E18)</f>
        <v>Vyplň údaj</v>
      </c>
      <c r="G115" s="29"/>
      <c r="H115" s="29"/>
      <c r="I115" s="90" t="s">
        <v>31</v>
      </c>
      <c r="J115" s="27" t="str">
        <f>E24</f>
        <v xml:space="preserve"> 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0.35" customHeight="1">
      <c r="A116" s="29"/>
      <c r="B116" s="30"/>
      <c r="C116" s="29"/>
      <c r="D116" s="29"/>
      <c r="E116" s="29"/>
      <c r="F116" s="29"/>
      <c r="G116" s="29"/>
      <c r="H116" s="29"/>
      <c r="I116" s="8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11" customFormat="1" ht="29.25" customHeight="1">
      <c r="A117" s="129"/>
      <c r="B117" s="130"/>
      <c r="C117" s="131" t="s">
        <v>94</v>
      </c>
      <c r="D117" s="132" t="s">
        <v>58</v>
      </c>
      <c r="E117" s="132" t="s">
        <v>54</v>
      </c>
      <c r="F117" s="132" t="s">
        <v>55</v>
      </c>
      <c r="G117" s="132" t="s">
        <v>95</v>
      </c>
      <c r="H117" s="132" t="s">
        <v>96</v>
      </c>
      <c r="I117" s="133" t="s">
        <v>97</v>
      </c>
      <c r="J117" s="132" t="s">
        <v>88</v>
      </c>
      <c r="K117" s="134" t="s">
        <v>98</v>
      </c>
      <c r="L117" s="135"/>
      <c r="M117" s="59" t="s">
        <v>1</v>
      </c>
      <c r="N117" s="60" t="s">
        <v>37</v>
      </c>
      <c r="O117" s="60" t="s">
        <v>99</v>
      </c>
      <c r="P117" s="60" t="s">
        <v>100</v>
      </c>
      <c r="Q117" s="60" t="s">
        <v>101</v>
      </c>
      <c r="R117" s="60" t="s">
        <v>102</v>
      </c>
      <c r="S117" s="60" t="s">
        <v>103</v>
      </c>
      <c r="T117" s="61" t="s">
        <v>104</v>
      </c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</row>
    <row r="118" spans="1:65" s="2" customFormat="1" ht="22.9" customHeight="1">
      <c r="A118" s="29"/>
      <c r="B118" s="30"/>
      <c r="C118" s="66" t="s">
        <v>105</v>
      </c>
      <c r="D118" s="29"/>
      <c r="E118" s="29"/>
      <c r="F118" s="29"/>
      <c r="G118" s="29"/>
      <c r="H118" s="29"/>
      <c r="I118" s="89"/>
      <c r="J118" s="136">
        <f>BK118</f>
        <v>0</v>
      </c>
      <c r="K118" s="29"/>
      <c r="L118" s="30"/>
      <c r="M118" s="62"/>
      <c r="N118" s="53"/>
      <c r="O118" s="63"/>
      <c r="P118" s="137">
        <f>P119</f>
        <v>0</v>
      </c>
      <c r="Q118" s="63"/>
      <c r="R118" s="137">
        <f>R119</f>
        <v>0</v>
      </c>
      <c r="S118" s="63"/>
      <c r="T118" s="138">
        <f>T119</f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T118" s="14" t="s">
        <v>72</v>
      </c>
      <c r="AU118" s="14" t="s">
        <v>90</v>
      </c>
      <c r="BK118" s="139">
        <f>BK119</f>
        <v>0</v>
      </c>
    </row>
    <row r="119" spans="1:65" s="12" customFormat="1" ht="25.9" customHeight="1">
      <c r="B119" s="140"/>
      <c r="D119" s="141" t="s">
        <v>72</v>
      </c>
      <c r="E119" s="142" t="s">
        <v>106</v>
      </c>
      <c r="F119" s="142" t="s">
        <v>107</v>
      </c>
      <c r="I119" s="143"/>
      <c r="J119" s="144">
        <f>BK119</f>
        <v>0</v>
      </c>
      <c r="L119" s="140"/>
      <c r="M119" s="145"/>
      <c r="N119" s="146"/>
      <c r="O119" s="146"/>
      <c r="P119" s="147">
        <f>P120</f>
        <v>0</v>
      </c>
      <c r="Q119" s="146"/>
      <c r="R119" s="147">
        <f>R120</f>
        <v>0</v>
      </c>
      <c r="S119" s="146"/>
      <c r="T119" s="148">
        <f>T120</f>
        <v>0</v>
      </c>
      <c r="AR119" s="141" t="s">
        <v>82</v>
      </c>
      <c r="AT119" s="149" t="s">
        <v>72</v>
      </c>
      <c r="AU119" s="149" t="s">
        <v>73</v>
      </c>
      <c r="AY119" s="141" t="s">
        <v>108</v>
      </c>
      <c r="BK119" s="150">
        <f>BK120</f>
        <v>0</v>
      </c>
    </row>
    <row r="120" spans="1:65" s="12" customFormat="1" ht="22.9" customHeight="1">
      <c r="B120" s="140"/>
      <c r="D120" s="141" t="s">
        <v>72</v>
      </c>
      <c r="E120" s="151" t="s">
        <v>109</v>
      </c>
      <c r="F120" s="151" t="s">
        <v>110</v>
      </c>
      <c r="I120" s="143"/>
      <c r="J120" s="152">
        <f>BK120</f>
        <v>0</v>
      </c>
      <c r="L120" s="140"/>
      <c r="M120" s="145"/>
      <c r="N120" s="146"/>
      <c r="O120" s="146"/>
      <c r="P120" s="147">
        <f>SUM(P121:P150)</f>
        <v>0</v>
      </c>
      <c r="Q120" s="146"/>
      <c r="R120" s="147">
        <f>SUM(R121:R150)</f>
        <v>0</v>
      </c>
      <c r="S120" s="146"/>
      <c r="T120" s="148">
        <f>SUM(T121:T150)</f>
        <v>0</v>
      </c>
      <c r="AR120" s="141" t="s">
        <v>82</v>
      </c>
      <c r="AT120" s="149" t="s">
        <v>72</v>
      </c>
      <c r="AU120" s="149" t="s">
        <v>80</v>
      </c>
      <c r="AY120" s="141" t="s">
        <v>108</v>
      </c>
      <c r="BK120" s="150">
        <f>SUM(BK121:BK150)</f>
        <v>0</v>
      </c>
    </row>
    <row r="121" spans="1:65" s="2" customFormat="1" ht="53.25" customHeight="1">
      <c r="A121" s="29"/>
      <c r="B121" s="153"/>
      <c r="C121" s="154" t="s">
        <v>73</v>
      </c>
      <c r="D121" s="154" t="s">
        <v>111</v>
      </c>
      <c r="E121" s="155" t="s">
        <v>112</v>
      </c>
      <c r="F121" s="156" t="s">
        <v>205</v>
      </c>
      <c r="G121" s="157" t="s">
        <v>113</v>
      </c>
      <c r="H121" s="158">
        <v>1</v>
      </c>
      <c r="I121" s="159"/>
      <c r="J121" s="160">
        <f t="shared" ref="J121:J150" si="0">ROUND(I121*H121,2)</f>
        <v>0</v>
      </c>
      <c r="K121" s="156" t="s">
        <v>1</v>
      </c>
      <c r="L121" s="30"/>
      <c r="M121" s="161" t="s">
        <v>1</v>
      </c>
      <c r="N121" s="162" t="s">
        <v>38</v>
      </c>
      <c r="O121" s="55"/>
      <c r="P121" s="163">
        <f t="shared" ref="P121:P150" si="1">O121*H121</f>
        <v>0</v>
      </c>
      <c r="Q121" s="163">
        <v>0</v>
      </c>
      <c r="R121" s="163">
        <f t="shared" ref="R121:R150" si="2">Q121*H121</f>
        <v>0</v>
      </c>
      <c r="S121" s="163">
        <v>0</v>
      </c>
      <c r="T121" s="164">
        <f t="shared" ref="T121:T150" si="3"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65" t="s">
        <v>114</v>
      </c>
      <c r="AT121" s="165" t="s">
        <v>111</v>
      </c>
      <c r="AU121" s="165" t="s">
        <v>82</v>
      </c>
      <c r="AY121" s="14" t="s">
        <v>108</v>
      </c>
      <c r="BE121" s="166">
        <f t="shared" ref="BE121:BE150" si="4">IF(N121="základní",J121,0)</f>
        <v>0</v>
      </c>
      <c r="BF121" s="166">
        <f t="shared" ref="BF121:BF150" si="5">IF(N121="snížená",J121,0)</f>
        <v>0</v>
      </c>
      <c r="BG121" s="166">
        <f t="shared" ref="BG121:BG150" si="6">IF(N121="zákl. přenesená",J121,0)</f>
        <v>0</v>
      </c>
      <c r="BH121" s="166">
        <f t="shared" ref="BH121:BH150" si="7">IF(N121="sníž. přenesená",J121,0)</f>
        <v>0</v>
      </c>
      <c r="BI121" s="166">
        <f t="shared" ref="BI121:BI150" si="8">IF(N121="nulová",J121,0)</f>
        <v>0</v>
      </c>
      <c r="BJ121" s="14" t="s">
        <v>80</v>
      </c>
      <c r="BK121" s="166">
        <f t="shared" ref="BK121:BK150" si="9">ROUND(I121*H121,2)</f>
        <v>0</v>
      </c>
      <c r="BL121" s="14" t="s">
        <v>114</v>
      </c>
      <c r="BM121" s="165" t="s">
        <v>82</v>
      </c>
    </row>
    <row r="122" spans="1:65" s="2" customFormat="1" ht="16.5" customHeight="1">
      <c r="A122" s="29"/>
      <c r="B122" s="153"/>
      <c r="C122" s="154" t="s">
        <v>73</v>
      </c>
      <c r="D122" s="154" t="s">
        <v>111</v>
      </c>
      <c r="E122" s="155" t="s">
        <v>115</v>
      </c>
      <c r="F122" s="156" t="s">
        <v>116</v>
      </c>
      <c r="G122" s="157" t="s">
        <v>113</v>
      </c>
      <c r="H122" s="158">
        <v>1</v>
      </c>
      <c r="I122" s="159"/>
      <c r="J122" s="160">
        <f t="shared" si="0"/>
        <v>0</v>
      </c>
      <c r="K122" s="156" t="s">
        <v>1</v>
      </c>
      <c r="L122" s="30"/>
      <c r="M122" s="161" t="s">
        <v>1</v>
      </c>
      <c r="N122" s="162" t="s">
        <v>38</v>
      </c>
      <c r="O122" s="55"/>
      <c r="P122" s="163">
        <f t="shared" si="1"/>
        <v>0</v>
      </c>
      <c r="Q122" s="163">
        <v>0</v>
      </c>
      <c r="R122" s="163">
        <f t="shared" si="2"/>
        <v>0</v>
      </c>
      <c r="S122" s="163">
        <v>0</v>
      </c>
      <c r="T122" s="164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65" t="s">
        <v>114</v>
      </c>
      <c r="AT122" s="165" t="s">
        <v>111</v>
      </c>
      <c r="AU122" s="165" t="s">
        <v>82</v>
      </c>
      <c r="AY122" s="14" t="s">
        <v>108</v>
      </c>
      <c r="BE122" s="166">
        <f t="shared" si="4"/>
        <v>0</v>
      </c>
      <c r="BF122" s="166">
        <f t="shared" si="5"/>
        <v>0</v>
      </c>
      <c r="BG122" s="166">
        <f t="shared" si="6"/>
        <v>0</v>
      </c>
      <c r="BH122" s="166">
        <f t="shared" si="7"/>
        <v>0</v>
      </c>
      <c r="BI122" s="166">
        <f t="shared" si="8"/>
        <v>0</v>
      </c>
      <c r="BJ122" s="14" t="s">
        <v>80</v>
      </c>
      <c r="BK122" s="166">
        <f t="shared" si="9"/>
        <v>0</v>
      </c>
      <c r="BL122" s="14" t="s">
        <v>114</v>
      </c>
      <c r="BM122" s="165" t="s">
        <v>117</v>
      </c>
    </row>
    <row r="123" spans="1:65" s="2" customFormat="1" ht="16.5" customHeight="1">
      <c r="A123" s="29"/>
      <c r="B123" s="153"/>
      <c r="C123" s="154" t="s">
        <v>73</v>
      </c>
      <c r="D123" s="154" t="s">
        <v>111</v>
      </c>
      <c r="E123" s="155" t="s">
        <v>118</v>
      </c>
      <c r="F123" s="156" t="s">
        <v>119</v>
      </c>
      <c r="G123" s="157" t="s">
        <v>113</v>
      </c>
      <c r="H123" s="158">
        <v>4</v>
      </c>
      <c r="I123" s="159"/>
      <c r="J123" s="160">
        <f t="shared" si="0"/>
        <v>0</v>
      </c>
      <c r="K123" s="156" t="s">
        <v>1</v>
      </c>
      <c r="L123" s="30"/>
      <c r="M123" s="161" t="s">
        <v>1</v>
      </c>
      <c r="N123" s="162" t="s">
        <v>38</v>
      </c>
      <c r="O123" s="55"/>
      <c r="P123" s="163">
        <f t="shared" si="1"/>
        <v>0</v>
      </c>
      <c r="Q123" s="163">
        <v>0</v>
      </c>
      <c r="R123" s="163">
        <f t="shared" si="2"/>
        <v>0</v>
      </c>
      <c r="S123" s="163">
        <v>0</v>
      </c>
      <c r="T123" s="164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5" t="s">
        <v>114</v>
      </c>
      <c r="AT123" s="165" t="s">
        <v>111</v>
      </c>
      <c r="AU123" s="165" t="s">
        <v>82</v>
      </c>
      <c r="AY123" s="14" t="s">
        <v>108</v>
      </c>
      <c r="BE123" s="166">
        <f t="shared" si="4"/>
        <v>0</v>
      </c>
      <c r="BF123" s="166">
        <f t="shared" si="5"/>
        <v>0</v>
      </c>
      <c r="BG123" s="166">
        <f t="shared" si="6"/>
        <v>0</v>
      </c>
      <c r="BH123" s="166">
        <f t="shared" si="7"/>
        <v>0</v>
      </c>
      <c r="BI123" s="166">
        <f t="shared" si="8"/>
        <v>0</v>
      </c>
      <c r="BJ123" s="14" t="s">
        <v>80</v>
      </c>
      <c r="BK123" s="166">
        <f t="shared" si="9"/>
        <v>0</v>
      </c>
      <c r="BL123" s="14" t="s">
        <v>114</v>
      </c>
      <c r="BM123" s="165" t="s">
        <v>120</v>
      </c>
    </row>
    <row r="124" spans="1:65" s="2" customFormat="1" ht="16.5" customHeight="1">
      <c r="A124" s="29"/>
      <c r="B124" s="153"/>
      <c r="C124" s="154" t="s">
        <v>73</v>
      </c>
      <c r="D124" s="154" t="s">
        <v>111</v>
      </c>
      <c r="E124" s="155" t="s">
        <v>121</v>
      </c>
      <c r="F124" s="156" t="s">
        <v>122</v>
      </c>
      <c r="G124" s="157" t="s">
        <v>113</v>
      </c>
      <c r="H124" s="158">
        <v>2</v>
      </c>
      <c r="I124" s="159"/>
      <c r="J124" s="160">
        <f t="shared" si="0"/>
        <v>0</v>
      </c>
      <c r="K124" s="156" t="s">
        <v>1</v>
      </c>
      <c r="L124" s="30"/>
      <c r="M124" s="161" t="s">
        <v>1</v>
      </c>
      <c r="N124" s="162" t="s">
        <v>38</v>
      </c>
      <c r="O124" s="55"/>
      <c r="P124" s="163">
        <f t="shared" si="1"/>
        <v>0</v>
      </c>
      <c r="Q124" s="163">
        <v>0</v>
      </c>
      <c r="R124" s="163">
        <f t="shared" si="2"/>
        <v>0</v>
      </c>
      <c r="S124" s="163">
        <v>0</v>
      </c>
      <c r="T124" s="164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114</v>
      </c>
      <c r="AT124" s="165" t="s">
        <v>111</v>
      </c>
      <c r="AU124" s="165" t="s">
        <v>82</v>
      </c>
      <c r="AY124" s="14" t="s">
        <v>108</v>
      </c>
      <c r="BE124" s="166">
        <f t="shared" si="4"/>
        <v>0</v>
      </c>
      <c r="BF124" s="166">
        <f t="shared" si="5"/>
        <v>0</v>
      </c>
      <c r="BG124" s="166">
        <f t="shared" si="6"/>
        <v>0</v>
      </c>
      <c r="BH124" s="166">
        <f t="shared" si="7"/>
        <v>0</v>
      </c>
      <c r="BI124" s="166">
        <f t="shared" si="8"/>
        <v>0</v>
      </c>
      <c r="BJ124" s="14" t="s">
        <v>80</v>
      </c>
      <c r="BK124" s="166">
        <f t="shared" si="9"/>
        <v>0</v>
      </c>
      <c r="BL124" s="14" t="s">
        <v>114</v>
      </c>
      <c r="BM124" s="165" t="s">
        <v>123</v>
      </c>
    </row>
    <row r="125" spans="1:65" s="2" customFormat="1" ht="16.5" customHeight="1">
      <c r="A125" s="29"/>
      <c r="B125" s="153"/>
      <c r="C125" s="154" t="s">
        <v>73</v>
      </c>
      <c r="D125" s="154" t="s">
        <v>111</v>
      </c>
      <c r="E125" s="155" t="s">
        <v>124</v>
      </c>
      <c r="F125" s="156" t="s">
        <v>125</v>
      </c>
      <c r="G125" s="157" t="s">
        <v>113</v>
      </c>
      <c r="H125" s="158">
        <v>3</v>
      </c>
      <c r="I125" s="159"/>
      <c r="J125" s="160">
        <f t="shared" si="0"/>
        <v>0</v>
      </c>
      <c r="K125" s="156" t="s">
        <v>1</v>
      </c>
      <c r="L125" s="30"/>
      <c r="M125" s="161" t="s">
        <v>1</v>
      </c>
      <c r="N125" s="162" t="s">
        <v>38</v>
      </c>
      <c r="O125" s="55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114</v>
      </c>
      <c r="AT125" s="165" t="s">
        <v>111</v>
      </c>
      <c r="AU125" s="165" t="s">
        <v>82</v>
      </c>
      <c r="AY125" s="14" t="s">
        <v>108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80</v>
      </c>
      <c r="BK125" s="166">
        <f t="shared" si="9"/>
        <v>0</v>
      </c>
      <c r="BL125" s="14" t="s">
        <v>114</v>
      </c>
      <c r="BM125" s="165" t="s">
        <v>126</v>
      </c>
    </row>
    <row r="126" spans="1:65" s="2" customFormat="1" ht="16.5" customHeight="1">
      <c r="A126" s="29"/>
      <c r="B126" s="153"/>
      <c r="C126" s="154" t="s">
        <v>73</v>
      </c>
      <c r="D126" s="154" t="s">
        <v>111</v>
      </c>
      <c r="E126" s="155" t="s">
        <v>127</v>
      </c>
      <c r="F126" s="156" t="s">
        <v>128</v>
      </c>
      <c r="G126" s="157" t="s">
        <v>113</v>
      </c>
      <c r="H126" s="158">
        <v>4</v>
      </c>
      <c r="I126" s="159"/>
      <c r="J126" s="160">
        <f t="shared" si="0"/>
        <v>0</v>
      </c>
      <c r="K126" s="156" t="s">
        <v>1</v>
      </c>
      <c r="L126" s="30"/>
      <c r="M126" s="161" t="s">
        <v>1</v>
      </c>
      <c r="N126" s="162" t="s">
        <v>38</v>
      </c>
      <c r="O126" s="55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114</v>
      </c>
      <c r="AT126" s="165" t="s">
        <v>111</v>
      </c>
      <c r="AU126" s="165" t="s">
        <v>82</v>
      </c>
      <c r="AY126" s="14" t="s">
        <v>108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80</v>
      </c>
      <c r="BK126" s="166">
        <f t="shared" si="9"/>
        <v>0</v>
      </c>
      <c r="BL126" s="14" t="s">
        <v>114</v>
      </c>
      <c r="BM126" s="165" t="s">
        <v>129</v>
      </c>
    </row>
    <row r="127" spans="1:65" s="2" customFormat="1" ht="16.5" customHeight="1">
      <c r="A127" s="29"/>
      <c r="B127" s="153"/>
      <c r="C127" s="154" t="s">
        <v>73</v>
      </c>
      <c r="D127" s="154" t="s">
        <v>111</v>
      </c>
      <c r="E127" s="155" t="s">
        <v>130</v>
      </c>
      <c r="F127" s="156" t="s">
        <v>131</v>
      </c>
      <c r="G127" s="157" t="s">
        <v>113</v>
      </c>
      <c r="H127" s="158">
        <v>1</v>
      </c>
      <c r="I127" s="159"/>
      <c r="J127" s="160">
        <f t="shared" si="0"/>
        <v>0</v>
      </c>
      <c r="K127" s="156" t="s">
        <v>1</v>
      </c>
      <c r="L127" s="30"/>
      <c r="M127" s="161" t="s">
        <v>1</v>
      </c>
      <c r="N127" s="162" t="s">
        <v>38</v>
      </c>
      <c r="O127" s="55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114</v>
      </c>
      <c r="AT127" s="165" t="s">
        <v>111</v>
      </c>
      <c r="AU127" s="165" t="s">
        <v>82</v>
      </c>
      <c r="AY127" s="14" t="s">
        <v>108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80</v>
      </c>
      <c r="BK127" s="166">
        <f t="shared" si="9"/>
        <v>0</v>
      </c>
      <c r="BL127" s="14" t="s">
        <v>114</v>
      </c>
      <c r="BM127" s="165" t="s">
        <v>132</v>
      </c>
    </row>
    <row r="128" spans="1:65" s="2" customFormat="1" ht="16.5" customHeight="1">
      <c r="A128" s="29"/>
      <c r="B128" s="153"/>
      <c r="C128" s="154" t="s">
        <v>73</v>
      </c>
      <c r="D128" s="154" t="s">
        <v>111</v>
      </c>
      <c r="E128" s="155" t="s">
        <v>133</v>
      </c>
      <c r="F128" s="156" t="s">
        <v>134</v>
      </c>
      <c r="G128" s="157" t="s">
        <v>113</v>
      </c>
      <c r="H128" s="158">
        <v>1</v>
      </c>
      <c r="I128" s="159"/>
      <c r="J128" s="160">
        <f t="shared" si="0"/>
        <v>0</v>
      </c>
      <c r="K128" s="156" t="s">
        <v>1</v>
      </c>
      <c r="L128" s="30"/>
      <c r="M128" s="161" t="s">
        <v>1</v>
      </c>
      <c r="N128" s="162" t="s">
        <v>38</v>
      </c>
      <c r="O128" s="55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114</v>
      </c>
      <c r="AT128" s="165" t="s">
        <v>111</v>
      </c>
      <c r="AU128" s="165" t="s">
        <v>82</v>
      </c>
      <c r="AY128" s="14" t="s">
        <v>108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80</v>
      </c>
      <c r="BK128" s="166">
        <f t="shared" si="9"/>
        <v>0</v>
      </c>
      <c r="BL128" s="14" t="s">
        <v>114</v>
      </c>
      <c r="BM128" s="165" t="s">
        <v>114</v>
      </c>
    </row>
    <row r="129" spans="1:65" s="2" customFormat="1" ht="16.5" customHeight="1">
      <c r="A129" s="29"/>
      <c r="B129" s="153"/>
      <c r="C129" s="154" t="s">
        <v>73</v>
      </c>
      <c r="D129" s="154" t="s">
        <v>111</v>
      </c>
      <c r="E129" s="155" t="s">
        <v>135</v>
      </c>
      <c r="F129" s="156" t="s">
        <v>136</v>
      </c>
      <c r="G129" s="157" t="s">
        <v>113</v>
      </c>
      <c r="H129" s="158">
        <v>1</v>
      </c>
      <c r="I129" s="159"/>
      <c r="J129" s="160">
        <f t="shared" si="0"/>
        <v>0</v>
      </c>
      <c r="K129" s="156" t="s">
        <v>1</v>
      </c>
      <c r="L129" s="30"/>
      <c r="M129" s="161" t="s">
        <v>1</v>
      </c>
      <c r="N129" s="162" t="s">
        <v>38</v>
      </c>
      <c r="O129" s="55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114</v>
      </c>
      <c r="AT129" s="165" t="s">
        <v>111</v>
      </c>
      <c r="AU129" s="165" t="s">
        <v>82</v>
      </c>
      <c r="AY129" s="14" t="s">
        <v>108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80</v>
      </c>
      <c r="BK129" s="166">
        <f t="shared" si="9"/>
        <v>0</v>
      </c>
      <c r="BL129" s="14" t="s">
        <v>114</v>
      </c>
      <c r="BM129" s="165" t="s">
        <v>137</v>
      </c>
    </row>
    <row r="130" spans="1:65" s="2" customFormat="1" ht="16.5" customHeight="1">
      <c r="A130" s="29"/>
      <c r="B130" s="153"/>
      <c r="C130" s="154" t="s">
        <v>73</v>
      </c>
      <c r="D130" s="154" t="s">
        <v>111</v>
      </c>
      <c r="E130" s="155" t="s">
        <v>138</v>
      </c>
      <c r="F130" s="156" t="s">
        <v>139</v>
      </c>
      <c r="G130" s="157" t="s">
        <v>113</v>
      </c>
      <c r="H130" s="158">
        <v>4</v>
      </c>
      <c r="I130" s="159"/>
      <c r="J130" s="160">
        <f t="shared" si="0"/>
        <v>0</v>
      </c>
      <c r="K130" s="156" t="s">
        <v>1</v>
      </c>
      <c r="L130" s="30"/>
      <c r="M130" s="161" t="s">
        <v>1</v>
      </c>
      <c r="N130" s="162" t="s">
        <v>38</v>
      </c>
      <c r="O130" s="55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114</v>
      </c>
      <c r="AT130" s="165" t="s">
        <v>111</v>
      </c>
      <c r="AU130" s="165" t="s">
        <v>82</v>
      </c>
      <c r="AY130" s="14" t="s">
        <v>108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80</v>
      </c>
      <c r="BK130" s="166">
        <f t="shared" si="9"/>
        <v>0</v>
      </c>
      <c r="BL130" s="14" t="s">
        <v>114</v>
      </c>
      <c r="BM130" s="165" t="s">
        <v>140</v>
      </c>
    </row>
    <row r="131" spans="1:65" s="2" customFormat="1" ht="16.5" customHeight="1">
      <c r="A131" s="29"/>
      <c r="B131" s="153"/>
      <c r="C131" s="154" t="s">
        <v>73</v>
      </c>
      <c r="D131" s="154" t="s">
        <v>111</v>
      </c>
      <c r="E131" s="155" t="s">
        <v>141</v>
      </c>
      <c r="F131" s="156" t="s">
        <v>142</v>
      </c>
      <c r="G131" s="157" t="s">
        <v>113</v>
      </c>
      <c r="H131" s="158">
        <v>2</v>
      </c>
      <c r="I131" s="159"/>
      <c r="J131" s="160">
        <f t="shared" si="0"/>
        <v>0</v>
      </c>
      <c r="K131" s="156" t="s">
        <v>1</v>
      </c>
      <c r="L131" s="30"/>
      <c r="M131" s="161" t="s">
        <v>1</v>
      </c>
      <c r="N131" s="162" t="s">
        <v>38</v>
      </c>
      <c r="O131" s="55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114</v>
      </c>
      <c r="AT131" s="165" t="s">
        <v>111</v>
      </c>
      <c r="AU131" s="165" t="s">
        <v>82</v>
      </c>
      <c r="AY131" s="14" t="s">
        <v>108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80</v>
      </c>
      <c r="BK131" s="166">
        <f t="shared" si="9"/>
        <v>0</v>
      </c>
      <c r="BL131" s="14" t="s">
        <v>114</v>
      </c>
      <c r="BM131" s="165" t="s">
        <v>143</v>
      </c>
    </row>
    <row r="132" spans="1:65" s="2" customFormat="1" ht="16.5" customHeight="1">
      <c r="A132" s="29"/>
      <c r="B132" s="153"/>
      <c r="C132" s="154" t="s">
        <v>73</v>
      </c>
      <c r="D132" s="154" t="s">
        <v>111</v>
      </c>
      <c r="E132" s="155" t="s">
        <v>144</v>
      </c>
      <c r="F132" s="156" t="s">
        <v>145</v>
      </c>
      <c r="G132" s="157" t="s">
        <v>113</v>
      </c>
      <c r="H132" s="158">
        <v>4</v>
      </c>
      <c r="I132" s="159"/>
      <c r="J132" s="160">
        <f t="shared" si="0"/>
        <v>0</v>
      </c>
      <c r="K132" s="156" t="s">
        <v>1</v>
      </c>
      <c r="L132" s="30"/>
      <c r="M132" s="161" t="s">
        <v>1</v>
      </c>
      <c r="N132" s="162" t="s">
        <v>38</v>
      </c>
      <c r="O132" s="55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114</v>
      </c>
      <c r="AT132" s="165" t="s">
        <v>111</v>
      </c>
      <c r="AU132" s="165" t="s">
        <v>82</v>
      </c>
      <c r="AY132" s="14" t="s">
        <v>108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80</v>
      </c>
      <c r="BK132" s="166">
        <f t="shared" si="9"/>
        <v>0</v>
      </c>
      <c r="BL132" s="14" t="s">
        <v>114</v>
      </c>
      <c r="BM132" s="165" t="s">
        <v>146</v>
      </c>
    </row>
    <row r="133" spans="1:65" s="2" customFormat="1" ht="16.5" customHeight="1">
      <c r="A133" s="29"/>
      <c r="B133" s="153"/>
      <c r="C133" s="154" t="s">
        <v>73</v>
      </c>
      <c r="D133" s="154" t="s">
        <v>111</v>
      </c>
      <c r="E133" s="155" t="s">
        <v>147</v>
      </c>
      <c r="F133" s="156" t="s">
        <v>148</v>
      </c>
      <c r="G133" s="157" t="s">
        <v>113</v>
      </c>
      <c r="H133" s="158">
        <v>4</v>
      </c>
      <c r="I133" s="159"/>
      <c r="J133" s="160">
        <f t="shared" si="0"/>
        <v>0</v>
      </c>
      <c r="K133" s="156" t="s">
        <v>1</v>
      </c>
      <c r="L133" s="30"/>
      <c r="M133" s="161" t="s">
        <v>1</v>
      </c>
      <c r="N133" s="162" t="s">
        <v>38</v>
      </c>
      <c r="O133" s="55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114</v>
      </c>
      <c r="AT133" s="165" t="s">
        <v>111</v>
      </c>
      <c r="AU133" s="165" t="s">
        <v>82</v>
      </c>
      <c r="AY133" s="14" t="s">
        <v>108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80</v>
      </c>
      <c r="BK133" s="166">
        <f t="shared" si="9"/>
        <v>0</v>
      </c>
      <c r="BL133" s="14" t="s">
        <v>114</v>
      </c>
      <c r="BM133" s="165" t="s">
        <v>149</v>
      </c>
    </row>
    <row r="134" spans="1:65" s="2" customFormat="1" ht="16.5" customHeight="1">
      <c r="A134" s="29"/>
      <c r="B134" s="153"/>
      <c r="C134" s="154" t="s">
        <v>73</v>
      </c>
      <c r="D134" s="154" t="s">
        <v>111</v>
      </c>
      <c r="E134" s="155" t="s">
        <v>150</v>
      </c>
      <c r="F134" s="156" t="s">
        <v>151</v>
      </c>
      <c r="G134" s="157" t="s">
        <v>113</v>
      </c>
      <c r="H134" s="158">
        <v>4</v>
      </c>
      <c r="I134" s="159"/>
      <c r="J134" s="160">
        <f t="shared" si="0"/>
        <v>0</v>
      </c>
      <c r="K134" s="156" t="s">
        <v>1</v>
      </c>
      <c r="L134" s="30"/>
      <c r="M134" s="161" t="s">
        <v>1</v>
      </c>
      <c r="N134" s="162" t="s">
        <v>38</v>
      </c>
      <c r="O134" s="55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114</v>
      </c>
      <c r="AT134" s="165" t="s">
        <v>111</v>
      </c>
      <c r="AU134" s="165" t="s">
        <v>82</v>
      </c>
      <c r="AY134" s="14" t="s">
        <v>108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80</v>
      </c>
      <c r="BK134" s="166">
        <f t="shared" si="9"/>
        <v>0</v>
      </c>
      <c r="BL134" s="14" t="s">
        <v>114</v>
      </c>
      <c r="BM134" s="165" t="s">
        <v>152</v>
      </c>
    </row>
    <row r="135" spans="1:65" s="2" customFormat="1" ht="16.5" customHeight="1">
      <c r="A135" s="29"/>
      <c r="B135" s="153"/>
      <c r="C135" s="154" t="s">
        <v>73</v>
      </c>
      <c r="D135" s="154" t="s">
        <v>111</v>
      </c>
      <c r="E135" s="155" t="s">
        <v>153</v>
      </c>
      <c r="F135" s="156" t="s">
        <v>154</v>
      </c>
      <c r="G135" s="157" t="s">
        <v>113</v>
      </c>
      <c r="H135" s="158">
        <v>2</v>
      </c>
      <c r="I135" s="159"/>
      <c r="J135" s="160">
        <f t="shared" si="0"/>
        <v>0</v>
      </c>
      <c r="K135" s="156" t="s">
        <v>1</v>
      </c>
      <c r="L135" s="30"/>
      <c r="M135" s="161" t="s">
        <v>1</v>
      </c>
      <c r="N135" s="162" t="s">
        <v>38</v>
      </c>
      <c r="O135" s="55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114</v>
      </c>
      <c r="AT135" s="165" t="s">
        <v>111</v>
      </c>
      <c r="AU135" s="165" t="s">
        <v>82</v>
      </c>
      <c r="AY135" s="14" t="s">
        <v>108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80</v>
      </c>
      <c r="BK135" s="166">
        <f t="shared" si="9"/>
        <v>0</v>
      </c>
      <c r="BL135" s="14" t="s">
        <v>114</v>
      </c>
      <c r="BM135" s="165" t="s">
        <v>155</v>
      </c>
    </row>
    <row r="136" spans="1:65" s="2" customFormat="1" ht="16.5" customHeight="1">
      <c r="A136" s="29"/>
      <c r="B136" s="153"/>
      <c r="C136" s="154" t="s">
        <v>73</v>
      </c>
      <c r="D136" s="154" t="s">
        <v>111</v>
      </c>
      <c r="E136" s="155" t="s">
        <v>156</v>
      </c>
      <c r="F136" s="156" t="s">
        <v>157</v>
      </c>
      <c r="G136" s="157" t="s">
        <v>113</v>
      </c>
      <c r="H136" s="158">
        <v>2</v>
      </c>
      <c r="I136" s="159"/>
      <c r="J136" s="160">
        <f t="shared" si="0"/>
        <v>0</v>
      </c>
      <c r="K136" s="156" t="s">
        <v>1</v>
      </c>
      <c r="L136" s="30"/>
      <c r="M136" s="161" t="s">
        <v>1</v>
      </c>
      <c r="N136" s="162" t="s">
        <v>38</v>
      </c>
      <c r="O136" s="55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114</v>
      </c>
      <c r="AT136" s="165" t="s">
        <v>111</v>
      </c>
      <c r="AU136" s="165" t="s">
        <v>82</v>
      </c>
      <c r="AY136" s="14" t="s">
        <v>108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80</v>
      </c>
      <c r="BK136" s="166">
        <f t="shared" si="9"/>
        <v>0</v>
      </c>
      <c r="BL136" s="14" t="s">
        <v>114</v>
      </c>
      <c r="BM136" s="165" t="s">
        <v>158</v>
      </c>
    </row>
    <row r="137" spans="1:65" s="2" customFormat="1" ht="16.5" customHeight="1">
      <c r="A137" s="29"/>
      <c r="B137" s="153"/>
      <c r="C137" s="154" t="s">
        <v>73</v>
      </c>
      <c r="D137" s="154" t="s">
        <v>111</v>
      </c>
      <c r="E137" s="155" t="s">
        <v>159</v>
      </c>
      <c r="F137" s="156" t="s">
        <v>160</v>
      </c>
      <c r="G137" s="157" t="s">
        <v>113</v>
      </c>
      <c r="H137" s="158">
        <v>4</v>
      </c>
      <c r="I137" s="159"/>
      <c r="J137" s="160">
        <f t="shared" si="0"/>
        <v>0</v>
      </c>
      <c r="K137" s="156" t="s">
        <v>1</v>
      </c>
      <c r="L137" s="30"/>
      <c r="M137" s="161" t="s">
        <v>1</v>
      </c>
      <c r="N137" s="162" t="s">
        <v>38</v>
      </c>
      <c r="O137" s="55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114</v>
      </c>
      <c r="AT137" s="165" t="s">
        <v>111</v>
      </c>
      <c r="AU137" s="165" t="s">
        <v>82</v>
      </c>
      <c r="AY137" s="14" t="s">
        <v>108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80</v>
      </c>
      <c r="BK137" s="166">
        <f t="shared" si="9"/>
        <v>0</v>
      </c>
      <c r="BL137" s="14" t="s">
        <v>114</v>
      </c>
      <c r="BM137" s="165" t="s">
        <v>161</v>
      </c>
    </row>
    <row r="138" spans="1:65" s="2" customFormat="1" ht="16.5" customHeight="1">
      <c r="A138" s="29"/>
      <c r="B138" s="153"/>
      <c r="C138" s="154" t="s">
        <v>73</v>
      </c>
      <c r="D138" s="154" t="s">
        <v>111</v>
      </c>
      <c r="E138" s="155" t="s">
        <v>162</v>
      </c>
      <c r="F138" s="156" t="s">
        <v>163</v>
      </c>
      <c r="G138" s="157" t="s">
        <v>113</v>
      </c>
      <c r="H138" s="158">
        <v>1</v>
      </c>
      <c r="I138" s="159"/>
      <c r="J138" s="160">
        <f t="shared" si="0"/>
        <v>0</v>
      </c>
      <c r="K138" s="156" t="s">
        <v>1</v>
      </c>
      <c r="L138" s="30"/>
      <c r="M138" s="161" t="s">
        <v>1</v>
      </c>
      <c r="N138" s="162" t="s">
        <v>38</v>
      </c>
      <c r="O138" s="55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114</v>
      </c>
      <c r="AT138" s="165" t="s">
        <v>111</v>
      </c>
      <c r="AU138" s="165" t="s">
        <v>82</v>
      </c>
      <c r="AY138" s="14" t="s">
        <v>108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80</v>
      </c>
      <c r="BK138" s="166">
        <f t="shared" si="9"/>
        <v>0</v>
      </c>
      <c r="BL138" s="14" t="s">
        <v>114</v>
      </c>
      <c r="BM138" s="165" t="s">
        <v>164</v>
      </c>
    </row>
    <row r="139" spans="1:65" s="2" customFormat="1" ht="21.75" customHeight="1">
      <c r="A139" s="29"/>
      <c r="B139" s="153"/>
      <c r="C139" s="154" t="s">
        <v>80</v>
      </c>
      <c r="D139" s="154" t="s">
        <v>111</v>
      </c>
      <c r="E139" s="155" t="s">
        <v>165</v>
      </c>
      <c r="F139" s="156" t="s">
        <v>166</v>
      </c>
      <c r="G139" s="157" t="s">
        <v>167</v>
      </c>
      <c r="H139" s="158">
        <v>4</v>
      </c>
      <c r="I139" s="159"/>
      <c r="J139" s="160">
        <f t="shared" si="0"/>
        <v>0</v>
      </c>
      <c r="K139" s="156" t="s">
        <v>1</v>
      </c>
      <c r="L139" s="30"/>
      <c r="M139" s="161" t="s">
        <v>1</v>
      </c>
      <c r="N139" s="162" t="s">
        <v>38</v>
      </c>
      <c r="O139" s="55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114</v>
      </c>
      <c r="AT139" s="165" t="s">
        <v>111</v>
      </c>
      <c r="AU139" s="165" t="s">
        <v>82</v>
      </c>
      <c r="AY139" s="14" t="s">
        <v>108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80</v>
      </c>
      <c r="BK139" s="166">
        <f t="shared" si="9"/>
        <v>0</v>
      </c>
      <c r="BL139" s="14" t="s">
        <v>114</v>
      </c>
      <c r="BM139" s="165" t="s">
        <v>168</v>
      </c>
    </row>
    <row r="140" spans="1:65" s="2" customFormat="1" ht="16.5" customHeight="1">
      <c r="A140" s="29"/>
      <c r="B140" s="153"/>
      <c r="C140" s="154" t="s">
        <v>73</v>
      </c>
      <c r="D140" s="154" t="s">
        <v>111</v>
      </c>
      <c r="E140" s="155" t="s">
        <v>169</v>
      </c>
      <c r="F140" s="156" t="s">
        <v>170</v>
      </c>
      <c r="G140" s="157" t="s">
        <v>167</v>
      </c>
      <c r="H140" s="158">
        <v>50</v>
      </c>
      <c r="I140" s="159"/>
      <c r="J140" s="160">
        <f t="shared" si="0"/>
        <v>0</v>
      </c>
      <c r="K140" s="156" t="s">
        <v>1</v>
      </c>
      <c r="L140" s="30"/>
      <c r="M140" s="161" t="s">
        <v>1</v>
      </c>
      <c r="N140" s="162" t="s">
        <v>38</v>
      </c>
      <c r="O140" s="55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114</v>
      </c>
      <c r="AT140" s="165" t="s">
        <v>111</v>
      </c>
      <c r="AU140" s="165" t="s">
        <v>82</v>
      </c>
      <c r="AY140" s="14" t="s">
        <v>108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80</v>
      </c>
      <c r="BK140" s="166">
        <f t="shared" si="9"/>
        <v>0</v>
      </c>
      <c r="BL140" s="14" t="s">
        <v>114</v>
      </c>
      <c r="BM140" s="165" t="s">
        <v>171</v>
      </c>
    </row>
    <row r="141" spans="1:65" s="2" customFormat="1" ht="16.5" customHeight="1">
      <c r="A141" s="29"/>
      <c r="B141" s="153"/>
      <c r="C141" s="154" t="s">
        <v>73</v>
      </c>
      <c r="D141" s="154" t="s">
        <v>111</v>
      </c>
      <c r="E141" s="155" t="s">
        <v>172</v>
      </c>
      <c r="F141" s="156" t="s">
        <v>173</v>
      </c>
      <c r="G141" s="157" t="s">
        <v>167</v>
      </c>
      <c r="H141" s="158">
        <v>12</v>
      </c>
      <c r="I141" s="159"/>
      <c r="J141" s="160">
        <f t="shared" si="0"/>
        <v>0</v>
      </c>
      <c r="K141" s="156" t="s">
        <v>1</v>
      </c>
      <c r="L141" s="30"/>
      <c r="M141" s="161" t="s">
        <v>1</v>
      </c>
      <c r="N141" s="162" t="s">
        <v>38</v>
      </c>
      <c r="O141" s="55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114</v>
      </c>
      <c r="AT141" s="165" t="s">
        <v>111</v>
      </c>
      <c r="AU141" s="165" t="s">
        <v>82</v>
      </c>
      <c r="AY141" s="14" t="s">
        <v>108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80</v>
      </c>
      <c r="BK141" s="166">
        <f t="shared" si="9"/>
        <v>0</v>
      </c>
      <c r="BL141" s="14" t="s">
        <v>114</v>
      </c>
      <c r="BM141" s="165" t="s">
        <v>174</v>
      </c>
    </row>
    <row r="142" spans="1:65" s="2" customFormat="1" ht="16.5" customHeight="1">
      <c r="A142" s="29"/>
      <c r="B142" s="153"/>
      <c r="C142" s="154" t="s">
        <v>73</v>
      </c>
      <c r="D142" s="154" t="s">
        <v>111</v>
      </c>
      <c r="E142" s="155" t="s">
        <v>175</v>
      </c>
      <c r="F142" s="156" t="s">
        <v>176</v>
      </c>
      <c r="G142" s="157" t="s">
        <v>167</v>
      </c>
      <c r="H142" s="158">
        <v>4</v>
      </c>
      <c r="I142" s="159"/>
      <c r="J142" s="160">
        <f t="shared" si="0"/>
        <v>0</v>
      </c>
      <c r="K142" s="156" t="s">
        <v>1</v>
      </c>
      <c r="L142" s="30"/>
      <c r="M142" s="161" t="s">
        <v>1</v>
      </c>
      <c r="N142" s="162" t="s">
        <v>38</v>
      </c>
      <c r="O142" s="55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114</v>
      </c>
      <c r="AT142" s="165" t="s">
        <v>111</v>
      </c>
      <c r="AU142" s="165" t="s">
        <v>82</v>
      </c>
      <c r="AY142" s="14" t="s">
        <v>108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80</v>
      </c>
      <c r="BK142" s="166">
        <f t="shared" si="9"/>
        <v>0</v>
      </c>
      <c r="BL142" s="14" t="s">
        <v>114</v>
      </c>
      <c r="BM142" s="165" t="s">
        <v>177</v>
      </c>
    </row>
    <row r="143" spans="1:65" s="2" customFormat="1" ht="16.5" customHeight="1">
      <c r="A143" s="29"/>
      <c r="B143" s="153"/>
      <c r="C143" s="154" t="s">
        <v>73</v>
      </c>
      <c r="D143" s="154" t="s">
        <v>111</v>
      </c>
      <c r="E143" s="155" t="s">
        <v>178</v>
      </c>
      <c r="F143" s="156" t="s">
        <v>179</v>
      </c>
      <c r="G143" s="157" t="s">
        <v>167</v>
      </c>
      <c r="H143" s="158">
        <v>1</v>
      </c>
      <c r="I143" s="159"/>
      <c r="J143" s="160">
        <f t="shared" si="0"/>
        <v>0</v>
      </c>
      <c r="K143" s="156" t="s">
        <v>1</v>
      </c>
      <c r="L143" s="30"/>
      <c r="M143" s="161" t="s">
        <v>1</v>
      </c>
      <c r="N143" s="162" t="s">
        <v>38</v>
      </c>
      <c r="O143" s="55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114</v>
      </c>
      <c r="AT143" s="165" t="s">
        <v>111</v>
      </c>
      <c r="AU143" s="165" t="s">
        <v>82</v>
      </c>
      <c r="AY143" s="14" t="s">
        <v>108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80</v>
      </c>
      <c r="BK143" s="166">
        <f t="shared" si="9"/>
        <v>0</v>
      </c>
      <c r="BL143" s="14" t="s">
        <v>114</v>
      </c>
      <c r="BM143" s="165" t="s">
        <v>180</v>
      </c>
    </row>
    <row r="144" spans="1:65" s="2" customFormat="1" ht="16.5" customHeight="1">
      <c r="A144" s="29"/>
      <c r="B144" s="153"/>
      <c r="C144" s="154" t="s">
        <v>73</v>
      </c>
      <c r="D144" s="154" t="s">
        <v>111</v>
      </c>
      <c r="E144" s="155" t="s">
        <v>181</v>
      </c>
      <c r="F144" s="156" t="s">
        <v>182</v>
      </c>
      <c r="G144" s="157" t="s">
        <v>167</v>
      </c>
      <c r="H144" s="158">
        <v>4</v>
      </c>
      <c r="I144" s="159"/>
      <c r="J144" s="160">
        <f t="shared" si="0"/>
        <v>0</v>
      </c>
      <c r="K144" s="156" t="s">
        <v>1</v>
      </c>
      <c r="L144" s="30"/>
      <c r="M144" s="161" t="s">
        <v>1</v>
      </c>
      <c r="N144" s="162" t="s">
        <v>38</v>
      </c>
      <c r="O144" s="55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114</v>
      </c>
      <c r="AT144" s="165" t="s">
        <v>111</v>
      </c>
      <c r="AU144" s="165" t="s">
        <v>82</v>
      </c>
      <c r="AY144" s="14" t="s">
        <v>108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80</v>
      </c>
      <c r="BK144" s="166">
        <f t="shared" si="9"/>
        <v>0</v>
      </c>
      <c r="BL144" s="14" t="s">
        <v>114</v>
      </c>
      <c r="BM144" s="165" t="s">
        <v>183</v>
      </c>
    </row>
    <row r="145" spans="1:65" s="2" customFormat="1" ht="16.5" customHeight="1">
      <c r="A145" s="29"/>
      <c r="B145" s="153"/>
      <c r="C145" s="154" t="s">
        <v>73</v>
      </c>
      <c r="D145" s="154" t="s">
        <v>111</v>
      </c>
      <c r="E145" s="155" t="s">
        <v>184</v>
      </c>
      <c r="F145" s="156" t="s">
        <v>185</v>
      </c>
      <c r="G145" s="157" t="s">
        <v>167</v>
      </c>
      <c r="H145" s="158">
        <v>2</v>
      </c>
      <c r="I145" s="159"/>
      <c r="J145" s="160">
        <f t="shared" si="0"/>
        <v>0</v>
      </c>
      <c r="K145" s="156" t="s">
        <v>1</v>
      </c>
      <c r="L145" s="30"/>
      <c r="M145" s="161" t="s">
        <v>1</v>
      </c>
      <c r="N145" s="162" t="s">
        <v>38</v>
      </c>
      <c r="O145" s="55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114</v>
      </c>
      <c r="AT145" s="165" t="s">
        <v>111</v>
      </c>
      <c r="AU145" s="165" t="s">
        <v>82</v>
      </c>
      <c r="AY145" s="14" t="s">
        <v>108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80</v>
      </c>
      <c r="BK145" s="166">
        <f t="shared" si="9"/>
        <v>0</v>
      </c>
      <c r="BL145" s="14" t="s">
        <v>114</v>
      </c>
      <c r="BM145" s="165" t="s">
        <v>186</v>
      </c>
    </row>
    <row r="146" spans="1:65" s="2" customFormat="1" ht="16.5" customHeight="1">
      <c r="A146" s="29"/>
      <c r="B146" s="153"/>
      <c r="C146" s="154" t="s">
        <v>73</v>
      </c>
      <c r="D146" s="154" t="s">
        <v>111</v>
      </c>
      <c r="E146" s="155" t="s">
        <v>187</v>
      </c>
      <c r="F146" s="156" t="s">
        <v>188</v>
      </c>
      <c r="G146" s="157" t="s">
        <v>167</v>
      </c>
      <c r="H146" s="158">
        <v>3</v>
      </c>
      <c r="I146" s="159"/>
      <c r="J146" s="160">
        <f t="shared" si="0"/>
        <v>0</v>
      </c>
      <c r="K146" s="156" t="s">
        <v>1</v>
      </c>
      <c r="L146" s="30"/>
      <c r="M146" s="161" t="s">
        <v>1</v>
      </c>
      <c r="N146" s="162" t="s">
        <v>38</v>
      </c>
      <c r="O146" s="55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114</v>
      </c>
      <c r="AT146" s="165" t="s">
        <v>111</v>
      </c>
      <c r="AU146" s="165" t="s">
        <v>82</v>
      </c>
      <c r="AY146" s="14" t="s">
        <v>108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80</v>
      </c>
      <c r="BK146" s="166">
        <f t="shared" si="9"/>
        <v>0</v>
      </c>
      <c r="BL146" s="14" t="s">
        <v>114</v>
      </c>
      <c r="BM146" s="165" t="s">
        <v>189</v>
      </c>
    </row>
    <row r="147" spans="1:65" s="2" customFormat="1" ht="16.5" customHeight="1">
      <c r="A147" s="29"/>
      <c r="B147" s="153"/>
      <c r="C147" s="154" t="s">
        <v>73</v>
      </c>
      <c r="D147" s="154" t="s">
        <v>111</v>
      </c>
      <c r="E147" s="155" t="s">
        <v>190</v>
      </c>
      <c r="F147" s="156" t="s">
        <v>191</v>
      </c>
      <c r="G147" s="157" t="s">
        <v>192</v>
      </c>
      <c r="H147" s="158">
        <v>16</v>
      </c>
      <c r="I147" s="159"/>
      <c r="J147" s="160">
        <f t="shared" si="0"/>
        <v>0</v>
      </c>
      <c r="K147" s="156" t="s">
        <v>1</v>
      </c>
      <c r="L147" s="30"/>
      <c r="M147" s="161" t="s">
        <v>1</v>
      </c>
      <c r="N147" s="162" t="s">
        <v>38</v>
      </c>
      <c r="O147" s="55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114</v>
      </c>
      <c r="AT147" s="165" t="s">
        <v>111</v>
      </c>
      <c r="AU147" s="165" t="s">
        <v>82</v>
      </c>
      <c r="AY147" s="14" t="s">
        <v>108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80</v>
      </c>
      <c r="BK147" s="166">
        <f t="shared" si="9"/>
        <v>0</v>
      </c>
      <c r="BL147" s="14" t="s">
        <v>114</v>
      </c>
      <c r="BM147" s="165" t="s">
        <v>193</v>
      </c>
    </row>
    <row r="148" spans="1:65" s="2" customFormat="1" ht="16.5" customHeight="1">
      <c r="A148" s="29"/>
      <c r="B148" s="153"/>
      <c r="C148" s="154" t="s">
        <v>82</v>
      </c>
      <c r="D148" s="154" t="s">
        <v>111</v>
      </c>
      <c r="E148" s="155" t="s">
        <v>194</v>
      </c>
      <c r="F148" s="156" t="s">
        <v>195</v>
      </c>
      <c r="G148" s="157" t="s">
        <v>196</v>
      </c>
      <c r="H148" s="158">
        <v>1</v>
      </c>
      <c r="I148" s="159"/>
      <c r="J148" s="160">
        <f t="shared" si="0"/>
        <v>0</v>
      </c>
      <c r="K148" s="156" t="s">
        <v>1</v>
      </c>
      <c r="L148" s="30"/>
      <c r="M148" s="161" t="s">
        <v>1</v>
      </c>
      <c r="N148" s="162" t="s">
        <v>38</v>
      </c>
      <c r="O148" s="55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114</v>
      </c>
      <c r="AT148" s="165" t="s">
        <v>111</v>
      </c>
      <c r="AU148" s="165" t="s">
        <v>82</v>
      </c>
      <c r="AY148" s="14" t="s">
        <v>108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80</v>
      </c>
      <c r="BK148" s="166">
        <f t="shared" si="9"/>
        <v>0</v>
      </c>
      <c r="BL148" s="14" t="s">
        <v>114</v>
      </c>
      <c r="BM148" s="165" t="s">
        <v>197</v>
      </c>
    </row>
    <row r="149" spans="1:65" s="2" customFormat="1" ht="16.5" customHeight="1">
      <c r="A149" s="29"/>
      <c r="B149" s="153"/>
      <c r="C149" s="154" t="s">
        <v>198</v>
      </c>
      <c r="D149" s="154" t="s">
        <v>111</v>
      </c>
      <c r="E149" s="155" t="s">
        <v>199</v>
      </c>
      <c r="F149" s="156" t="s">
        <v>200</v>
      </c>
      <c r="G149" s="157" t="s">
        <v>196</v>
      </c>
      <c r="H149" s="158">
        <v>1</v>
      </c>
      <c r="I149" s="159"/>
      <c r="J149" s="160">
        <f t="shared" si="0"/>
        <v>0</v>
      </c>
      <c r="K149" s="156" t="s">
        <v>1</v>
      </c>
      <c r="L149" s="30"/>
      <c r="M149" s="161" t="s">
        <v>1</v>
      </c>
      <c r="N149" s="162" t="s">
        <v>38</v>
      </c>
      <c r="O149" s="55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114</v>
      </c>
      <c r="AT149" s="165" t="s">
        <v>111</v>
      </c>
      <c r="AU149" s="165" t="s">
        <v>82</v>
      </c>
      <c r="AY149" s="14" t="s">
        <v>108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80</v>
      </c>
      <c r="BK149" s="166">
        <f t="shared" si="9"/>
        <v>0</v>
      </c>
      <c r="BL149" s="14" t="s">
        <v>114</v>
      </c>
      <c r="BM149" s="165" t="s">
        <v>201</v>
      </c>
    </row>
    <row r="150" spans="1:65" s="2" customFormat="1" ht="16.5" customHeight="1">
      <c r="A150" s="29"/>
      <c r="B150" s="153"/>
      <c r="C150" s="154" t="s">
        <v>117</v>
      </c>
      <c r="D150" s="154" t="s">
        <v>111</v>
      </c>
      <c r="E150" s="155" t="s">
        <v>202</v>
      </c>
      <c r="F150" s="156" t="s">
        <v>203</v>
      </c>
      <c r="G150" s="157" t="s">
        <v>196</v>
      </c>
      <c r="H150" s="158">
        <v>1</v>
      </c>
      <c r="I150" s="159"/>
      <c r="J150" s="160">
        <f t="shared" si="0"/>
        <v>0</v>
      </c>
      <c r="K150" s="156" t="s">
        <v>1</v>
      </c>
      <c r="L150" s="30"/>
      <c r="M150" s="167" t="s">
        <v>1</v>
      </c>
      <c r="N150" s="168" t="s">
        <v>38</v>
      </c>
      <c r="O150" s="169"/>
      <c r="P150" s="170">
        <f t="shared" si="1"/>
        <v>0</v>
      </c>
      <c r="Q150" s="170">
        <v>0</v>
      </c>
      <c r="R150" s="170">
        <f t="shared" si="2"/>
        <v>0</v>
      </c>
      <c r="S150" s="170">
        <v>0</v>
      </c>
      <c r="T150" s="171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114</v>
      </c>
      <c r="AT150" s="165" t="s">
        <v>111</v>
      </c>
      <c r="AU150" s="165" t="s">
        <v>82</v>
      </c>
      <c r="AY150" s="14" t="s">
        <v>108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80</v>
      </c>
      <c r="BK150" s="166">
        <f t="shared" si="9"/>
        <v>0</v>
      </c>
      <c r="BL150" s="14" t="s">
        <v>114</v>
      </c>
      <c r="BM150" s="165" t="s">
        <v>204</v>
      </c>
    </row>
    <row r="151" spans="1:65" s="2" customFormat="1" ht="6.95" customHeight="1">
      <c r="A151" s="29"/>
      <c r="B151" s="44"/>
      <c r="C151" s="45"/>
      <c r="D151" s="45"/>
      <c r="E151" s="45"/>
      <c r="F151" s="45"/>
      <c r="G151" s="45"/>
      <c r="H151" s="45"/>
      <c r="I151" s="113"/>
      <c r="J151" s="45"/>
      <c r="K151" s="45"/>
      <c r="L151" s="30"/>
      <c r="M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</sheetData>
  <autoFilter ref="C117:K150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Objekt1 - Specifikace VZT</vt:lpstr>
      <vt:lpstr>'Objekt1 - Specifikace VZT'!Názvy_tisku</vt:lpstr>
      <vt:lpstr>'Rekapitulace stavby'!Názvy_tisku</vt:lpstr>
      <vt:lpstr>'Objekt1 - Specifikace VZT'!Oblast_tisku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Šácha</dc:creator>
  <cp:lastModifiedBy>CYBORG</cp:lastModifiedBy>
  <dcterms:created xsi:type="dcterms:W3CDTF">2020-01-13T10:11:02Z</dcterms:created>
  <dcterms:modified xsi:type="dcterms:W3CDTF">2020-01-14T06:33:25Z</dcterms:modified>
</cp:coreProperties>
</file>