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ZAKAZKY 2025\Z25-027 Podebrady VO kolem Labe\PD\PD VO Labské nábřeží\"/>
    </mc:Choice>
  </mc:AlternateContent>
  <xr:revisionPtr revIDLastSave="0" documentId="13_ncr:1_{31F219D9-17F6-45DD-AD24-A5DC75C1E999}" xr6:coauthVersionLast="47" xr6:coauthVersionMax="47" xr10:uidLastSave="{00000000-0000-0000-0000-000000000000}"/>
  <bookViews>
    <workbookView xWindow="-28920" yWindow="-105" windowWidth="29040" windowHeight="15720" activeTab="1" xr2:uid="{89F2289E-9DE2-4874-8F87-823FD6DCF931}"/>
  </bookViews>
  <sheets>
    <sheet name="Rekapitulace" sheetId="3" r:id="rId1"/>
    <sheet name="Rozpočet" sheetId="2" r:id="rId2"/>
    <sheet name="Parametry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7" i="2" l="1"/>
  <c r="G87" i="2"/>
  <c r="E87" i="2"/>
  <c r="E53" i="2"/>
  <c r="G53" i="2"/>
  <c r="I53" i="2"/>
  <c r="H39" i="2"/>
  <c r="G39" i="2"/>
  <c r="E39" i="2"/>
  <c r="H86" i="2"/>
  <c r="G86" i="2"/>
  <c r="E86" i="2"/>
  <c r="I86" i="2" s="1"/>
  <c r="H85" i="2"/>
  <c r="G85" i="2"/>
  <c r="E85" i="2"/>
  <c r="H84" i="2"/>
  <c r="G84" i="2"/>
  <c r="E84" i="2"/>
  <c r="H4" i="2"/>
  <c r="C4" i="2"/>
  <c r="G4" i="2" s="1"/>
  <c r="H3" i="2"/>
  <c r="G3" i="2"/>
  <c r="E3" i="2"/>
  <c r="H42" i="2"/>
  <c r="G42" i="2"/>
  <c r="E42" i="2"/>
  <c r="H41" i="2"/>
  <c r="G41" i="2"/>
  <c r="E41" i="2"/>
  <c r="H40" i="2"/>
  <c r="G40" i="2"/>
  <c r="E40" i="2"/>
  <c r="H38" i="2"/>
  <c r="G38" i="2"/>
  <c r="E38" i="2"/>
  <c r="H37" i="2"/>
  <c r="G37" i="2"/>
  <c r="E37" i="2"/>
  <c r="H36" i="2"/>
  <c r="G36" i="2"/>
  <c r="E36" i="2"/>
  <c r="H35" i="2"/>
  <c r="G35" i="2"/>
  <c r="E35" i="2"/>
  <c r="I35" i="2" s="1"/>
  <c r="H34" i="2"/>
  <c r="G34" i="2"/>
  <c r="E34" i="2"/>
  <c r="H33" i="2"/>
  <c r="G33" i="2"/>
  <c r="E33" i="2"/>
  <c r="H32" i="2"/>
  <c r="G32" i="2"/>
  <c r="E32" i="2"/>
  <c r="H31" i="2"/>
  <c r="G31" i="2"/>
  <c r="E31" i="2"/>
  <c r="H30" i="2"/>
  <c r="G30" i="2"/>
  <c r="E30" i="2"/>
  <c r="H29" i="2"/>
  <c r="G29" i="2"/>
  <c r="E29" i="2"/>
  <c r="H28" i="2"/>
  <c r="G28" i="2"/>
  <c r="E28" i="2"/>
  <c r="H27" i="2"/>
  <c r="G27" i="2"/>
  <c r="E27" i="2"/>
  <c r="H26" i="2"/>
  <c r="G26" i="2"/>
  <c r="E26" i="2"/>
  <c r="I26" i="2" s="1"/>
  <c r="H25" i="2"/>
  <c r="G25" i="2"/>
  <c r="E25" i="2"/>
  <c r="I84" i="2" l="1"/>
  <c r="I85" i="2"/>
  <c r="I36" i="2"/>
  <c r="I38" i="2"/>
  <c r="I32" i="2"/>
  <c r="I34" i="2"/>
  <c r="I41" i="2"/>
  <c r="I25" i="2"/>
  <c r="I29" i="2"/>
  <c r="I37" i="2"/>
  <c r="I31" i="2"/>
  <c r="I28" i="2"/>
  <c r="I3" i="2"/>
  <c r="I30" i="2"/>
  <c r="I33" i="2"/>
  <c r="E4" i="2"/>
  <c r="I4" i="2" s="1"/>
  <c r="I27" i="2"/>
  <c r="I40" i="2"/>
  <c r="I42" i="2"/>
  <c r="H74" i="2" l="1"/>
  <c r="G74" i="2"/>
  <c r="E74" i="2"/>
  <c r="I74" i="2" l="1"/>
  <c r="H24" i="2"/>
  <c r="G24" i="2"/>
  <c r="E24" i="2"/>
  <c r="C24" i="3"/>
  <c r="C9" i="3"/>
  <c r="H82" i="2"/>
  <c r="G82" i="2"/>
  <c r="E82" i="2"/>
  <c r="H80" i="2"/>
  <c r="G80" i="2"/>
  <c r="E80" i="2"/>
  <c r="H79" i="2"/>
  <c r="G79" i="2"/>
  <c r="E79" i="2"/>
  <c r="H78" i="2"/>
  <c r="G78" i="2"/>
  <c r="E78" i="2"/>
  <c r="H76" i="2"/>
  <c r="G76" i="2"/>
  <c r="E76" i="2"/>
  <c r="H73" i="2"/>
  <c r="G73" i="2"/>
  <c r="E73" i="2"/>
  <c r="H20" i="2"/>
  <c r="G20" i="2"/>
  <c r="E20" i="2"/>
  <c r="H18" i="2"/>
  <c r="G18" i="2"/>
  <c r="E18" i="2"/>
  <c r="H16" i="2"/>
  <c r="G16" i="2"/>
  <c r="E16" i="2"/>
  <c r="H71" i="2"/>
  <c r="G71" i="2"/>
  <c r="E71" i="2"/>
  <c r="H69" i="2"/>
  <c r="G69" i="2"/>
  <c r="E69" i="2"/>
  <c r="H66" i="2"/>
  <c r="G66" i="2"/>
  <c r="E66" i="2"/>
  <c r="H65" i="2"/>
  <c r="G65" i="2"/>
  <c r="E65" i="2"/>
  <c r="H62" i="2"/>
  <c r="G62" i="2"/>
  <c r="E62" i="2"/>
  <c r="H60" i="2"/>
  <c r="G60" i="2"/>
  <c r="E60" i="2"/>
  <c r="H57" i="2"/>
  <c r="G57" i="2"/>
  <c r="E57" i="2"/>
  <c r="H52" i="2"/>
  <c r="H50" i="2"/>
  <c r="G50" i="2"/>
  <c r="E50" i="2"/>
  <c r="H48" i="2"/>
  <c r="G48" i="2"/>
  <c r="E48" i="2"/>
  <c r="H45" i="2"/>
  <c r="G45" i="2"/>
  <c r="E45" i="2"/>
  <c r="H44" i="2"/>
  <c r="G44" i="2"/>
  <c r="E44" i="2"/>
  <c r="H23" i="2"/>
  <c r="G23" i="2"/>
  <c r="E23" i="2"/>
  <c r="H22" i="2"/>
  <c r="G22" i="2"/>
  <c r="E22" i="2"/>
  <c r="H15" i="2"/>
  <c r="G15" i="2"/>
  <c r="E15" i="2"/>
  <c r="H13" i="2"/>
  <c r="G13" i="2"/>
  <c r="E13" i="2"/>
  <c r="H11" i="2"/>
  <c r="G11" i="2"/>
  <c r="E11" i="2"/>
  <c r="H9" i="2"/>
  <c r="G9" i="2"/>
  <c r="E9" i="2"/>
  <c r="H8" i="2"/>
  <c r="G8" i="2"/>
  <c r="E8" i="2"/>
  <c r="H6" i="2"/>
  <c r="G6" i="2"/>
  <c r="E6" i="2"/>
  <c r="I71" i="2" l="1"/>
  <c r="I80" i="2"/>
  <c r="I24" i="2"/>
  <c r="I82" i="2"/>
  <c r="I65" i="2"/>
  <c r="I62" i="2"/>
  <c r="I73" i="2"/>
  <c r="I76" i="2"/>
  <c r="I11" i="2"/>
  <c r="I8" i="2"/>
  <c r="I44" i="2"/>
  <c r="I45" i="2"/>
  <c r="I60" i="2"/>
  <c r="I16" i="2"/>
  <c r="I23" i="2"/>
  <c r="I13" i="2"/>
  <c r="I22" i="2"/>
  <c r="I48" i="2"/>
  <c r="I15" i="2"/>
  <c r="I9" i="2"/>
  <c r="I20" i="2"/>
  <c r="I6" i="2"/>
  <c r="I50" i="2"/>
  <c r="I66" i="2"/>
  <c r="I78" i="2"/>
  <c r="C6" i="3"/>
  <c r="G51" i="2"/>
  <c r="I69" i="2"/>
  <c r="I79" i="2"/>
  <c r="C5" i="3"/>
  <c r="I18" i="2"/>
  <c r="E51" i="2"/>
  <c r="I57" i="2"/>
  <c r="C8" i="3" l="1"/>
  <c r="I51" i="2"/>
  <c r="C10" i="3"/>
  <c r="C11" i="3" s="1"/>
  <c r="I52" i="2"/>
  <c r="B4" i="3" l="1"/>
  <c r="B7" i="3" s="1"/>
  <c r="C4" i="3"/>
  <c r="C7" i="3" s="1"/>
  <c r="C12" i="3" s="1"/>
  <c r="C19" i="3" l="1"/>
  <c r="C18" i="3"/>
  <c r="B12" i="3"/>
  <c r="C15" i="3"/>
  <c r="C14" i="3" l="1"/>
  <c r="C13" i="3"/>
  <c r="C20" i="3"/>
  <c r="C16" i="3" l="1"/>
  <c r="C21" i="3" s="1"/>
  <c r="C22" i="3" l="1"/>
  <c r="B23" i="3" l="1"/>
  <c r="C23" i="3" s="1"/>
  <c r="C25" i="3" s="1"/>
</calcChain>
</file>

<file path=xl/sharedStrings.xml><?xml version="1.0" encoding="utf-8"?>
<sst xmlns="http://schemas.openxmlformats.org/spreadsheetml/2006/main" count="270" uniqueCount="176">
  <si>
    <t>Název</t>
  </si>
  <si>
    <t>Hodnota</t>
  </si>
  <si>
    <t>Nadpis rekapitulace</t>
  </si>
  <si>
    <t>Seznam prací a dodávek elektrotechnických zařízení</t>
  </si>
  <si>
    <t>Akce</t>
  </si>
  <si>
    <t>Projekt</t>
  </si>
  <si>
    <t>Investor</t>
  </si>
  <si>
    <t>Město Poděbrady</t>
  </si>
  <si>
    <t>Z. č.</t>
  </si>
  <si>
    <t>A. č.</t>
  </si>
  <si>
    <t>Smlouva</t>
  </si>
  <si>
    <t/>
  </si>
  <si>
    <t>Vypracoval</t>
  </si>
  <si>
    <t>Kontroloval</t>
  </si>
  <si>
    <t>Datum</t>
  </si>
  <si>
    <t>Zpracovatel</t>
  </si>
  <si>
    <t>CÚ</t>
  </si>
  <si>
    <t>Poznámka</t>
  </si>
  <si>
    <t>Uvedené ceny jsou v Kč a nezahrnují DPH, pokud to není uvedeno.</t>
  </si>
  <si>
    <t>Doprava dodávek  (3,6) %</t>
  </si>
  <si>
    <t>3,60</t>
  </si>
  <si>
    <t>Přesun dodávek  (1) %</t>
  </si>
  <si>
    <t>1,00</t>
  </si>
  <si>
    <t>PPV  (1 nebo 6) %</t>
  </si>
  <si>
    <t>PPV zemních prací, nátěrů  (1) %</t>
  </si>
  <si>
    <t>0,00</t>
  </si>
  <si>
    <t>Dodavat. dokumentace  (1 - 1,5) %</t>
  </si>
  <si>
    <t>Rizika a pojištění  (1 - 1,5) %</t>
  </si>
  <si>
    <t>Opravy v záruce  (5 - 7) %</t>
  </si>
  <si>
    <t>GZS  (3,25 nebo 8,4) %</t>
  </si>
  <si>
    <t>Provozní vlivy  %</t>
  </si>
  <si>
    <t>Kompletační činnost - a</t>
  </si>
  <si>
    <t>Kompletační činnost - b</t>
  </si>
  <si>
    <t>0,952842</t>
  </si>
  <si>
    <t>Kompletační činnost - k1</t>
  </si>
  <si>
    <t>Kompletační činnost - k2</t>
  </si>
  <si>
    <t>Roční nárůst cen 1   %</t>
  </si>
  <si>
    <t>Roční nárůst cen 2   %</t>
  </si>
  <si>
    <t>1. sazba DPH %
- i pro přirážky rekapitulace</t>
  </si>
  <si>
    <t>21</t>
  </si>
  <si>
    <t>2. sazba DPH %</t>
  </si>
  <si>
    <t>15</t>
  </si>
  <si>
    <t>Procento PM % 1</t>
  </si>
  <si>
    <t>Procento PM % 2</t>
  </si>
  <si>
    <t>Mj</t>
  </si>
  <si>
    <t>Počet</t>
  </si>
  <si>
    <t>Materiál</t>
  </si>
  <si>
    <t>Materiál celkem</t>
  </si>
  <si>
    <t>Montáž</t>
  </si>
  <si>
    <t>Montáž celkem</t>
  </si>
  <si>
    <t>Cena</t>
  </si>
  <si>
    <t>Cena celkem</t>
  </si>
  <si>
    <t>ks</t>
  </si>
  <si>
    <t>recyklační poplatek</t>
  </si>
  <si>
    <t>Elektromontáže</t>
  </si>
  <si>
    <t>KABEL SILOVÝ,IZOLACE PVC</t>
  </si>
  <si>
    <t>m</t>
  </si>
  <si>
    <t>KABEL SILOVÝ,IZOLACE PVC S VODIČEM PE</t>
  </si>
  <si>
    <t>KF 09063 TRUBKA DVOUPL. KOPOFLEX</t>
  </si>
  <si>
    <t>UKONČENÍ VODIČŮ NA SVORKOVNICI</t>
  </si>
  <si>
    <t xml:space="preserve"> Do  6 mm2</t>
  </si>
  <si>
    <t>Stožár ocelový</t>
  </si>
  <si>
    <t>Stožárová svorkovnice</t>
  </si>
  <si>
    <t>průchozí</t>
  </si>
  <si>
    <t>HODINOVE ZUCTOVACI SAZBY</t>
  </si>
  <si>
    <t>Pronájem mobilní plošiny</t>
  </si>
  <si>
    <t>hod</t>
  </si>
  <si>
    <t>Pronájem jeřábu</t>
  </si>
  <si>
    <t>km</t>
  </si>
  <si>
    <t>Revizni technik</t>
  </si>
  <si>
    <t>Dokumentace skutečného provedení</t>
  </si>
  <si>
    <t>HDPE trubky</t>
  </si>
  <si>
    <t>Chráničky z vysokohustotního polyetylenu</t>
  </si>
  <si>
    <t>HDPE 40/33mm oranžová</t>
  </si>
  <si>
    <t>Kabelové komory</t>
  </si>
  <si>
    <t>HDPE trubky - celkem</t>
  </si>
  <si>
    <t>Podružný materiál</t>
  </si>
  <si>
    <t>Elektromontáže - celkem</t>
  </si>
  <si>
    <t>Zemní práce</t>
  </si>
  <si>
    <t>JÁMA PRO STOŽÁRY VER.OSVĚTLENÍ</t>
  </si>
  <si>
    <t>O OBJEMU DO 2 m3</t>
  </si>
  <si>
    <t xml:space="preserve"> Zemina třídy 4,ručně</t>
  </si>
  <si>
    <t>m3</t>
  </si>
  <si>
    <t>POUZDROVÝ ZÁKL.PRO STOŽ.VENK.</t>
  </si>
  <si>
    <t>VYTÝČENÍ TRATI</t>
  </si>
  <si>
    <t xml:space="preserve"> Venkovní vedení nn v přehledném terénu</t>
  </si>
  <si>
    <t>HLOUBENÍ KABELOVÉ RÝHY</t>
  </si>
  <si>
    <t xml:space="preserve"> Šíře 350mm,hloubka 700mm</t>
  </si>
  <si>
    <t>ZŘÍZENÍ KABEL.LOŽE Z KOPANÉHO</t>
  </si>
  <si>
    <t>PÍSKU BEZ ZAKRYTÍ</t>
  </si>
  <si>
    <t xml:space="preserve"> Šíře do 65cm,tloušťka 10cm</t>
  </si>
  <si>
    <t>ZÁHOZ KABEL.RÝHY-ZEMINA TŘ.3</t>
  </si>
  <si>
    <t>SVORKA HROMOSVODNÍ, UZEMŇOVACÍ</t>
  </si>
  <si>
    <t>SZa zkušební</t>
  </si>
  <si>
    <t>PROTLAK POD KOMUNIKACÍ</t>
  </si>
  <si>
    <t>JÁMA PRO PROTLAK</t>
  </si>
  <si>
    <t>Startovací jámy pro protlaky</t>
  </si>
  <si>
    <t>ODVOZ ZEMINY</t>
  </si>
  <si>
    <t>Naložení, odvoz do 10km</t>
  </si>
  <si>
    <t>Poplatek za uložení na skládce</t>
  </si>
  <si>
    <t>Příplatek za lepivost</t>
  </si>
  <si>
    <t>m2</t>
  </si>
  <si>
    <t>ÚPRAVA POVRCHU</t>
  </si>
  <si>
    <t xml:space="preserve"> Osetí povrchu travou</t>
  </si>
  <si>
    <t>Zemní práce - celkem</t>
  </si>
  <si>
    <t>Hodnota A</t>
  </si>
  <si>
    <t>Hodnota B</t>
  </si>
  <si>
    <t>Základní náklady</t>
  </si>
  <si>
    <t>Dodávka</t>
  </si>
  <si>
    <t>Doprava 3,60%, Přesun 1,00%</t>
  </si>
  <si>
    <t>Montáž - materiál</t>
  </si>
  <si>
    <t>Montáž - práce</t>
  </si>
  <si>
    <t>Mezisoučet 1</t>
  </si>
  <si>
    <t>Nátěry</t>
  </si>
  <si>
    <t>Mezisoučet 2</t>
  </si>
  <si>
    <t>Základní náklady celkem</t>
  </si>
  <si>
    <t>Vedlejší náklady</t>
  </si>
  <si>
    <t>Vedlejší náklady celkem</t>
  </si>
  <si>
    <t>Kompletační činnost</t>
  </si>
  <si>
    <t>Náklady celkem</t>
  </si>
  <si>
    <t>Základ a hodnota DPH 21%</t>
  </si>
  <si>
    <t>Základ a hodnota DPH 15%</t>
  </si>
  <si>
    <t>Náklady celkem s DPH</t>
  </si>
  <si>
    <t>CYKY-J 5x1.5 mm2</t>
  </si>
  <si>
    <t>OCELOVÝ VODIČ POZINKOVANÝ</t>
  </si>
  <si>
    <t>FeZn 10mm (1.0 kg/m)</t>
  </si>
  <si>
    <t>=Parametry!B33/100*F51+Parametry!B33/100*F53+Parametry!B33/100*F54+Parametry!B32/100*F56+Parametry!B32/100*F58+Parametry!B32/100*F60+Parametry!B32/100*F62+Parametry!B32/100*F63+Parametry!B32/100*F64+Parametry!B32/100*F66+Parametry!B32/100*F67+Parametry!B32/100*F69+Parametry!B32/100*F71+Parametry!B32/100*F72+Parametry!B32/100*F74+Parametry!B32/100*F75+Parametry!B32/100*F77+Parametry!B32/100*F79+Parametry!B32/100*F81+Parametry!B32/100*F85</t>
  </si>
  <si>
    <t xml:space="preserve">CYKY-J 4x16 mm2 </t>
  </si>
  <si>
    <t>Zataření nového kabelu do stávajících stožárů</t>
  </si>
  <si>
    <t>SGLB 1730 (845x572x610mm)</t>
  </si>
  <si>
    <t>Protlak pod komunikací DN200</t>
  </si>
  <si>
    <t>Doprava mechanizace</t>
  </si>
  <si>
    <t>kpl</t>
  </si>
  <si>
    <t>1</t>
  </si>
  <si>
    <t>5</t>
  </si>
  <si>
    <t>3,25</t>
  </si>
  <si>
    <t>PPV z montáže: materiál + práce</t>
  </si>
  <si>
    <t>PPV z nátěrů a zemních prací</t>
  </si>
  <si>
    <t>Dodav. Dokumentace</t>
  </si>
  <si>
    <t xml:space="preserve">Rizika a pojištění </t>
  </si>
  <si>
    <t xml:space="preserve">Opravy v záruce </t>
  </si>
  <si>
    <t>GZS z pravé strany mezisoučtu 2</t>
  </si>
  <si>
    <t xml:space="preserve">Provozní vlivy </t>
  </si>
  <si>
    <t xml:space="preserve"> Vyhledani pripojovaciho mista</t>
  </si>
  <si>
    <t>Předběžné obhlídky st místa</t>
  </si>
  <si>
    <t>Dokumentace příprava zakázky</t>
  </si>
  <si>
    <t>Účast na koordinačních jednáních a kontrolních dnech</t>
  </si>
  <si>
    <t>Likvidace a odvoz odpadu</t>
  </si>
  <si>
    <t>Mimostaveništní doprava, přesun</t>
  </si>
  <si>
    <t>Měření izolačních stavů kabelů</t>
  </si>
  <si>
    <t>Úklid stanoviště</t>
  </si>
  <si>
    <t>Vytýčení sítí</t>
  </si>
  <si>
    <t>Spolupráce se správci sítí</t>
  </si>
  <si>
    <t>Zabezpečení pracoviště</t>
  </si>
  <si>
    <t>Dopravní značení</t>
  </si>
  <si>
    <t>Nátěr zemnícího vedení</t>
  </si>
  <si>
    <t>Označení zemnícího vedení</t>
  </si>
  <si>
    <t>Zakreslení do digitální mapy</t>
  </si>
  <si>
    <t xml:space="preserve"> Spolupráce s investorem</t>
  </si>
  <si>
    <t>Statický výpočet základu stožáru</t>
  </si>
  <si>
    <t xml:space="preserve">Výstavba VO podél cyklostezky na Labském nábřeží, Poděbrady </t>
  </si>
  <si>
    <t>Z25-027</t>
  </si>
  <si>
    <t>Označení G - LED 20W 2700K, 3050lm, IP66, regulace vstupním napětím</t>
  </si>
  <si>
    <t>Sadový výška nad zemí 4,5m</t>
  </si>
  <si>
    <t xml:space="preserve"> 550x550x1000 mm</t>
  </si>
  <si>
    <t>Sekání trávy v trase kabelu</t>
  </si>
  <si>
    <t>Ořez náletů v trase kabelu</t>
  </si>
  <si>
    <t>Odvoz BIO odpadu</t>
  </si>
  <si>
    <t>OSVĚTLENÍ V OSE TRASY KABELU, RUČNĚ</t>
  </si>
  <si>
    <t>V ZEMINĚ TŘÍDY 3, RUČNĚ</t>
  </si>
  <si>
    <t>Rozšíření výkopu pro kabelové komory, RUČNĚ</t>
  </si>
  <si>
    <t xml:space="preserve"> Šíře 350mm,hloubka 700mm, RUČNĚ</t>
  </si>
  <si>
    <t>Část VO od ul. Mánesova po ČOV</t>
  </si>
  <si>
    <t>Ochranná folie</t>
  </si>
  <si>
    <t>PROVEDENI REVIZNICH ZKOUSEK DLE CSN</t>
  </si>
  <si>
    <t>Zhotovení geometrického plánu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</si>
</sst>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sz val="12"/>
      <color rgb="FF000000"/>
      <name val="敓潧⁥䥕ᬀ璾㟰j☸[_x0008_"/>
      <charset val="238"/>
    </font>
    <font>
      <b/>
      <sz val="14"/>
      <color rgb="FF000000"/>
      <name val="敓潧⁥䥕ᬀ璾㟰j☸[_x0008_"/>
      <charset val="238"/>
    </font>
    <font>
      <b/>
      <sz val="13"/>
      <color rgb="FF000000"/>
      <name val="敓潧⁥䥕ᬀ璾㟰j☸[_x0008_"/>
      <charset val="238"/>
    </font>
    <font>
      <b/>
      <sz val="12"/>
      <color rgb="FF000000"/>
      <name val="敓潧⁥䥕ᬀ璾㟰j☸[_x0008_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敓潧⁥䥕ᬀ璾㟰j☸[_x0008_"/>
      <charset val="238"/>
    </font>
    <font>
      <sz val="10"/>
      <color theme="0"/>
      <name val="Calibri"/>
      <family val="2"/>
      <charset val="238"/>
      <scheme val="minor"/>
    </font>
    <font>
      <b/>
      <sz val="10"/>
      <color rgb="FF000000"/>
      <name val="敓潧⁥䥕ᬀ璾㟰j☸[_x0008_"/>
      <charset val="238"/>
    </font>
    <font>
      <i/>
      <sz val="10"/>
      <color rgb="FF000000"/>
      <name val="敓潧⁥䥕ᬀ璾㟰j☸[_x0008_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2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left"/>
    </xf>
    <xf numFmtId="0" fontId="0" fillId="2" borderId="0" xfId="0" applyFill="1"/>
    <xf numFmtId="49" fontId="3" fillId="2" borderId="1" xfId="0" applyNumberFormat="1" applyFont="1" applyFill="1" applyBorder="1" applyAlignment="1">
      <alignment horizontal="left"/>
    </xf>
    <xf numFmtId="4" fontId="3" fillId="2" borderId="1" xfId="0" applyNumberFormat="1" applyFont="1" applyFill="1" applyBorder="1" applyAlignment="1">
      <alignment horizontal="right"/>
    </xf>
    <xf numFmtId="4" fontId="1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left"/>
    </xf>
    <xf numFmtId="4" fontId="4" fillId="2" borderId="1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left"/>
    </xf>
    <xf numFmtId="4" fontId="2" fillId="2" borderId="1" xfId="0" applyNumberFormat="1" applyFont="1" applyFill="1" applyBorder="1" applyAlignment="1">
      <alignment horizontal="right"/>
    </xf>
    <xf numFmtId="49" fontId="0" fillId="2" borderId="0" xfId="0" applyNumberFormat="1" applyFill="1"/>
    <xf numFmtId="4" fontId="0" fillId="2" borderId="0" xfId="0" applyNumberFormat="1" applyFill="1"/>
    <xf numFmtId="49" fontId="1" fillId="2" borderId="1" xfId="0" applyNumberFormat="1" applyFont="1" applyFill="1" applyBorder="1" applyAlignment="1">
      <alignment horizontal="left" wrapText="1"/>
    </xf>
    <xf numFmtId="0" fontId="6" fillId="0" borderId="0" xfId="0" applyFont="1"/>
    <xf numFmtId="49" fontId="8" fillId="2" borderId="0" xfId="0" applyNumberFormat="1" applyFont="1" applyFill="1"/>
    <xf numFmtId="0" fontId="6" fillId="2" borderId="0" xfId="0" applyFont="1" applyFill="1"/>
    <xf numFmtId="49" fontId="6" fillId="2" borderId="0" xfId="0" applyNumberFormat="1" applyFont="1" applyFill="1" applyAlignment="1">
      <alignment wrapText="1"/>
    </xf>
    <xf numFmtId="49" fontId="6" fillId="2" borderId="0" xfId="0" applyNumberFormat="1" applyFont="1" applyFill="1"/>
    <xf numFmtId="4" fontId="6" fillId="2" borderId="0" xfId="0" applyNumberFormat="1" applyFont="1" applyFill="1"/>
    <xf numFmtId="49" fontId="7" fillId="2" borderId="2" xfId="0" applyNumberFormat="1" applyFont="1" applyFill="1" applyBorder="1" applyAlignment="1">
      <alignment horizontal="left" wrapText="1"/>
    </xf>
    <xf numFmtId="49" fontId="7" fillId="2" borderId="2" xfId="0" applyNumberFormat="1" applyFont="1" applyFill="1" applyBorder="1" applyAlignment="1">
      <alignment horizontal="left"/>
    </xf>
    <xf numFmtId="4" fontId="7" fillId="2" borderId="2" xfId="0" applyNumberFormat="1" applyFont="1" applyFill="1" applyBorder="1" applyAlignment="1">
      <alignment horizontal="left"/>
    </xf>
    <xf numFmtId="49" fontId="9" fillId="2" borderId="2" xfId="0" applyNumberFormat="1" applyFont="1" applyFill="1" applyBorder="1" applyAlignment="1">
      <alignment horizontal="left" wrapText="1"/>
    </xf>
    <xf numFmtId="49" fontId="9" fillId="2" borderId="2" xfId="0" applyNumberFormat="1" applyFont="1" applyFill="1" applyBorder="1" applyAlignment="1">
      <alignment horizontal="left"/>
    </xf>
    <xf numFmtId="4" fontId="9" fillId="2" borderId="2" xfId="0" applyNumberFormat="1" applyFont="1" applyFill="1" applyBorder="1" applyAlignment="1">
      <alignment horizontal="right"/>
    </xf>
    <xf numFmtId="4" fontId="7" fillId="2" borderId="2" xfId="0" applyNumberFormat="1" applyFont="1" applyFill="1" applyBorder="1" applyAlignment="1">
      <alignment horizontal="right"/>
    </xf>
    <xf numFmtId="49" fontId="10" fillId="2" borderId="2" xfId="0" applyNumberFormat="1" applyFont="1" applyFill="1" applyBorder="1" applyAlignment="1">
      <alignment horizontal="left" wrapText="1"/>
    </xf>
    <xf numFmtId="49" fontId="10" fillId="2" borderId="2" xfId="0" applyNumberFormat="1" applyFont="1" applyFill="1" applyBorder="1" applyAlignment="1">
      <alignment horizontal="left"/>
    </xf>
    <xf numFmtId="4" fontId="10" fillId="2" borderId="2" xfId="0" applyNumberFormat="1" applyFont="1" applyFill="1" applyBorder="1" applyAlignment="1">
      <alignment horizontal="right"/>
    </xf>
    <xf numFmtId="49" fontId="5" fillId="0" borderId="2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/>
    </xf>
    <xf numFmtId="4" fontId="5" fillId="0" borderId="2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E258B-3488-4E21-9ABB-81A47BA36E41}">
  <dimension ref="A1:C26"/>
  <sheetViews>
    <sheetView workbookViewId="0">
      <selection activeCell="C5" sqref="C5"/>
    </sheetView>
  </sheetViews>
  <sheetFormatPr defaultRowHeight="15"/>
  <cols>
    <col min="1" max="1" width="50.28515625" style="11" bestFit="1" customWidth="1"/>
    <col min="2" max="2" width="14.7109375" style="12" bestFit="1" customWidth="1"/>
    <col min="3" max="3" width="17.85546875" style="12" bestFit="1" customWidth="1"/>
    <col min="4" max="4" width="9.140625" style="3"/>
    <col min="5" max="5" width="0" style="3" hidden="1" customWidth="1"/>
    <col min="6" max="16384" width="9.140625" style="3"/>
  </cols>
  <sheetData>
    <row r="1" spans="1:3" ht="15.75">
      <c r="A1" s="1" t="s">
        <v>0</v>
      </c>
      <c r="B1" s="2" t="s">
        <v>105</v>
      </c>
      <c r="C1" s="2" t="s">
        <v>106</v>
      </c>
    </row>
    <row r="2" spans="1:3" ht="16.5">
      <c r="A2" s="4" t="s">
        <v>107</v>
      </c>
      <c r="B2" s="5"/>
      <c r="C2" s="5"/>
    </row>
    <row r="3" spans="1:3" ht="15.75">
      <c r="A3" s="1" t="s">
        <v>108</v>
      </c>
      <c r="B3" s="6">
        <v>0</v>
      </c>
      <c r="C3" s="6"/>
    </row>
    <row r="4" spans="1:3" ht="15.75">
      <c r="A4" s="1" t="s">
        <v>109</v>
      </c>
      <c r="B4" s="6">
        <f>B3 * Parametry!B15 / 100</f>
        <v>0</v>
      </c>
      <c r="C4" s="6">
        <f>B3 * Parametry!B16 / 100</f>
        <v>0</v>
      </c>
    </row>
    <row r="5" spans="1:3" ht="15.75">
      <c r="A5" s="1" t="s">
        <v>110</v>
      </c>
      <c r="B5" s="6"/>
      <c r="C5" s="6">
        <f>(Rozpočet!E53) + 0</f>
        <v>0</v>
      </c>
    </row>
    <row r="6" spans="1:3" ht="15.75">
      <c r="A6" s="1" t="s">
        <v>111</v>
      </c>
      <c r="B6" s="6"/>
      <c r="C6" s="6">
        <f>Rozpočet!G53</f>
        <v>0</v>
      </c>
    </row>
    <row r="7" spans="1:3" ht="15.75">
      <c r="A7" s="7" t="s">
        <v>112</v>
      </c>
      <c r="B7" s="8">
        <f>B3 + B4</f>
        <v>0</v>
      </c>
      <c r="C7" s="8">
        <f>C3 + C4 + C5 + C6</f>
        <v>0</v>
      </c>
    </row>
    <row r="8" spans="1:3" ht="15.75">
      <c r="A8" s="1" t="s">
        <v>136</v>
      </c>
      <c r="B8" s="6"/>
      <c r="C8" s="6">
        <f>CEILING((C5 + C6) * Parametry!B17 / 100,1)</f>
        <v>0</v>
      </c>
    </row>
    <row r="9" spans="1:3" ht="15.75">
      <c r="A9" s="1" t="s">
        <v>113</v>
      </c>
      <c r="B9" s="6"/>
      <c r="C9" s="6">
        <f>0 + 0</f>
        <v>0</v>
      </c>
    </row>
    <row r="10" spans="1:3" ht="15.75">
      <c r="A10" s="1" t="s">
        <v>78</v>
      </c>
      <c r="B10" s="6"/>
      <c r="C10" s="6">
        <f>(Rozpočet!E87) + (Rozpočet!G87)</f>
        <v>0</v>
      </c>
    </row>
    <row r="11" spans="1:3" ht="15.75">
      <c r="A11" s="1" t="s">
        <v>137</v>
      </c>
      <c r="B11" s="6"/>
      <c r="C11" s="6">
        <f>CEILING((C9 + C10) * Parametry!B18 / 100,1)</f>
        <v>0</v>
      </c>
    </row>
    <row r="12" spans="1:3" ht="15.75">
      <c r="A12" s="7" t="s">
        <v>114</v>
      </c>
      <c r="B12" s="8">
        <f>B7</f>
        <v>0</v>
      </c>
      <c r="C12" s="8">
        <f>C7 + C8 + C9 + C10 + C11</f>
        <v>0</v>
      </c>
    </row>
    <row r="13" spans="1:3" ht="15.75">
      <c r="A13" s="1" t="s">
        <v>138</v>
      </c>
      <c r="B13" s="6"/>
      <c r="C13" s="6">
        <f>CEILING((B12 + C12) * Parametry!B19 / 100,1)</f>
        <v>0</v>
      </c>
    </row>
    <row r="14" spans="1:3" ht="15.75">
      <c r="A14" s="1" t="s">
        <v>139</v>
      </c>
      <c r="B14" s="6"/>
      <c r="C14" s="6">
        <f>CEILING((B12 + C12) * Parametry!B20 / 100,1)</f>
        <v>0</v>
      </c>
    </row>
    <row r="15" spans="1:3" ht="15.75">
      <c r="A15" s="1" t="s">
        <v>140</v>
      </c>
      <c r="B15" s="6"/>
      <c r="C15" s="6">
        <f>(B7 + C7) * Parametry!B21 / 100</f>
        <v>0</v>
      </c>
    </row>
    <row r="16" spans="1:3" ht="16.5">
      <c r="A16" s="4" t="s">
        <v>115</v>
      </c>
      <c r="B16" s="5"/>
      <c r="C16" s="5">
        <f>B12 + C12 + C13 + C14 + C15</f>
        <v>0</v>
      </c>
    </row>
    <row r="17" spans="1:3" ht="16.5">
      <c r="A17" s="4" t="s">
        <v>116</v>
      </c>
      <c r="B17" s="5"/>
      <c r="C17" s="5"/>
    </row>
    <row r="18" spans="1:3" ht="15.75">
      <c r="A18" s="1" t="s">
        <v>141</v>
      </c>
      <c r="B18" s="6"/>
      <c r="C18" s="6">
        <f>CEILING(C12 * Parametry!B22 / 100,1)</f>
        <v>0</v>
      </c>
    </row>
    <row r="19" spans="1:3" ht="15.75">
      <c r="A19" s="1" t="s">
        <v>142</v>
      </c>
      <c r="B19" s="6"/>
      <c r="C19" s="6">
        <f>CEILING(C12 * Parametry!B23 / 100,1)</f>
        <v>0</v>
      </c>
    </row>
    <row r="20" spans="1:3" ht="16.5">
      <c r="A20" s="4" t="s">
        <v>117</v>
      </c>
      <c r="B20" s="5"/>
      <c r="C20" s="5">
        <f>C18 + C19</f>
        <v>0</v>
      </c>
    </row>
    <row r="21" spans="1:3" ht="15.75">
      <c r="A21" s="1" t="s">
        <v>118</v>
      </c>
      <c r="B21" s="6"/>
      <c r="C21" s="6">
        <f>Parametry!B24 * Parametry!B27 * (C16 * Parametry!B26)^Parametry!B25</f>
        <v>0</v>
      </c>
    </row>
    <row r="22" spans="1:3" ht="18">
      <c r="A22" s="9" t="s">
        <v>119</v>
      </c>
      <c r="B22" s="10"/>
      <c r="C22" s="10">
        <f>C16 + C20 + C21</f>
        <v>0</v>
      </c>
    </row>
    <row r="23" spans="1:3" ht="15.75">
      <c r="A23" s="1" t="s">
        <v>120</v>
      </c>
      <c r="B23" s="6">
        <f>C22</f>
        <v>0</v>
      </c>
      <c r="C23" s="6">
        <f>B23 * Parametry!B30 / 100</f>
        <v>0</v>
      </c>
    </row>
    <row r="24" spans="1:3" ht="15.75">
      <c r="A24" s="1" t="s">
        <v>121</v>
      </c>
      <c r="B24" s="6"/>
      <c r="C24" s="6">
        <f>B24 * Parametry!B31 / 100</f>
        <v>0</v>
      </c>
    </row>
    <row r="25" spans="1:3" ht="18">
      <c r="A25" s="9" t="s">
        <v>122</v>
      </c>
      <c r="B25" s="10"/>
      <c r="C25" s="10">
        <f>C22 + C23 + C24</f>
        <v>0</v>
      </c>
    </row>
    <row r="26" spans="1:3" ht="15.75">
      <c r="A26" s="1" t="s">
        <v>11</v>
      </c>
      <c r="B26" s="6"/>
      <c r="C26" s="6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63BA0-C783-4DA8-8830-E9212A4C5DC1}">
  <dimension ref="A1:J87"/>
  <sheetViews>
    <sheetView tabSelected="1" topLeftCell="A8" workbookViewId="0">
      <selection activeCell="M35" sqref="M35"/>
    </sheetView>
  </sheetViews>
  <sheetFormatPr defaultRowHeight="12.75"/>
  <cols>
    <col min="1" max="1" width="45.7109375" style="17" customWidth="1"/>
    <col min="2" max="2" width="5" style="18" bestFit="1" customWidth="1"/>
    <col min="3" max="3" width="10" style="19" customWidth="1"/>
    <col min="4" max="4" width="11.5703125" style="19" customWidth="1"/>
    <col min="5" max="5" width="14.5703125" style="19" customWidth="1"/>
    <col min="6" max="6" width="10.5703125" style="19" customWidth="1"/>
    <col min="7" max="7" width="13" style="19" customWidth="1"/>
    <col min="8" max="8" width="10.85546875" style="19" customWidth="1"/>
    <col min="9" max="9" width="16" style="19" customWidth="1"/>
    <col min="10" max="10" width="1.42578125" style="16" customWidth="1"/>
    <col min="11" max="11" width="12.5703125" style="16" customWidth="1"/>
    <col min="12" max="16384" width="9.140625" style="16"/>
  </cols>
  <sheetData>
    <row r="1" spans="1:10">
      <c r="A1" s="20" t="s">
        <v>0</v>
      </c>
      <c r="B1" s="21" t="s">
        <v>44</v>
      </c>
      <c r="C1" s="22" t="s">
        <v>45</v>
      </c>
      <c r="D1" s="22" t="s">
        <v>46</v>
      </c>
      <c r="E1" s="22" t="s">
        <v>47</v>
      </c>
      <c r="F1" s="22" t="s">
        <v>48</v>
      </c>
      <c r="G1" s="22" t="s">
        <v>49</v>
      </c>
      <c r="H1" s="22" t="s">
        <v>50</v>
      </c>
      <c r="I1" s="22" t="s">
        <v>51</v>
      </c>
      <c r="J1" s="15" t="s">
        <v>126</v>
      </c>
    </row>
    <row r="2" spans="1:10">
      <c r="A2" s="23" t="s">
        <v>54</v>
      </c>
      <c r="B2" s="24" t="s">
        <v>11</v>
      </c>
      <c r="C2" s="25"/>
      <c r="D2" s="25"/>
      <c r="E2" s="25"/>
      <c r="F2" s="25"/>
      <c r="G2" s="25"/>
      <c r="H2" s="25"/>
      <c r="I2" s="25"/>
    </row>
    <row r="3" spans="1:10" ht="25.5">
      <c r="A3" s="20" t="s">
        <v>162</v>
      </c>
      <c r="B3" s="21" t="s">
        <v>52</v>
      </c>
      <c r="C3" s="26">
        <v>20</v>
      </c>
      <c r="D3" s="26">
        <v>0</v>
      </c>
      <c r="E3" s="26">
        <f t="shared" ref="E3:E4" si="0">C3*D3</f>
        <v>0</v>
      </c>
      <c r="F3" s="26">
        <v>0</v>
      </c>
      <c r="G3" s="26">
        <f t="shared" ref="G3:G4" si="1">C3*F3</f>
        <v>0</v>
      </c>
      <c r="H3" s="26">
        <f t="shared" ref="H3:H4" si="2">D3+F3</f>
        <v>0</v>
      </c>
      <c r="I3" s="26">
        <f t="shared" ref="I3:I4" si="3">E3+G3</f>
        <v>0</v>
      </c>
    </row>
    <row r="4" spans="1:10">
      <c r="A4" s="20" t="s">
        <v>53</v>
      </c>
      <c r="B4" s="21" t="s">
        <v>52</v>
      </c>
      <c r="C4" s="26">
        <f>SUM(C3:C3)</f>
        <v>20</v>
      </c>
      <c r="D4" s="26">
        <v>0</v>
      </c>
      <c r="E4" s="26">
        <f t="shared" si="0"/>
        <v>0</v>
      </c>
      <c r="F4" s="26">
        <v>0</v>
      </c>
      <c r="G4" s="26">
        <f t="shared" si="1"/>
        <v>0</v>
      </c>
      <c r="H4" s="26">
        <f t="shared" si="2"/>
        <v>0</v>
      </c>
      <c r="I4" s="26">
        <f t="shared" si="3"/>
        <v>0</v>
      </c>
    </row>
    <row r="5" spans="1:10">
      <c r="A5" s="27" t="s">
        <v>55</v>
      </c>
      <c r="B5" s="28" t="s">
        <v>11</v>
      </c>
      <c r="C5" s="29"/>
      <c r="D5" s="29"/>
      <c r="E5" s="29"/>
      <c r="F5" s="29"/>
      <c r="G5" s="29"/>
      <c r="H5" s="29"/>
      <c r="I5" s="29"/>
    </row>
    <row r="6" spans="1:10">
      <c r="A6" s="20" t="s">
        <v>123</v>
      </c>
      <c r="B6" s="21" t="s">
        <v>56</v>
      </c>
      <c r="C6" s="26">
        <v>100</v>
      </c>
      <c r="D6" s="26">
        <v>0</v>
      </c>
      <c r="E6" s="26">
        <f>C6*D6</f>
        <v>0</v>
      </c>
      <c r="F6" s="26">
        <v>0</v>
      </c>
      <c r="G6" s="26">
        <f>C6*F6</f>
        <v>0</v>
      </c>
      <c r="H6" s="26">
        <f>D6+F6</f>
        <v>0</v>
      </c>
      <c r="I6" s="26">
        <f>E6+G6</f>
        <v>0</v>
      </c>
    </row>
    <row r="7" spans="1:10" ht="19.5" customHeight="1">
      <c r="A7" s="27" t="s">
        <v>57</v>
      </c>
      <c r="B7" s="28" t="s">
        <v>11</v>
      </c>
      <c r="C7" s="29"/>
      <c r="D7" s="29"/>
      <c r="E7" s="29"/>
      <c r="F7" s="29"/>
      <c r="G7" s="29"/>
      <c r="H7" s="29"/>
      <c r="I7" s="29"/>
    </row>
    <row r="8" spans="1:10">
      <c r="A8" s="20" t="s">
        <v>127</v>
      </c>
      <c r="B8" s="21" t="s">
        <v>56</v>
      </c>
      <c r="C8" s="26">
        <v>700</v>
      </c>
      <c r="D8" s="26">
        <v>0</v>
      </c>
      <c r="E8" s="26">
        <f>C8*D8</f>
        <v>0</v>
      </c>
      <c r="F8" s="26">
        <v>0</v>
      </c>
      <c r="G8" s="26">
        <f>C8*F8</f>
        <v>0</v>
      </c>
      <c r="H8" s="26">
        <f t="shared" ref="H8:I9" si="4">D8+F8</f>
        <v>0</v>
      </c>
      <c r="I8" s="26">
        <f t="shared" si="4"/>
        <v>0</v>
      </c>
    </row>
    <row r="9" spans="1:10">
      <c r="A9" s="20" t="s">
        <v>58</v>
      </c>
      <c r="B9" s="21" t="s">
        <v>56</v>
      </c>
      <c r="C9" s="26">
        <v>680</v>
      </c>
      <c r="D9" s="26">
        <v>0</v>
      </c>
      <c r="E9" s="26">
        <f>C9*D9</f>
        <v>0</v>
      </c>
      <c r="F9" s="26">
        <v>0</v>
      </c>
      <c r="G9" s="26">
        <f>C9*F9</f>
        <v>0</v>
      </c>
      <c r="H9" s="26">
        <f t="shared" si="4"/>
        <v>0</v>
      </c>
      <c r="I9" s="26">
        <f t="shared" si="4"/>
        <v>0</v>
      </c>
    </row>
    <row r="10" spans="1:10">
      <c r="A10" s="27" t="s">
        <v>59</v>
      </c>
      <c r="B10" s="28" t="s">
        <v>11</v>
      </c>
      <c r="C10" s="29"/>
      <c r="D10" s="29"/>
      <c r="E10" s="29"/>
      <c r="F10" s="29"/>
      <c r="G10" s="29"/>
      <c r="H10" s="29"/>
      <c r="I10" s="29"/>
    </row>
    <row r="11" spans="1:10">
      <c r="A11" s="20" t="s">
        <v>60</v>
      </c>
      <c r="B11" s="21" t="s">
        <v>52</v>
      </c>
      <c r="C11" s="26">
        <v>360</v>
      </c>
      <c r="D11" s="26">
        <v>0</v>
      </c>
      <c r="E11" s="26">
        <f>C11*D11</f>
        <v>0</v>
      </c>
      <c r="F11" s="26">
        <v>0</v>
      </c>
      <c r="G11" s="26">
        <f>C11*F11</f>
        <v>0</v>
      </c>
      <c r="H11" s="26">
        <f>D11+F11</f>
        <v>0</v>
      </c>
      <c r="I11" s="26">
        <f>E11+G11</f>
        <v>0</v>
      </c>
    </row>
    <row r="12" spans="1:10">
      <c r="A12" s="27" t="s">
        <v>61</v>
      </c>
      <c r="B12" s="28" t="s">
        <v>11</v>
      </c>
      <c r="C12" s="29"/>
      <c r="D12" s="29"/>
      <c r="E12" s="29"/>
      <c r="F12" s="29"/>
      <c r="G12" s="29"/>
      <c r="H12" s="29"/>
      <c r="I12" s="29"/>
    </row>
    <row r="13" spans="1:10">
      <c r="A13" s="20" t="s">
        <v>163</v>
      </c>
      <c r="B13" s="21" t="s">
        <v>52</v>
      </c>
      <c r="C13" s="26">
        <v>20</v>
      </c>
      <c r="D13" s="26">
        <v>0</v>
      </c>
      <c r="E13" s="26">
        <f t="shared" ref="E13" si="5">C13*D13</f>
        <v>0</v>
      </c>
      <c r="F13" s="26">
        <v>0</v>
      </c>
      <c r="G13" s="26">
        <f>C13*F13</f>
        <v>0</v>
      </c>
      <c r="H13" s="26">
        <f t="shared" ref="H13:I13" si="6">D13+F13</f>
        <v>0</v>
      </c>
      <c r="I13" s="26">
        <f t="shared" si="6"/>
        <v>0</v>
      </c>
    </row>
    <row r="14" spans="1:10">
      <c r="A14" s="27" t="s">
        <v>62</v>
      </c>
      <c r="B14" s="28" t="s">
        <v>11</v>
      </c>
      <c r="C14" s="29"/>
      <c r="D14" s="29"/>
      <c r="E14" s="29"/>
      <c r="F14" s="29"/>
      <c r="G14" s="29"/>
      <c r="H14" s="29"/>
      <c r="I14" s="29"/>
    </row>
    <row r="15" spans="1:10">
      <c r="A15" s="20" t="s">
        <v>63</v>
      </c>
      <c r="B15" s="21" t="s">
        <v>52</v>
      </c>
      <c r="C15" s="26">
        <v>20</v>
      </c>
      <c r="D15" s="26">
        <v>0</v>
      </c>
      <c r="E15" s="26">
        <f>C15*D15</f>
        <v>0</v>
      </c>
      <c r="F15" s="26">
        <v>0</v>
      </c>
      <c r="G15" s="26">
        <f>C15*F15</f>
        <v>0</v>
      </c>
      <c r="H15" s="26">
        <f t="shared" ref="H15:I15" si="7">D15+F15</f>
        <v>0</v>
      </c>
      <c r="I15" s="26">
        <f t="shared" si="7"/>
        <v>0</v>
      </c>
    </row>
    <row r="16" spans="1:10">
      <c r="A16" s="20" t="s">
        <v>173</v>
      </c>
      <c r="B16" s="21" t="s">
        <v>56</v>
      </c>
      <c r="C16" s="26">
        <v>680</v>
      </c>
      <c r="D16" s="26">
        <v>0</v>
      </c>
      <c r="E16" s="26">
        <f>C16*D16</f>
        <v>0</v>
      </c>
      <c r="F16" s="26">
        <v>0</v>
      </c>
      <c r="G16" s="26">
        <f>C16*F16</f>
        <v>0</v>
      </c>
      <c r="H16" s="26">
        <f>D16+F16</f>
        <v>0</v>
      </c>
      <c r="I16" s="26">
        <f>E16+G16</f>
        <v>0</v>
      </c>
    </row>
    <row r="17" spans="1:9">
      <c r="A17" s="27" t="s">
        <v>124</v>
      </c>
      <c r="B17" s="28" t="s">
        <v>11</v>
      </c>
      <c r="C17" s="29"/>
      <c r="D17" s="29"/>
      <c r="E17" s="29"/>
      <c r="F17" s="29"/>
      <c r="G17" s="29"/>
      <c r="H17" s="29"/>
      <c r="I17" s="29"/>
    </row>
    <row r="18" spans="1:9">
      <c r="A18" s="20" t="s">
        <v>125</v>
      </c>
      <c r="B18" s="21" t="s">
        <v>56</v>
      </c>
      <c r="C18" s="26">
        <v>700</v>
      </c>
      <c r="D18" s="26">
        <v>0</v>
      </c>
      <c r="E18" s="26">
        <f>C18*D18</f>
        <v>0</v>
      </c>
      <c r="F18" s="26">
        <v>0</v>
      </c>
      <c r="G18" s="26">
        <f>C18*F18</f>
        <v>0</v>
      </c>
      <c r="H18" s="26">
        <f>D18+F18</f>
        <v>0</v>
      </c>
      <c r="I18" s="26">
        <f>E18+G18</f>
        <v>0</v>
      </c>
    </row>
    <row r="19" spans="1:9">
      <c r="A19" s="27" t="s">
        <v>92</v>
      </c>
      <c r="B19" s="28" t="s">
        <v>11</v>
      </c>
      <c r="C19" s="29"/>
      <c r="D19" s="29"/>
      <c r="E19" s="29"/>
      <c r="F19" s="29"/>
      <c r="G19" s="29"/>
      <c r="H19" s="29"/>
      <c r="I19" s="29"/>
    </row>
    <row r="20" spans="1:9">
      <c r="A20" s="20" t="s">
        <v>93</v>
      </c>
      <c r="B20" s="21" t="s">
        <v>52</v>
      </c>
      <c r="C20" s="26">
        <v>20</v>
      </c>
      <c r="D20" s="26">
        <v>0</v>
      </c>
      <c r="E20" s="26">
        <f>C20*D20</f>
        <v>0</v>
      </c>
      <c r="F20" s="26">
        <v>0</v>
      </c>
      <c r="G20" s="26">
        <f>C20*F20</f>
        <v>0</v>
      </c>
      <c r="H20" s="26">
        <f>D20+F20</f>
        <v>0</v>
      </c>
      <c r="I20" s="26">
        <f>E20+G20</f>
        <v>0</v>
      </c>
    </row>
    <row r="21" spans="1:9">
      <c r="A21" s="27" t="s">
        <v>64</v>
      </c>
      <c r="B21" s="28" t="s">
        <v>11</v>
      </c>
      <c r="C21" s="29"/>
      <c r="D21" s="29"/>
      <c r="E21" s="29"/>
      <c r="F21" s="29"/>
      <c r="G21" s="29"/>
      <c r="H21" s="29"/>
      <c r="I21" s="29"/>
    </row>
    <row r="22" spans="1:9">
      <c r="A22" s="20" t="s">
        <v>65</v>
      </c>
      <c r="B22" s="21" t="s">
        <v>66</v>
      </c>
      <c r="C22" s="26">
        <v>25</v>
      </c>
      <c r="D22" s="26">
        <v>0</v>
      </c>
      <c r="E22" s="26">
        <f>C22*D22</f>
        <v>0</v>
      </c>
      <c r="F22" s="26">
        <v>0</v>
      </c>
      <c r="G22" s="26">
        <f>C22*F22</f>
        <v>0</v>
      </c>
      <c r="H22" s="26">
        <f t="shared" ref="H22:I24" si="8">D22+F22</f>
        <v>0</v>
      </c>
      <c r="I22" s="26">
        <f t="shared" si="8"/>
        <v>0</v>
      </c>
    </row>
    <row r="23" spans="1:9">
      <c r="A23" s="20" t="s">
        <v>67</v>
      </c>
      <c r="B23" s="21" t="s">
        <v>66</v>
      </c>
      <c r="C23" s="26">
        <v>20</v>
      </c>
      <c r="D23" s="26">
        <v>0</v>
      </c>
      <c r="E23" s="26">
        <f>C23*D23</f>
        <v>0</v>
      </c>
      <c r="F23" s="26">
        <v>0</v>
      </c>
      <c r="G23" s="26">
        <f>C23*F23</f>
        <v>0</v>
      </c>
      <c r="H23" s="26">
        <f t="shared" si="8"/>
        <v>0</v>
      </c>
      <c r="I23" s="26">
        <f t="shared" si="8"/>
        <v>0</v>
      </c>
    </row>
    <row r="24" spans="1:9">
      <c r="A24" s="20" t="s">
        <v>128</v>
      </c>
      <c r="B24" s="21" t="s">
        <v>52</v>
      </c>
      <c r="C24" s="26">
        <v>2</v>
      </c>
      <c r="D24" s="26">
        <v>0</v>
      </c>
      <c r="E24" s="26">
        <f t="shared" ref="E24" si="9">C24*D24</f>
        <v>0</v>
      </c>
      <c r="F24" s="26">
        <v>0</v>
      </c>
      <c r="G24" s="26">
        <f>C24*F24</f>
        <v>0</v>
      </c>
      <c r="H24" s="26">
        <f t="shared" si="8"/>
        <v>0</v>
      </c>
      <c r="I24" s="26">
        <f t="shared" si="8"/>
        <v>0</v>
      </c>
    </row>
    <row r="25" spans="1:9" s="14" customFormat="1">
      <c r="A25" s="30" t="s">
        <v>143</v>
      </c>
      <c r="B25" s="31" t="s">
        <v>132</v>
      </c>
      <c r="C25" s="32">
        <v>1</v>
      </c>
      <c r="D25" s="32">
        <v>0</v>
      </c>
      <c r="E25" s="32">
        <f t="shared" ref="E25:E42" si="10">C25*D25</f>
        <v>0</v>
      </c>
      <c r="F25" s="32">
        <v>0</v>
      </c>
      <c r="G25" s="32">
        <f t="shared" ref="G25:G42" si="11">C25*F25</f>
        <v>0</v>
      </c>
      <c r="H25" s="32">
        <f t="shared" ref="H25:I42" si="12">D25+F25</f>
        <v>0</v>
      </c>
      <c r="I25" s="32">
        <f t="shared" si="12"/>
        <v>0</v>
      </c>
    </row>
    <row r="26" spans="1:9" s="14" customFormat="1">
      <c r="A26" s="30" t="s">
        <v>144</v>
      </c>
      <c r="B26" s="31" t="s">
        <v>132</v>
      </c>
      <c r="C26" s="32">
        <v>1</v>
      </c>
      <c r="D26" s="32">
        <v>0</v>
      </c>
      <c r="E26" s="32">
        <f t="shared" si="10"/>
        <v>0</v>
      </c>
      <c r="F26" s="32">
        <v>0</v>
      </c>
      <c r="G26" s="32">
        <f t="shared" si="11"/>
        <v>0</v>
      </c>
      <c r="H26" s="32">
        <f t="shared" si="12"/>
        <v>0</v>
      </c>
      <c r="I26" s="32">
        <f t="shared" si="12"/>
        <v>0</v>
      </c>
    </row>
    <row r="27" spans="1:9" s="14" customFormat="1">
      <c r="A27" s="30" t="s">
        <v>145</v>
      </c>
      <c r="B27" s="31" t="s">
        <v>132</v>
      </c>
      <c r="C27" s="32">
        <v>1</v>
      </c>
      <c r="D27" s="32">
        <v>0</v>
      </c>
      <c r="E27" s="32">
        <f t="shared" si="10"/>
        <v>0</v>
      </c>
      <c r="F27" s="32">
        <v>0</v>
      </c>
      <c r="G27" s="32">
        <f t="shared" si="11"/>
        <v>0</v>
      </c>
      <c r="H27" s="32">
        <f t="shared" si="12"/>
        <v>0</v>
      </c>
      <c r="I27" s="32">
        <f t="shared" si="12"/>
        <v>0</v>
      </c>
    </row>
    <row r="28" spans="1:9" s="14" customFormat="1" ht="13.5" customHeight="1">
      <c r="A28" s="30" t="s">
        <v>146</v>
      </c>
      <c r="B28" s="31" t="s">
        <v>132</v>
      </c>
      <c r="C28" s="32">
        <v>1</v>
      </c>
      <c r="D28" s="32">
        <v>0</v>
      </c>
      <c r="E28" s="32">
        <f t="shared" si="10"/>
        <v>0</v>
      </c>
      <c r="F28" s="32">
        <v>0</v>
      </c>
      <c r="G28" s="32">
        <f t="shared" si="11"/>
        <v>0</v>
      </c>
      <c r="H28" s="32">
        <f t="shared" si="12"/>
        <v>0</v>
      </c>
      <c r="I28" s="32">
        <f t="shared" si="12"/>
        <v>0</v>
      </c>
    </row>
    <row r="29" spans="1:9" s="14" customFormat="1">
      <c r="A29" s="30" t="s">
        <v>147</v>
      </c>
      <c r="B29" s="31" t="s">
        <v>132</v>
      </c>
      <c r="C29" s="32">
        <v>1</v>
      </c>
      <c r="D29" s="32">
        <v>0</v>
      </c>
      <c r="E29" s="32">
        <f t="shared" si="10"/>
        <v>0</v>
      </c>
      <c r="F29" s="32">
        <v>0</v>
      </c>
      <c r="G29" s="32">
        <f t="shared" si="11"/>
        <v>0</v>
      </c>
      <c r="H29" s="32">
        <f t="shared" si="12"/>
        <v>0</v>
      </c>
      <c r="I29" s="32">
        <f t="shared" si="12"/>
        <v>0</v>
      </c>
    </row>
    <row r="30" spans="1:9" s="14" customFormat="1">
      <c r="A30" s="30" t="s">
        <v>148</v>
      </c>
      <c r="B30" s="31" t="s">
        <v>132</v>
      </c>
      <c r="C30" s="32">
        <v>1</v>
      </c>
      <c r="D30" s="32">
        <v>0</v>
      </c>
      <c r="E30" s="32">
        <f t="shared" si="10"/>
        <v>0</v>
      </c>
      <c r="F30" s="32">
        <v>0</v>
      </c>
      <c r="G30" s="32">
        <f t="shared" si="11"/>
        <v>0</v>
      </c>
      <c r="H30" s="32">
        <f t="shared" si="12"/>
        <v>0</v>
      </c>
      <c r="I30" s="32">
        <f t="shared" si="12"/>
        <v>0</v>
      </c>
    </row>
    <row r="31" spans="1:9" s="14" customFormat="1">
      <c r="A31" s="30" t="s">
        <v>149</v>
      </c>
      <c r="B31" s="31" t="s">
        <v>132</v>
      </c>
      <c r="C31" s="32">
        <v>1</v>
      </c>
      <c r="D31" s="32">
        <v>0</v>
      </c>
      <c r="E31" s="32">
        <f t="shared" si="10"/>
        <v>0</v>
      </c>
      <c r="F31" s="32">
        <v>0</v>
      </c>
      <c r="G31" s="32">
        <f t="shared" si="11"/>
        <v>0</v>
      </c>
      <c r="H31" s="32">
        <f t="shared" si="12"/>
        <v>0</v>
      </c>
      <c r="I31" s="32">
        <f t="shared" si="12"/>
        <v>0</v>
      </c>
    </row>
    <row r="32" spans="1:9" s="14" customFormat="1">
      <c r="A32" s="30" t="s">
        <v>150</v>
      </c>
      <c r="B32" s="31" t="s">
        <v>132</v>
      </c>
      <c r="C32" s="32">
        <v>1</v>
      </c>
      <c r="D32" s="32">
        <v>0</v>
      </c>
      <c r="E32" s="32">
        <f t="shared" si="10"/>
        <v>0</v>
      </c>
      <c r="F32" s="32">
        <v>0</v>
      </c>
      <c r="G32" s="32">
        <f t="shared" si="11"/>
        <v>0</v>
      </c>
      <c r="H32" s="32">
        <f t="shared" si="12"/>
        <v>0</v>
      </c>
      <c r="I32" s="32">
        <f t="shared" si="12"/>
        <v>0</v>
      </c>
    </row>
    <row r="33" spans="1:9" s="14" customFormat="1">
      <c r="A33" s="30" t="s">
        <v>151</v>
      </c>
      <c r="B33" s="31" t="s">
        <v>132</v>
      </c>
      <c r="C33" s="32">
        <v>1</v>
      </c>
      <c r="D33" s="32">
        <v>0</v>
      </c>
      <c r="E33" s="32">
        <f t="shared" si="10"/>
        <v>0</v>
      </c>
      <c r="F33" s="32">
        <v>0</v>
      </c>
      <c r="G33" s="32">
        <f t="shared" si="11"/>
        <v>0</v>
      </c>
      <c r="H33" s="32">
        <f t="shared" si="12"/>
        <v>0</v>
      </c>
      <c r="I33" s="32">
        <f t="shared" si="12"/>
        <v>0</v>
      </c>
    </row>
    <row r="34" spans="1:9" s="14" customFormat="1">
      <c r="A34" s="30" t="s">
        <v>152</v>
      </c>
      <c r="B34" s="31" t="s">
        <v>132</v>
      </c>
      <c r="C34" s="32">
        <v>1</v>
      </c>
      <c r="D34" s="32">
        <v>0</v>
      </c>
      <c r="E34" s="32">
        <f t="shared" si="10"/>
        <v>0</v>
      </c>
      <c r="F34" s="32">
        <v>0</v>
      </c>
      <c r="G34" s="32">
        <f t="shared" si="11"/>
        <v>0</v>
      </c>
      <c r="H34" s="32">
        <f t="shared" si="12"/>
        <v>0</v>
      </c>
      <c r="I34" s="32">
        <f t="shared" si="12"/>
        <v>0</v>
      </c>
    </row>
    <row r="35" spans="1:9" s="14" customFormat="1">
      <c r="A35" s="30" t="s">
        <v>153</v>
      </c>
      <c r="B35" s="31" t="s">
        <v>132</v>
      </c>
      <c r="C35" s="32">
        <v>1</v>
      </c>
      <c r="D35" s="32">
        <v>0</v>
      </c>
      <c r="E35" s="32">
        <f t="shared" si="10"/>
        <v>0</v>
      </c>
      <c r="F35" s="32">
        <v>0</v>
      </c>
      <c r="G35" s="32">
        <f t="shared" si="11"/>
        <v>0</v>
      </c>
      <c r="H35" s="32">
        <f t="shared" si="12"/>
        <v>0</v>
      </c>
      <c r="I35" s="32">
        <f t="shared" si="12"/>
        <v>0</v>
      </c>
    </row>
    <row r="36" spans="1:9" s="14" customFormat="1">
      <c r="A36" s="30" t="s">
        <v>154</v>
      </c>
      <c r="B36" s="31" t="s">
        <v>132</v>
      </c>
      <c r="C36" s="32">
        <v>1</v>
      </c>
      <c r="D36" s="32">
        <v>0</v>
      </c>
      <c r="E36" s="32">
        <f t="shared" si="10"/>
        <v>0</v>
      </c>
      <c r="F36" s="32">
        <v>0</v>
      </c>
      <c r="G36" s="32">
        <f t="shared" si="11"/>
        <v>0</v>
      </c>
      <c r="H36" s="32">
        <f t="shared" si="12"/>
        <v>0</v>
      </c>
      <c r="I36" s="32">
        <f t="shared" si="12"/>
        <v>0</v>
      </c>
    </row>
    <row r="37" spans="1:9" s="14" customFormat="1">
      <c r="A37" s="30" t="s">
        <v>155</v>
      </c>
      <c r="B37" s="31" t="s">
        <v>132</v>
      </c>
      <c r="C37" s="32">
        <v>1</v>
      </c>
      <c r="D37" s="32">
        <v>0</v>
      </c>
      <c r="E37" s="32">
        <f t="shared" si="10"/>
        <v>0</v>
      </c>
      <c r="F37" s="32">
        <v>0</v>
      </c>
      <c r="G37" s="32">
        <f t="shared" si="11"/>
        <v>0</v>
      </c>
      <c r="H37" s="32">
        <f t="shared" si="12"/>
        <v>0</v>
      </c>
      <c r="I37" s="32">
        <f t="shared" si="12"/>
        <v>0</v>
      </c>
    </row>
    <row r="38" spans="1:9" s="14" customFormat="1">
      <c r="A38" s="30" t="s">
        <v>156</v>
      </c>
      <c r="B38" s="31" t="s">
        <v>132</v>
      </c>
      <c r="C38" s="32">
        <v>1</v>
      </c>
      <c r="D38" s="32">
        <v>0</v>
      </c>
      <c r="E38" s="32">
        <f t="shared" si="10"/>
        <v>0</v>
      </c>
      <c r="F38" s="32">
        <v>0</v>
      </c>
      <c r="G38" s="32">
        <f t="shared" si="11"/>
        <v>0</v>
      </c>
      <c r="H38" s="32">
        <f t="shared" si="12"/>
        <v>0</v>
      </c>
      <c r="I38" s="32">
        <f t="shared" si="12"/>
        <v>0</v>
      </c>
    </row>
    <row r="39" spans="1:9" s="14" customFormat="1">
      <c r="A39" s="30" t="s">
        <v>157</v>
      </c>
      <c r="B39" s="31" t="s">
        <v>132</v>
      </c>
      <c r="C39" s="32">
        <v>1</v>
      </c>
      <c r="D39" s="32">
        <v>0</v>
      </c>
      <c r="E39" s="32">
        <f t="shared" si="10"/>
        <v>0</v>
      </c>
      <c r="F39" s="32">
        <v>0</v>
      </c>
      <c r="G39" s="32">
        <f t="shared" si="11"/>
        <v>0</v>
      </c>
      <c r="H39" s="32">
        <f t="shared" si="12"/>
        <v>0</v>
      </c>
      <c r="I39" s="32">
        <v>0</v>
      </c>
    </row>
    <row r="40" spans="1:9" s="14" customFormat="1">
      <c r="A40" s="30" t="s">
        <v>175</v>
      </c>
      <c r="B40" s="31" t="s">
        <v>132</v>
      </c>
      <c r="C40" s="32">
        <v>1</v>
      </c>
      <c r="D40" s="32">
        <v>0</v>
      </c>
      <c r="E40" s="32">
        <f t="shared" si="10"/>
        <v>0</v>
      </c>
      <c r="F40" s="32">
        <v>0</v>
      </c>
      <c r="G40" s="32">
        <f t="shared" si="11"/>
        <v>0</v>
      </c>
      <c r="H40" s="32">
        <f t="shared" si="12"/>
        <v>0</v>
      </c>
      <c r="I40" s="32">
        <f t="shared" si="12"/>
        <v>0</v>
      </c>
    </row>
    <row r="41" spans="1:9" s="14" customFormat="1">
      <c r="A41" s="30" t="s">
        <v>158</v>
      </c>
      <c r="B41" s="31" t="s">
        <v>132</v>
      </c>
      <c r="C41" s="32">
        <v>1</v>
      </c>
      <c r="D41" s="32">
        <v>0</v>
      </c>
      <c r="E41" s="32">
        <f t="shared" si="10"/>
        <v>0</v>
      </c>
      <c r="F41" s="32">
        <v>0</v>
      </c>
      <c r="G41" s="32">
        <f t="shared" si="11"/>
        <v>0</v>
      </c>
      <c r="H41" s="32">
        <f t="shared" si="12"/>
        <v>0</v>
      </c>
      <c r="I41" s="32">
        <f t="shared" si="12"/>
        <v>0</v>
      </c>
    </row>
    <row r="42" spans="1:9" s="14" customFormat="1">
      <c r="A42" s="30" t="s">
        <v>159</v>
      </c>
      <c r="B42" s="31" t="s">
        <v>132</v>
      </c>
      <c r="C42" s="32">
        <v>1</v>
      </c>
      <c r="D42" s="32">
        <v>0</v>
      </c>
      <c r="E42" s="32">
        <f t="shared" si="10"/>
        <v>0</v>
      </c>
      <c r="F42" s="32">
        <v>0</v>
      </c>
      <c r="G42" s="32">
        <f t="shared" si="11"/>
        <v>0</v>
      </c>
      <c r="H42" s="32">
        <f t="shared" si="12"/>
        <v>0</v>
      </c>
      <c r="I42" s="32">
        <f t="shared" si="12"/>
        <v>0</v>
      </c>
    </row>
    <row r="43" spans="1:9">
      <c r="A43" s="27" t="s">
        <v>174</v>
      </c>
      <c r="B43" s="28" t="s">
        <v>11</v>
      </c>
      <c r="C43" s="29"/>
      <c r="D43" s="29"/>
      <c r="E43" s="29"/>
      <c r="F43" s="29"/>
      <c r="G43" s="29"/>
      <c r="H43" s="29"/>
      <c r="I43" s="29"/>
    </row>
    <row r="44" spans="1:9">
      <c r="A44" s="20" t="s">
        <v>69</v>
      </c>
      <c r="B44" s="21" t="s">
        <v>66</v>
      </c>
      <c r="C44" s="26">
        <v>20</v>
      </c>
      <c r="D44" s="26">
        <v>0</v>
      </c>
      <c r="E44" s="26">
        <f>C44*D44</f>
        <v>0</v>
      </c>
      <c r="F44" s="26">
        <v>0</v>
      </c>
      <c r="G44" s="26">
        <f>C44*F44</f>
        <v>0</v>
      </c>
      <c r="H44" s="26">
        <f>D44+F44</f>
        <v>0</v>
      </c>
      <c r="I44" s="26">
        <f>E44+G44</f>
        <v>0</v>
      </c>
    </row>
    <row r="45" spans="1:9">
      <c r="A45" s="20" t="s">
        <v>70</v>
      </c>
      <c r="B45" s="21" t="s">
        <v>52</v>
      </c>
      <c r="C45" s="26">
        <v>1</v>
      </c>
      <c r="D45" s="26">
        <v>0</v>
      </c>
      <c r="E45" s="26">
        <f>C45*D45</f>
        <v>0</v>
      </c>
      <c r="F45" s="26">
        <v>0</v>
      </c>
      <c r="G45" s="26">
        <f>C45*F45</f>
        <v>0</v>
      </c>
      <c r="H45" s="26">
        <f>D45+F45</f>
        <v>0</v>
      </c>
      <c r="I45" s="26">
        <f>E45+G45</f>
        <v>0</v>
      </c>
    </row>
    <row r="46" spans="1:9">
      <c r="A46" s="23" t="s">
        <v>71</v>
      </c>
      <c r="B46" s="24" t="s">
        <v>11</v>
      </c>
      <c r="C46" s="25"/>
      <c r="D46" s="25"/>
      <c r="E46" s="25"/>
      <c r="F46" s="25"/>
      <c r="G46" s="25"/>
      <c r="H46" s="25"/>
      <c r="I46" s="25"/>
    </row>
    <row r="47" spans="1:9">
      <c r="A47" s="27" t="s">
        <v>72</v>
      </c>
      <c r="B47" s="28" t="s">
        <v>11</v>
      </c>
      <c r="C47" s="29"/>
      <c r="D47" s="29"/>
      <c r="E47" s="29"/>
      <c r="F47" s="29"/>
      <c r="G47" s="29"/>
      <c r="H47" s="29"/>
      <c r="I47" s="29"/>
    </row>
    <row r="48" spans="1:9">
      <c r="A48" s="20" t="s">
        <v>73</v>
      </c>
      <c r="B48" s="21" t="s">
        <v>56</v>
      </c>
      <c r="C48" s="26">
        <v>760</v>
      </c>
      <c r="D48" s="26">
        <v>0</v>
      </c>
      <c r="E48" s="26">
        <f>C48*D48</f>
        <v>0</v>
      </c>
      <c r="F48" s="26">
        <v>0</v>
      </c>
      <c r="G48" s="26">
        <f>C48*F48</f>
        <v>0</v>
      </c>
      <c r="H48" s="26">
        <f>D48+F48</f>
        <v>0</v>
      </c>
      <c r="I48" s="26">
        <f>E48+G48</f>
        <v>0</v>
      </c>
    </row>
    <row r="49" spans="1:9">
      <c r="A49" s="27" t="s">
        <v>74</v>
      </c>
      <c r="B49" s="28" t="s">
        <v>11</v>
      </c>
      <c r="C49" s="29"/>
      <c r="D49" s="29"/>
      <c r="E49" s="29"/>
      <c r="F49" s="29"/>
      <c r="G49" s="29"/>
      <c r="H49" s="29"/>
      <c r="I49" s="29"/>
    </row>
    <row r="50" spans="1:9">
      <c r="A50" s="20" t="s">
        <v>129</v>
      </c>
      <c r="B50" s="21" t="s">
        <v>52</v>
      </c>
      <c r="C50" s="26">
        <v>4</v>
      </c>
      <c r="D50" s="26">
        <v>0</v>
      </c>
      <c r="E50" s="26">
        <f>C50*D50</f>
        <v>0</v>
      </c>
      <c r="F50" s="26">
        <v>0</v>
      </c>
      <c r="G50" s="26">
        <f>C50*F50</f>
        <v>0</v>
      </c>
      <c r="H50" s="26">
        <f>D50+F50</f>
        <v>0</v>
      </c>
      <c r="I50" s="26">
        <f>E50+G50</f>
        <v>0</v>
      </c>
    </row>
    <row r="51" spans="1:9">
      <c r="A51" s="23" t="s">
        <v>75</v>
      </c>
      <c r="B51" s="24" t="s">
        <v>11</v>
      </c>
      <c r="C51" s="25"/>
      <c r="D51" s="25"/>
      <c r="E51" s="25">
        <f>SUM(E47:E50)</f>
        <v>0</v>
      </c>
      <c r="F51" s="25"/>
      <c r="G51" s="25">
        <f>SUM(G47:G50)</f>
        <v>0</v>
      </c>
      <c r="H51" s="25"/>
      <c r="I51" s="25">
        <f>SUM(I47:I50)</f>
        <v>0</v>
      </c>
    </row>
    <row r="52" spans="1:9">
      <c r="A52" s="20" t="s">
        <v>76</v>
      </c>
      <c r="B52" s="21" t="s">
        <v>11</v>
      </c>
      <c r="C52" s="26"/>
      <c r="D52" s="26"/>
      <c r="E52" s="26">
        <v>0</v>
      </c>
      <c r="F52" s="26"/>
      <c r="G52" s="26"/>
      <c r="H52" s="26">
        <f>D52+F52</f>
        <v>0</v>
      </c>
      <c r="I52" s="26">
        <f>E52+G52</f>
        <v>0</v>
      </c>
    </row>
    <row r="53" spans="1:9">
      <c r="A53" s="23" t="s">
        <v>77</v>
      </c>
      <c r="B53" s="24" t="s">
        <v>11</v>
      </c>
      <c r="C53" s="25"/>
      <c r="D53" s="25"/>
      <c r="E53" s="25">
        <f>SUM(E3:E45,E47:E50,E52:E52)</f>
        <v>0</v>
      </c>
      <c r="F53" s="25"/>
      <c r="G53" s="25">
        <f>SUM(G3:G45,G47:G50,G52:G52)</f>
        <v>0</v>
      </c>
      <c r="H53" s="25"/>
      <c r="I53" s="25">
        <f>SUM(I3:I45,I47:I50,I52:I52)</f>
        <v>0</v>
      </c>
    </row>
    <row r="54" spans="1:9">
      <c r="A54" s="23" t="s">
        <v>78</v>
      </c>
      <c r="B54" s="24" t="s">
        <v>11</v>
      </c>
      <c r="C54" s="25"/>
      <c r="D54" s="25"/>
      <c r="E54" s="25"/>
      <c r="F54" s="25"/>
      <c r="G54" s="25"/>
      <c r="H54" s="25"/>
      <c r="I54" s="25"/>
    </row>
    <row r="55" spans="1:9">
      <c r="A55" s="27" t="s">
        <v>79</v>
      </c>
      <c r="B55" s="28" t="s">
        <v>11</v>
      </c>
      <c r="C55" s="29"/>
      <c r="D55" s="29"/>
      <c r="E55" s="29"/>
      <c r="F55" s="29"/>
      <c r="G55" s="29"/>
      <c r="H55" s="29"/>
      <c r="I55" s="29"/>
    </row>
    <row r="56" spans="1:9">
      <c r="A56" s="27" t="s">
        <v>80</v>
      </c>
      <c r="B56" s="28" t="s">
        <v>11</v>
      </c>
      <c r="C56" s="29"/>
      <c r="D56" s="29"/>
      <c r="E56" s="29"/>
      <c r="F56" s="29"/>
      <c r="G56" s="29"/>
      <c r="H56" s="29"/>
      <c r="I56" s="29"/>
    </row>
    <row r="57" spans="1:9">
      <c r="A57" s="20" t="s">
        <v>81</v>
      </c>
      <c r="B57" s="21" t="s">
        <v>82</v>
      </c>
      <c r="C57" s="26">
        <v>6</v>
      </c>
      <c r="D57" s="26">
        <v>0</v>
      </c>
      <c r="E57" s="26">
        <f>C57*D57</f>
        <v>0</v>
      </c>
      <c r="F57" s="26">
        <v>0</v>
      </c>
      <c r="G57" s="26">
        <f>C57*F57</f>
        <v>0</v>
      </c>
      <c r="H57" s="26">
        <f>D57+F57</f>
        <v>0</v>
      </c>
      <c r="I57" s="26">
        <f>E57+G57</f>
        <v>0</v>
      </c>
    </row>
    <row r="58" spans="1:9">
      <c r="A58" s="27" t="s">
        <v>83</v>
      </c>
      <c r="B58" s="28" t="s">
        <v>11</v>
      </c>
      <c r="C58" s="29"/>
      <c r="D58" s="29"/>
      <c r="E58" s="29"/>
      <c r="F58" s="29"/>
      <c r="G58" s="29"/>
      <c r="H58" s="29"/>
      <c r="I58" s="29"/>
    </row>
    <row r="59" spans="1:9">
      <c r="A59" s="27" t="s">
        <v>168</v>
      </c>
      <c r="B59" s="28" t="s">
        <v>11</v>
      </c>
      <c r="C59" s="29"/>
      <c r="D59" s="29"/>
      <c r="E59" s="29"/>
      <c r="F59" s="29"/>
      <c r="G59" s="29"/>
      <c r="H59" s="29"/>
      <c r="I59" s="29"/>
    </row>
    <row r="60" spans="1:9">
      <c r="A60" s="20" t="s">
        <v>164</v>
      </c>
      <c r="B60" s="21" t="s">
        <v>52</v>
      </c>
      <c r="C60" s="26">
        <v>20</v>
      </c>
      <c r="D60" s="26">
        <v>0</v>
      </c>
      <c r="E60" s="26">
        <f>C60*D60</f>
        <v>0</v>
      </c>
      <c r="F60" s="26">
        <v>0</v>
      </c>
      <c r="G60" s="26">
        <f>C60*F60</f>
        <v>0</v>
      </c>
      <c r="H60" s="26">
        <f>D60+F60</f>
        <v>0</v>
      </c>
      <c r="I60" s="26">
        <f>E60+G60</f>
        <v>0</v>
      </c>
    </row>
    <row r="61" spans="1:9">
      <c r="A61" s="27" t="s">
        <v>84</v>
      </c>
      <c r="B61" s="28" t="s">
        <v>11</v>
      </c>
      <c r="C61" s="29"/>
      <c r="D61" s="29"/>
      <c r="E61" s="29"/>
      <c r="F61" s="29"/>
      <c r="G61" s="29"/>
      <c r="H61" s="29"/>
      <c r="I61" s="29"/>
    </row>
    <row r="62" spans="1:9">
      <c r="A62" s="20" t="s">
        <v>85</v>
      </c>
      <c r="B62" s="21" t="s">
        <v>68</v>
      </c>
      <c r="C62" s="26">
        <v>0.7</v>
      </c>
      <c r="D62" s="26">
        <v>0</v>
      </c>
      <c r="E62" s="26">
        <f>C62*D62</f>
        <v>0</v>
      </c>
      <c r="F62" s="26">
        <v>0</v>
      </c>
      <c r="G62" s="26">
        <f>C62*F62</f>
        <v>0</v>
      </c>
      <c r="H62" s="26">
        <f>D62+F62</f>
        <v>0</v>
      </c>
      <c r="I62" s="26">
        <f>E62+G62</f>
        <v>0</v>
      </c>
    </row>
    <row r="63" spans="1:9">
      <c r="A63" s="27" t="s">
        <v>86</v>
      </c>
      <c r="B63" s="28" t="s">
        <v>11</v>
      </c>
      <c r="C63" s="29"/>
      <c r="D63" s="29"/>
      <c r="E63" s="29"/>
      <c r="F63" s="29"/>
      <c r="G63" s="29"/>
      <c r="H63" s="29"/>
      <c r="I63" s="29"/>
    </row>
    <row r="64" spans="1:9">
      <c r="A64" s="27" t="s">
        <v>169</v>
      </c>
      <c r="B64" s="28" t="s">
        <v>11</v>
      </c>
      <c r="C64" s="29"/>
      <c r="D64" s="29"/>
      <c r="E64" s="29"/>
      <c r="F64" s="29"/>
      <c r="G64" s="29"/>
      <c r="H64" s="29"/>
      <c r="I64" s="29"/>
    </row>
    <row r="65" spans="1:9">
      <c r="A65" s="20" t="s">
        <v>87</v>
      </c>
      <c r="B65" s="21" t="s">
        <v>56</v>
      </c>
      <c r="C65" s="26">
        <v>700</v>
      </c>
      <c r="D65" s="26">
        <v>0</v>
      </c>
      <c r="E65" s="26">
        <f>C65*D65</f>
        <v>0</v>
      </c>
      <c r="F65" s="26">
        <v>0</v>
      </c>
      <c r="G65" s="26">
        <f>C65*F65</f>
        <v>0</v>
      </c>
      <c r="H65" s="26">
        <f>D65+F65</f>
        <v>0</v>
      </c>
      <c r="I65" s="26">
        <f>E65+G65</f>
        <v>0</v>
      </c>
    </row>
    <row r="66" spans="1:9">
      <c r="A66" s="20" t="s">
        <v>170</v>
      </c>
      <c r="B66" s="21" t="s">
        <v>82</v>
      </c>
      <c r="C66" s="26">
        <v>4</v>
      </c>
      <c r="D66" s="26">
        <v>0</v>
      </c>
      <c r="E66" s="26">
        <f>C66*D66</f>
        <v>0</v>
      </c>
      <c r="F66" s="26">
        <v>0</v>
      </c>
      <c r="G66" s="26">
        <f>C66*F66</f>
        <v>0</v>
      </c>
      <c r="H66" s="26">
        <f>D66+F66</f>
        <v>0</v>
      </c>
      <c r="I66" s="26">
        <f>E66+G66</f>
        <v>0</v>
      </c>
    </row>
    <row r="67" spans="1:9">
      <c r="A67" s="27" t="s">
        <v>88</v>
      </c>
      <c r="B67" s="28" t="s">
        <v>11</v>
      </c>
      <c r="C67" s="29"/>
      <c r="D67" s="29"/>
      <c r="E67" s="29"/>
      <c r="F67" s="29"/>
      <c r="G67" s="29"/>
      <c r="H67" s="29"/>
      <c r="I67" s="29"/>
    </row>
    <row r="68" spans="1:9">
      <c r="A68" s="27" t="s">
        <v>89</v>
      </c>
      <c r="B68" s="28" t="s">
        <v>11</v>
      </c>
      <c r="C68" s="29"/>
      <c r="D68" s="29"/>
      <c r="E68" s="29"/>
      <c r="F68" s="29"/>
      <c r="G68" s="29"/>
      <c r="H68" s="29"/>
      <c r="I68" s="29"/>
    </row>
    <row r="69" spans="1:9">
      <c r="A69" s="20" t="s">
        <v>90</v>
      </c>
      <c r="B69" s="21" t="s">
        <v>56</v>
      </c>
      <c r="C69" s="26">
        <v>700</v>
      </c>
      <c r="D69" s="26">
        <v>0</v>
      </c>
      <c r="E69" s="26">
        <f>C69*D69</f>
        <v>0</v>
      </c>
      <c r="F69" s="26">
        <v>0</v>
      </c>
      <c r="G69" s="26">
        <f>C69*F69</f>
        <v>0</v>
      </c>
      <c r="H69" s="26">
        <f>D69+F69</f>
        <v>0</v>
      </c>
      <c r="I69" s="26">
        <f>E69+G69</f>
        <v>0</v>
      </c>
    </row>
    <row r="70" spans="1:9">
      <c r="A70" s="27" t="s">
        <v>91</v>
      </c>
      <c r="B70" s="28" t="s">
        <v>11</v>
      </c>
      <c r="C70" s="29"/>
      <c r="D70" s="29"/>
      <c r="E70" s="29"/>
      <c r="F70" s="29"/>
      <c r="G70" s="29"/>
      <c r="H70" s="29"/>
      <c r="I70" s="29"/>
    </row>
    <row r="71" spans="1:9">
      <c r="A71" s="20" t="s">
        <v>171</v>
      </c>
      <c r="B71" s="21" t="s">
        <v>56</v>
      </c>
      <c r="C71" s="26">
        <v>700</v>
      </c>
      <c r="D71" s="26">
        <v>0</v>
      </c>
      <c r="E71" s="26">
        <f>C71*D71</f>
        <v>0</v>
      </c>
      <c r="F71" s="26">
        <v>0</v>
      </c>
      <c r="G71" s="26">
        <f>C71*F71</f>
        <v>0</v>
      </c>
      <c r="H71" s="26">
        <f>D71+F71</f>
        <v>0</v>
      </c>
      <c r="I71" s="26">
        <f>E71+G71</f>
        <v>0</v>
      </c>
    </row>
    <row r="72" spans="1:9">
      <c r="A72" s="27" t="s">
        <v>94</v>
      </c>
      <c r="B72" s="28" t="s">
        <v>11</v>
      </c>
      <c r="C72" s="29"/>
      <c r="D72" s="29"/>
      <c r="E72" s="29"/>
      <c r="F72" s="29"/>
      <c r="G72" s="29"/>
      <c r="H72" s="29"/>
      <c r="I72" s="29"/>
    </row>
    <row r="73" spans="1:9">
      <c r="A73" s="20" t="s">
        <v>130</v>
      </c>
      <c r="B73" s="21" t="s">
        <v>56</v>
      </c>
      <c r="C73" s="26">
        <v>30</v>
      </c>
      <c r="D73" s="26">
        <v>0</v>
      </c>
      <c r="E73" s="26">
        <f>C73*D73</f>
        <v>0</v>
      </c>
      <c r="F73" s="26">
        <v>0</v>
      </c>
      <c r="G73" s="26">
        <f>C73*F73</f>
        <v>0</v>
      </c>
      <c r="H73" s="26">
        <f>D73+F73</f>
        <v>0</v>
      </c>
      <c r="I73" s="26">
        <f>E73+G73</f>
        <v>0</v>
      </c>
    </row>
    <row r="74" spans="1:9">
      <c r="A74" s="20" t="s">
        <v>131</v>
      </c>
      <c r="B74" s="21" t="s">
        <v>132</v>
      </c>
      <c r="C74" s="26">
        <v>1</v>
      </c>
      <c r="D74" s="26">
        <v>0</v>
      </c>
      <c r="E74" s="26">
        <f>C74*D74</f>
        <v>0</v>
      </c>
      <c r="F74" s="26">
        <v>0</v>
      </c>
      <c r="G74" s="26">
        <f>C74*F74</f>
        <v>0</v>
      </c>
      <c r="H74" s="26">
        <f>D74+F74</f>
        <v>0</v>
      </c>
      <c r="I74" s="26">
        <f>E74+G74</f>
        <v>0</v>
      </c>
    </row>
    <row r="75" spans="1:9">
      <c r="A75" s="27" t="s">
        <v>95</v>
      </c>
      <c r="B75" s="28" t="s">
        <v>11</v>
      </c>
      <c r="C75" s="29"/>
      <c r="D75" s="29"/>
      <c r="E75" s="29"/>
      <c r="F75" s="29"/>
      <c r="G75" s="29"/>
      <c r="H75" s="29"/>
      <c r="I75" s="29"/>
    </row>
    <row r="76" spans="1:9">
      <c r="A76" s="20" t="s">
        <v>96</v>
      </c>
      <c r="B76" s="21" t="s">
        <v>82</v>
      </c>
      <c r="C76" s="26">
        <v>8</v>
      </c>
      <c r="D76" s="26">
        <v>0</v>
      </c>
      <c r="E76" s="26">
        <f>C76*D76</f>
        <v>0</v>
      </c>
      <c r="F76" s="26">
        <v>0</v>
      </c>
      <c r="G76" s="26">
        <f>C76*F76</f>
        <v>0</v>
      </c>
      <c r="H76" s="26">
        <f>D76+F76</f>
        <v>0</v>
      </c>
      <c r="I76" s="26">
        <f>E76+G76</f>
        <v>0</v>
      </c>
    </row>
    <row r="77" spans="1:9">
      <c r="A77" s="27" t="s">
        <v>97</v>
      </c>
      <c r="B77" s="28" t="s">
        <v>11</v>
      </c>
      <c r="C77" s="29"/>
      <c r="D77" s="29"/>
      <c r="E77" s="29"/>
      <c r="F77" s="29"/>
      <c r="G77" s="29"/>
      <c r="H77" s="29"/>
      <c r="I77" s="29"/>
    </row>
    <row r="78" spans="1:9">
      <c r="A78" s="20" t="s">
        <v>98</v>
      </c>
      <c r="B78" s="21" t="s">
        <v>82</v>
      </c>
      <c r="C78" s="26">
        <v>6</v>
      </c>
      <c r="D78" s="26">
        <v>0</v>
      </c>
      <c r="E78" s="26">
        <f>C78*D78</f>
        <v>0</v>
      </c>
      <c r="F78" s="26">
        <v>0</v>
      </c>
      <c r="G78" s="26">
        <f>C78*F78</f>
        <v>0</v>
      </c>
      <c r="H78" s="26">
        <f t="shared" ref="H78:I80" si="13">D78+F78</f>
        <v>0</v>
      </c>
      <c r="I78" s="26">
        <f t="shared" si="13"/>
        <v>0</v>
      </c>
    </row>
    <row r="79" spans="1:9">
      <c r="A79" s="20" t="s">
        <v>99</v>
      </c>
      <c r="B79" s="21" t="s">
        <v>82</v>
      </c>
      <c r="C79" s="26">
        <v>6</v>
      </c>
      <c r="D79" s="26">
        <v>0</v>
      </c>
      <c r="E79" s="26">
        <f>C79*D79</f>
        <v>0</v>
      </c>
      <c r="F79" s="26">
        <v>0</v>
      </c>
      <c r="G79" s="26">
        <f>C79*F79</f>
        <v>0</v>
      </c>
      <c r="H79" s="26">
        <f t="shared" si="13"/>
        <v>0</v>
      </c>
      <c r="I79" s="26">
        <f t="shared" si="13"/>
        <v>0</v>
      </c>
    </row>
    <row r="80" spans="1:9">
      <c r="A80" s="20" t="s">
        <v>100</v>
      </c>
      <c r="B80" s="21" t="s">
        <v>82</v>
      </c>
      <c r="C80" s="26">
        <v>6</v>
      </c>
      <c r="D80" s="26">
        <v>0</v>
      </c>
      <c r="E80" s="26">
        <f>C80*D80</f>
        <v>0</v>
      </c>
      <c r="F80" s="26">
        <v>0</v>
      </c>
      <c r="G80" s="26">
        <f>C80*F80</f>
        <v>0</v>
      </c>
      <c r="H80" s="26">
        <f t="shared" si="13"/>
        <v>0</v>
      </c>
      <c r="I80" s="26">
        <f t="shared" si="13"/>
        <v>0</v>
      </c>
    </row>
    <row r="81" spans="1:9">
      <c r="A81" s="27" t="s">
        <v>102</v>
      </c>
      <c r="B81" s="28" t="s">
        <v>11</v>
      </c>
      <c r="C81" s="29"/>
      <c r="D81" s="29"/>
      <c r="E81" s="29"/>
      <c r="F81" s="29"/>
      <c r="G81" s="29"/>
      <c r="H81" s="29"/>
      <c r="I81" s="29"/>
    </row>
    <row r="82" spans="1:9">
      <c r="A82" s="20" t="s">
        <v>103</v>
      </c>
      <c r="B82" s="21" t="s">
        <v>101</v>
      </c>
      <c r="C82" s="26">
        <v>550</v>
      </c>
      <c r="D82" s="26">
        <v>0</v>
      </c>
      <c r="E82" s="26">
        <f>C82*D82</f>
        <v>0</v>
      </c>
      <c r="F82" s="26">
        <v>0</v>
      </c>
      <c r="G82" s="26">
        <f>C82*F82</f>
        <v>0</v>
      </c>
      <c r="H82" s="26">
        <f>D82+F82</f>
        <v>0</v>
      </c>
      <c r="I82" s="26">
        <f>E82+G82</f>
        <v>0</v>
      </c>
    </row>
    <row r="83" spans="1:9">
      <c r="A83" s="27" t="s">
        <v>64</v>
      </c>
      <c r="B83" s="28" t="s">
        <v>11</v>
      </c>
      <c r="C83" s="29"/>
      <c r="D83" s="29"/>
      <c r="E83" s="29"/>
      <c r="F83" s="29"/>
      <c r="G83" s="29"/>
      <c r="H83" s="29"/>
      <c r="I83" s="29"/>
    </row>
    <row r="84" spans="1:9">
      <c r="A84" s="20" t="s">
        <v>165</v>
      </c>
      <c r="B84" s="21" t="s">
        <v>101</v>
      </c>
      <c r="C84" s="26">
        <v>1400</v>
      </c>
      <c r="D84" s="26">
        <v>0</v>
      </c>
      <c r="E84" s="26">
        <f>C84*D84</f>
        <v>0</v>
      </c>
      <c r="F84" s="26">
        <v>0</v>
      </c>
      <c r="G84" s="26">
        <f>C84*F84</f>
        <v>0</v>
      </c>
      <c r="H84" s="26">
        <f t="shared" ref="H84:I86" si="14">D84+F84</f>
        <v>0</v>
      </c>
      <c r="I84" s="26">
        <f t="shared" si="14"/>
        <v>0</v>
      </c>
    </row>
    <row r="85" spans="1:9">
      <c r="A85" s="20" t="s">
        <v>166</v>
      </c>
      <c r="B85" s="21" t="s">
        <v>66</v>
      </c>
      <c r="C85" s="26">
        <v>10</v>
      </c>
      <c r="D85" s="26">
        <v>0</v>
      </c>
      <c r="E85" s="26">
        <f>C85*D85</f>
        <v>0</v>
      </c>
      <c r="F85" s="26">
        <v>0</v>
      </c>
      <c r="G85" s="26">
        <f>C85*F85</f>
        <v>0</v>
      </c>
      <c r="H85" s="26">
        <f t="shared" si="14"/>
        <v>0</v>
      </c>
      <c r="I85" s="26">
        <f t="shared" si="14"/>
        <v>0</v>
      </c>
    </row>
    <row r="86" spans="1:9">
      <c r="A86" s="20" t="s">
        <v>167</v>
      </c>
      <c r="B86" s="21" t="s">
        <v>132</v>
      </c>
      <c r="C86" s="26">
        <v>1</v>
      </c>
      <c r="D86" s="26">
        <v>0</v>
      </c>
      <c r="E86" s="26">
        <f t="shared" ref="E86" si="15">C86*D86</f>
        <v>0</v>
      </c>
      <c r="F86" s="26">
        <v>0</v>
      </c>
      <c r="G86" s="26">
        <f>C86*F86</f>
        <v>0</v>
      </c>
      <c r="H86" s="26">
        <f t="shared" si="14"/>
        <v>0</v>
      </c>
      <c r="I86" s="26">
        <f t="shared" si="14"/>
        <v>0</v>
      </c>
    </row>
    <row r="87" spans="1:9">
      <c r="A87" s="23" t="s">
        <v>104</v>
      </c>
      <c r="B87" s="24" t="s">
        <v>11</v>
      </c>
      <c r="C87" s="25"/>
      <c r="D87" s="25"/>
      <c r="E87" s="25">
        <f>SUM(E55:E86)</f>
        <v>0</v>
      </c>
      <c r="F87" s="25"/>
      <c r="G87" s="25">
        <f>SUM(G55:G86)</f>
        <v>0</v>
      </c>
      <c r="H87" s="25"/>
      <c r="I87" s="25">
        <f>SUM(I55:I86)</f>
        <v>0</v>
      </c>
    </row>
  </sheetData>
  <pageMargins left="0.31496062992125984" right="0.31496062992125984" top="0.39370078740157483" bottom="0.19685039370078741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AC29E-96F4-4E31-83FE-6CD9C0ED1AC9}">
  <sheetPr>
    <pageSetUpPr fitToPage="1"/>
  </sheetPr>
  <dimension ref="A1:B33"/>
  <sheetViews>
    <sheetView workbookViewId="0">
      <selection activeCell="B13" sqref="B13"/>
    </sheetView>
  </sheetViews>
  <sheetFormatPr defaultRowHeight="15"/>
  <cols>
    <col min="1" max="1" width="36.5703125" style="11" bestFit="1" customWidth="1"/>
    <col min="2" max="2" width="76.28515625" style="11" customWidth="1"/>
    <col min="3" max="3" width="0" style="3" hidden="1" customWidth="1"/>
    <col min="4" max="16384" width="9.140625" style="3"/>
  </cols>
  <sheetData>
    <row r="1" spans="1:2" ht="15.75">
      <c r="A1" s="1" t="s">
        <v>0</v>
      </c>
      <c r="B1" s="1" t="s">
        <v>1</v>
      </c>
    </row>
    <row r="2" spans="1:2" ht="18">
      <c r="A2" s="1" t="s">
        <v>2</v>
      </c>
      <c r="B2" s="9" t="s">
        <v>3</v>
      </c>
    </row>
    <row r="3" spans="1:2" ht="16.5">
      <c r="A3" s="1" t="s">
        <v>4</v>
      </c>
      <c r="B3" s="4" t="s">
        <v>160</v>
      </c>
    </row>
    <row r="4" spans="1:2" ht="16.5">
      <c r="A4" s="1" t="s">
        <v>5</v>
      </c>
      <c r="B4" s="4" t="s">
        <v>172</v>
      </c>
    </row>
    <row r="5" spans="1:2" ht="16.5">
      <c r="A5" s="1" t="s">
        <v>6</v>
      </c>
      <c r="B5" s="4" t="s">
        <v>7</v>
      </c>
    </row>
    <row r="6" spans="1:2" ht="16.5">
      <c r="A6" s="1" t="s">
        <v>8</v>
      </c>
      <c r="B6" s="4" t="s">
        <v>161</v>
      </c>
    </row>
    <row r="7" spans="1:2" ht="16.5">
      <c r="A7" s="1" t="s">
        <v>9</v>
      </c>
      <c r="B7" s="4" t="s">
        <v>161</v>
      </c>
    </row>
    <row r="8" spans="1:2" ht="16.5">
      <c r="A8" s="1" t="s">
        <v>10</v>
      </c>
      <c r="B8" s="4" t="s">
        <v>11</v>
      </c>
    </row>
    <row r="9" spans="1:2" ht="16.5">
      <c r="A9" s="1" t="s">
        <v>12</v>
      </c>
      <c r="B9" s="4"/>
    </row>
    <row r="10" spans="1:2" ht="16.5">
      <c r="A10" s="1" t="s">
        <v>13</v>
      </c>
      <c r="B10" s="4" t="s">
        <v>11</v>
      </c>
    </row>
    <row r="11" spans="1:2" ht="16.5">
      <c r="A11" s="1" t="s">
        <v>14</v>
      </c>
      <c r="B11" s="4"/>
    </row>
    <row r="12" spans="1:2" ht="16.5">
      <c r="A12" s="1" t="s">
        <v>15</v>
      </c>
      <c r="B12" s="4"/>
    </row>
    <row r="13" spans="1:2" ht="16.5">
      <c r="A13" s="1" t="s">
        <v>16</v>
      </c>
      <c r="B13" s="4"/>
    </row>
    <row r="14" spans="1:2" ht="16.5">
      <c r="A14" s="1" t="s">
        <v>17</v>
      </c>
      <c r="B14" s="4" t="s">
        <v>18</v>
      </c>
    </row>
    <row r="15" spans="1:2" ht="15.75">
      <c r="A15" s="1" t="s">
        <v>19</v>
      </c>
      <c r="B15" s="7" t="s">
        <v>20</v>
      </c>
    </row>
    <row r="16" spans="1:2" ht="15.75">
      <c r="A16" s="1" t="s">
        <v>21</v>
      </c>
      <c r="B16" s="7" t="s">
        <v>22</v>
      </c>
    </row>
    <row r="17" spans="1:2" ht="15.75">
      <c r="A17" s="1" t="s">
        <v>23</v>
      </c>
      <c r="B17" s="7" t="s">
        <v>22</v>
      </c>
    </row>
    <row r="18" spans="1:2" ht="15.75">
      <c r="A18" s="1" t="s">
        <v>24</v>
      </c>
      <c r="B18" s="7" t="s">
        <v>133</v>
      </c>
    </row>
    <row r="19" spans="1:2" ht="15.75">
      <c r="A19" s="1" t="s">
        <v>26</v>
      </c>
      <c r="B19" s="7" t="s">
        <v>133</v>
      </c>
    </row>
    <row r="20" spans="1:2" ht="15.75">
      <c r="A20" s="1" t="s">
        <v>27</v>
      </c>
      <c r="B20" s="7" t="s">
        <v>133</v>
      </c>
    </row>
    <row r="21" spans="1:2" ht="15.75">
      <c r="A21" s="1" t="s">
        <v>28</v>
      </c>
      <c r="B21" s="7" t="s">
        <v>134</v>
      </c>
    </row>
    <row r="22" spans="1:2" ht="15.75">
      <c r="A22" s="1" t="s">
        <v>29</v>
      </c>
      <c r="B22" s="7" t="s">
        <v>135</v>
      </c>
    </row>
    <row r="23" spans="1:2" ht="15.75">
      <c r="A23" s="1" t="s">
        <v>30</v>
      </c>
      <c r="B23" s="7" t="s">
        <v>134</v>
      </c>
    </row>
    <row r="24" spans="1:2" ht="15.75">
      <c r="A24" s="1" t="s">
        <v>31</v>
      </c>
      <c r="B24" s="7" t="s">
        <v>25</v>
      </c>
    </row>
    <row r="25" spans="1:2" ht="15.75">
      <c r="A25" s="1" t="s">
        <v>32</v>
      </c>
      <c r="B25" s="7" t="s">
        <v>33</v>
      </c>
    </row>
    <row r="26" spans="1:2" ht="15.75">
      <c r="A26" s="1" t="s">
        <v>34</v>
      </c>
      <c r="B26" s="7" t="s">
        <v>25</v>
      </c>
    </row>
    <row r="27" spans="1:2" ht="15.75">
      <c r="A27" s="1" t="s">
        <v>35</v>
      </c>
      <c r="B27" s="7" t="s">
        <v>25</v>
      </c>
    </row>
    <row r="28" spans="1:2" ht="15.75">
      <c r="A28" s="1" t="s">
        <v>36</v>
      </c>
      <c r="B28" s="7" t="s">
        <v>25</v>
      </c>
    </row>
    <row r="29" spans="1:2" ht="15.75">
      <c r="A29" s="1" t="s">
        <v>37</v>
      </c>
      <c r="B29" s="7" t="s">
        <v>25</v>
      </c>
    </row>
    <row r="30" spans="1:2" ht="30.75">
      <c r="A30" s="13" t="s">
        <v>38</v>
      </c>
      <c r="B30" s="7" t="s">
        <v>39</v>
      </c>
    </row>
    <row r="31" spans="1:2" ht="15.75">
      <c r="A31" s="1" t="s">
        <v>40</v>
      </c>
      <c r="B31" s="7" t="s">
        <v>41</v>
      </c>
    </row>
    <row r="32" spans="1:2">
      <c r="A32" s="11" t="s">
        <v>42</v>
      </c>
      <c r="B32" s="11">
        <v>5</v>
      </c>
    </row>
    <row r="33" spans="1:2">
      <c r="A33" s="11" t="s">
        <v>43</v>
      </c>
      <c r="B33" s="11">
        <v>20</v>
      </c>
    </row>
  </sheetData>
  <pageMargins left="0.7" right="0.7" top="0.78740157499999996" bottom="0.78740157499999996" header="0.3" footer="0.3"/>
  <pageSetup paperSize="9" scale="7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443E5EF1832D4DA28BD1FFF27D496E" ma:contentTypeVersion="9" ma:contentTypeDescription="Vytvoří nový dokument" ma:contentTypeScope="" ma:versionID="aa21ec3e504a3fc5f6e87a5f6042f506">
  <xsd:schema xmlns:xsd="http://www.w3.org/2001/XMLSchema" xmlns:xs="http://www.w3.org/2001/XMLSchema" xmlns:p="http://schemas.microsoft.com/office/2006/metadata/properties" xmlns:ns3="1072b9fc-00da-4868-a776-3970f73707e4" targetNamespace="http://schemas.microsoft.com/office/2006/metadata/properties" ma:root="true" ma:fieldsID="1c2291dd76b481f5f163d16bd37c9ed1" ns3:_="">
    <xsd:import namespace="1072b9fc-00da-4868-a776-3970f73707e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2b9fc-00da-4868-a776-3970f73707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183D72-8184-4188-927B-E48B787CA2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72b9fc-00da-4868-a776-3970f73707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2B35CEA-B7CA-4962-9C6A-E933F835E7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6A2B56-85F9-4077-8201-8A1F3DA1996F}">
  <ds:schemaRefs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072b9fc-00da-4868-a776-3970f73707e4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Rekapitulace</vt:lpstr>
      <vt:lpstr>Rozpočet</vt:lpstr>
      <vt:lpstr>Parametry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Pleva</dc:creator>
  <cp:lastModifiedBy>Ladislav Pleva</cp:lastModifiedBy>
  <cp:lastPrinted>2025-05-29T13:25:00Z</cp:lastPrinted>
  <dcterms:created xsi:type="dcterms:W3CDTF">2020-06-16T07:03:16Z</dcterms:created>
  <dcterms:modified xsi:type="dcterms:W3CDTF">2026-02-27T07:51:36Z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0x010100B1443E5EF1832D4DA28BD1FFF27D496E</vt:lpwstr>
  </property>
</Properties>
</file>