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ZŠ Sever - oprava op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ZŠ Sever - oprava op...'!$C$124:$K$191</definedName>
    <definedName name="_xlnm.Print_Area" localSheetId="1">'01 - ZŠ Sever - oprava op...'!$C$4:$J$76,'01 - ZŠ Sever - oprava op...'!$C$82:$J$106,'01 - ZŠ Sever - oprava op...'!$C$112:$K$191</definedName>
    <definedName name="_xlnm.Print_Titles" localSheetId="1">'01 - ZŠ Sever - oprava op...'!$124:$124</definedName>
    <definedName name="_xlnm.Print_Area" localSheetId="2">'Seznam figur'!$C$4:$G$18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T189"/>
  <c r="J37"/>
  <c r="J36"/>
  <c i="1" r="AY95"/>
  <c i="2" r="J35"/>
  <c i="1" r="AX95"/>
  <c i="2" r="BI190"/>
  <c r="BH190"/>
  <c r="BG190"/>
  <c r="BF190"/>
  <c r="T190"/>
  <c r="R190"/>
  <c r="R189"/>
  <c r="P190"/>
  <c r="P189"/>
  <c r="BI187"/>
  <c r="BH187"/>
  <c r="BG187"/>
  <c r="BF187"/>
  <c r="T187"/>
  <c r="T186"/>
  <c r="T185"/>
  <c r="R187"/>
  <c r="R186"/>
  <c r="R185"/>
  <c r="P187"/>
  <c r="P186"/>
  <c r="P185"/>
  <c r="BI184"/>
  <c r="BH184"/>
  <c r="BG184"/>
  <c r="BF184"/>
  <c r="T184"/>
  <c r="T183"/>
  <c r="R184"/>
  <c r="R183"/>
  <c r="P184"/>
  <c r="P183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BK180"/>
  <c r="J164"/>
  <c r="BK140"/>
  <c r="J175"/>
  <c r="J158"/>
  <c r="J145"/>
  <c r="J160"/>
  <c r="J136"/>
  <c r="BK149"/>
  <c r="J128"/>
  <c r="BK176"/>
  <c r="BK145"/>
  <c r="BK187"/>
  <c r="J172"/>
  <c r="J149"/>
  <c r="BK136"/>
  <c r="J142"/>
  <c r="BK150"/>
  <c r="BK142"/>
  <c r="J187"/>
  <c r="J169"/>
  <c r="J156"/>
  <c i="1" r="AS94"/>
  <c i="2" r="BK169"/>
  <c r="J154"/>
  <c r="J138"/>
  <c r="BK156"/>
  <c r="J132"/>
  <c r="BK152"/>
  <c r="J140"/>
  <c r="BK190"/>
  <c r="BK172"/>
  <c r="BK154"/>
  <c r="BK184"/>
  <c r="BK162"/>
  <c r="J152"/>
  <c r="BK133"/>
  <c r="J150"/>
  <c r="BK128"/>
  <c r="J144"/>
  <c r="BK130"/>
  <c r="J184"/>
  <c r="J162"/>
  <c r="J190"/>
  <c r="J176"/>
  <c r="BK160"/>
  <c r="BK147"/>
  <c r="J34"/>
  <c r="BK132"/>
  <c r="BK175"/>
  <c r="BK158"/>
  <c r="BK138"/>
  <c r="J180"/>
  <c r="BK164"/>
  <c r="BK144"/>
  <c r="J130"/>
  <c r="J147"/>
  <c r="J133"/>
  <c l="1" r="BK143"/>
  <c r="J143"/>
  <c r="J99"/>
  <c r="T168"/>
  <c r="P127"/>
  <c r="T143"/>
  <c r="P174"/>
  <c r="BK127"/>
  <c r="J127"/>
  <c r="J98"/>
  <c r="T127"/>
  <c r="T126"/>
  <c r="T125"/>
  <c r="BK168"/>
  <c r="J168"/>
  <c r="J100"/>
  <c r="BK174"/>
  <c r="J174"/>
  <c r="J101"/>
  <c r="R127"/>
  <c r="R143"/>
  <c r="R168"/>
  <c r="T174"/>
  <c r="P143"/>
  <c r="P168"/>
  <c r="R174"/>
  <c r="BK189"/>
  <c r="J189"/>
  <c r="J105"/>
  <c r="BK183"/>
  <c r="J183"/>
  <c r="J102"/>
  <c r="BK186"/>
  <c r="BK185"/>
  <c r="J185"/>
  <c r="J103"/>
  <c r="E115"/>
  <c r="J121"/>
  <c r="BE132"/>
  <c r="BE138"/>
  <c r="J92"/>
  <c r="J119"/>
  <c r="BE145"/>
  <c r="BE147"/>
  <c r="BE158"/>
  <c r="BE162"/>
  <c r="F92"/>
  <c r="F121"/>
  <c r="BE130"/>
  <c r="BE136"/>
  <c r="BE144"/>
  <c r="BE152"/>
  <c r="BE154"/>
  <c r="BE156"/>
  <c r="BE164"/>
  <c r="BE187"/>
  <c r="BE190"/>
  <c r="BE128"/>
  <c r="BE140"/>
  <c r="BE142"/>
  <c r="BE149"/>
  <c r="BE150"/>
  <c r="BE160"/>
  <c r="BE169"/>
  <c r="BE172"/>
  <c r="BE175"/>
  <c r="BE176"/>
  <c r="BE180"/>
  <c r="BE184"/>
  <c r="BE133"/>
  <c i="1" r="AW95"/>
  <c i="2" r="F37"/>
  <c i="1" r="BD95"/>
  <c r="BD94"/>
  <c r="W33"/>
  <c i="2" r="F34"/>
  <c i="1" r="BA95"/>
  <c r="BA94"/>
  <c r="W30"/>
  <c i="2" r="F35"/>
  <c i="1" r="BB95"/>
  <c r="BB94"/>
  <c r="AX94"/>
  <c i="2" r="F36"/>
  <c i="1" r="BC95"/>
  <c r="BC94"/>
  <c r="W32"/>
  <c i="2" l="1" r="P126"/>
  <c r="P125"/>
  <c i="1" r="AU95"/>
  <c i="2" r="R126"/>
  <c r="R125"/>
  <c r="J186"/>
  <c r="J104"/>
  <c r="BK126"/>
  <c r="BK125"/>
  <c r="J125"/>
  <c i="1" r="AU94"/>
  <c i="2" r="J30"/>
  <c i="1" r="AG95"/>
  <c r="AG94"/>
  <c r="AK26"/>
  <c r="AW94"/>
  <c r="AK30"/>
  <c r="W31"/>
  <c r="AY94"/>
  <c i="2" r="J33"/>
  <c i="1" r="AV95"/>
  <c r="AT95"/>
  <c r="AN95"/>
  <c i="2" r="F33"/>
  <c i="1" r="AZ95"/>
  <c r="AZ94"/>
  <c r="AV94"/>
  <c r="AK29"/>
  <c i="2" l="1" r="J126"/>
  <c r="J97"/>
  <c r="J96"/>
  <c i="1" r="AK35"/>
  <c i="2" r="J39"/>
  <c i="1" r="W29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<sst xmlns="http://schemas.openxmlformats.org/spreadsheetml/2006/main">
  <si>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</si>
  <si>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</si>
  <si>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</si>
  <si>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</si>
  <si>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</si>
  <si>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{3751d363-2ff3-4bb1-96b6-5e4728737895}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</si>
  <si>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</si>
  <si>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</si>
  <si>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</si>
  <si>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</si>
  <si>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</si>
  <si>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</si>
  <si>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</si>
  <si>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</si>
  <si>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20250214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</si>
  <si>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</si>
  <si>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</si>
  <si>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Sever - oprava oplocení u ŠJ</t>
  </si>
  <si>
    <t>KSO:</t>
  </si>
  <si>
    <t>CC-CZ:</t>
  </si>
  <si>
    <t>Místo:</t>
  </si>
  <si>
    <t>Lužická 1208, Hradec Králové</t>
  </si>
  <si>
    <t>Datum:</t>
  </si>
  <si>
    <t>14. 2. 2025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</si>
  <si>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</si>
  <si>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</si>
  <si>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</si>
  <si>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</si>
  <si>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</si>
  <si>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</si>
  <si>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</si>
  <si>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</si>
  <si>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</si>
  <si>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</si>
  <si>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 xml:space="preserve">Jedná se o výměnu části stávajícího oplocení z drátěného pletiva u ŠJ o délce 96 bm. Výška nového oplocení bude totožná se stávajícím cca 175 cm (150 cm pletivo, 30 cm podhrabová deska (5-10 cm zapuštěna v zemi). Staveniště bude oploceno a zabezpečeno proti vstupu osob, v takovém případě lze práce provádět za provozu školy. Stavební suť a vybourané hmoty budou rozděleny do dvou kontejnerů. Betonové patky budou odděleny od ocelových sloupků. Na čistou ocel, tzn. na odřezané části sloupků a pletivo, přistaví objednatel kontejner na své náklady. Ostatní suť, tzn. betonové patky vč. případné zbytkové zabudované oceli a podhrabové segmenty, budou odvezeny na skládku na náklady zhotovitele._x000d_
_x000d_
Předmětem opravy jsou zejména následující práce:_x000d_
- oplocení staveniště mobilními plotovými dílci (10 bm),_x000d_
- odstranění pařezů a křovin,_x000d_
- demontáž stávajícího oplocení (ocelové sloupky vč. betonových patek, ocelové pletivo, podhrabové obruby), _x000d_
- provedení výkopů či vrtů pro nové sloupky,_x000d_
- montáž nových poplastovaných sloupků a vzpěr,_x000d_
- osazení betonových podhrabových desek,_x000d_
- instalace drátěného poplastovaného pletiva,_x000d_
- urovnání terénu v místě oplocení vč. osetí travním semenem,_x000d_
- závěrečný úklid vč. uvedení všech dotčených ploch do původního stavu._x000d_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</si>
  <si>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</si>
  <si>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</si>
  <si>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</si>
  <si>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</si>
  <si>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</si>
  <si>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</si>
  <si>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</si>
  <si>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</si>
  <si>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</si>
  <si>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</si>
  <si>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</si>
  <si>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</si>
  <si>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</si>
  <si>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</si>
  <si>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</si>
  <si>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</si>
  <si>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</si>
  <si>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</si>
  <si>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</si>
  <si>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</si>
  <si>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</si>
  <si>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</si>
  <si>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</si>
  <si>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</si>
  <si>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</si>
  <si>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</si>
  <si>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</si>
  <si>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</si>
  <si>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</si>
  <si>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</si>
  <si>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</si>
  <si>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</si>
  <si>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</si>
  <si>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</si>
  <si>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</si>
  <si>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</si>
  <si>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</si>
  <si>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</si>
  <si>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</si>
  <si>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</si>
  <si>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</si>
  <si>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</si>
  <si>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</si>
  <si>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</si>
  <si>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</si>
  <si>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</si>
  <si>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</si>
  <si>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</si>
  <si>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{c6a72d03-7f63-47c4-903d-9812f01a9d64}</t>
  </si>
  <si>
    <t>2</t>
  </si>
  <si>
    <t>délka</t>
  </si>
  <si>
    <t>délka plotu</t>
  </si>
  <si>
    <t>96</t>
  </si>
  <si>
    <t>KRYCÍ LIST SOUPISU PRACÍ</t>
  </si>
  <si>
    <t>Objekt:</t>
  </si>
  <si>
    <t>01 - ZŠ Sever - oprava oplocení u ŠJ</t>
  </si>
  <si>
    <t>Hradec Králové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</si>
  <si>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</si>
  <si>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</si>
  <si>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</si>
  <si>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</si>
  <si>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</si>
  <si>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</si>
  <si>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</si>
  <si>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</si>
  <si>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</si>
  <si>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</si>
  <si>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</si>
  <si>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</si>
  <si>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</si>
  <si>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</si>
  <si>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</si>
  <si>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</si>
  <si>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</si>
  <si>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</si>
  <si>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</si>
  <si>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</si>
  <si>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</si>
  <si>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</si>
  <si>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</si>
  <si>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</si>
  <si>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</si>
  <si>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</si>
  <si>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</si>
  <si>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</si>
  <si>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</si>
  <si>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</si>
  <si>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</si>
  <si>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</si>
  <si>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111111101</t>
  </si>
  <si>
    <t>Odstranění travin a rákosu ručně travin pro jakoukoli plochu v rovině nebo ve svahu sklonu do 1:5</t>
  </si>
  <si>
    <t>m2</t>
  </si>
  <si>
    <t>CS ÚRS 2025 01</t>
  </si>
  <si>
    <t>4</t>
  </si>
  <si>
    <t>-2095558644</t>
  </si>
  <si>
    <t>VV</t>
  </si>
  <si>
    <t>111211101</t>
  </si>
  <si>
    <t>Odstranění křovin a stromů s odstraněním kořenů ručně průměru kmene do 100 mm jakékoliv plochy v rovině nebo ve svahu o sklonu do 1:5</t>
  </si>
  <si>
    <t>-1189840368</t>
  </si>
  <si>
    <t>10</t>
  </si>
  <si>
    <t>3</t>
  </si>
  <si>
    <t>112251102</t>
  </si>
  <si>
    <t>Odstranění pařezů strojně s jejich vykopáním nebo vytrháním průměru přes 300 do 500 mm</t>
  </si>
  <si>
    <t>kus</t>
  </si>
  <si>
    <t>-355592397</t>
  </si>
  <si>
    <t>113_001R</t>
  </si>
  <si>
    <t>Vytrhání obrub podhrabových pod pletivem</t>
  </si>
  <si>
    <t>m</t>
  </si>
  <si>
    <t>-361761790</t>
  </si>
  <si>
    <t>P</t>
  </si>
  <si>
    <t xml:space="preserve">Poznámka k položce:_x000d_
Odstranění podhrabových cihel, dlaždic, či betonových segmentů instalovaných zčásti v zemi pod stávajícím pletivem. _x000d_
</t>
  </si>
  <si>
    <t>30</t>
  </si>
  <si>
    <t>5</t>
  </si>
  <si>
    <t>131111323</t>
  </si>
  <si>
    <t>Vrtání jamek pro plotové sloupky D do 300 mm - ručně s mechanickým vrtákem</t>
  </si>
  <si>
    <t>-1542391557</t>
  </si>
  <si>
    <t>4+12+19</t>
  </si>
  <si>
    <t>6</t>
  </si>
  <si>
    <t>181111131</t>
  </si>
  <si>
    <t>Plošná úprava terénu do 500 m2 zemina tř 1 až 4 nerovnosti do 200 mm v rovinně a svahu do 1:5</t>
  </si>
  <si>
    <t>-568700661</t>
  </si>
  <si>
    <t>7</t>
  </si>
  <si>
    <t>181411131</t>
  </si>
  <si>
    <t>Založení parkového trávníku výsevem plochy do 1000 m2 v rovině a ve svahu do 1:5</t>
  </si>
  <si>
    <t>-1696725041</t>
  </si>
  <si>
    <t>8</t>
  </si>
  <si>
    <t>M</t>
  </si>
  <si>
    <t>00572410</t>
  </si>
  <si>
    <t>osivo směs travní parková</t>
  </si>
  <si>
    <t>kg</t>
  </si>
  <si>
    <t>249279570</t>
  </si>
  <si>
    <t>Svislé a kompletní konstrukce</t>
  </si>
  <si>
    <t>9</t>
  </si>
  <si>
    <t>338171123</t>
  </si>
  <si>
    <t>Osazování sloupků a vzpěr plotových ocelových v do 2,60 m se zabetonováním</t>
  </si>
  <si>
    <t>-1701114526</t>
  </si>
  <si>
    <t>553_002R</t>
  </si>
  <si>
    <t>plotový sloupek poplastovaný – výška 260 cm, průměr 48 mm, stěna 2,0 mm</t>
  </si>
  <si>
    <t>-1901046777</t>
  </si>
  <si>
    <t>11</t>
  </si>
  <si>
    <t>553_003R</t>
  </si>
  <si>
    <t>vzpěra plotová poplastovaná včetně krytky s uchem 2500mm</t>
  </si>
  <si>
    <t>-837851748</t>
  </si>
  <si>
    <t>348121221</t>
  </si>
  <si>
    <t>Montáž podhrabových desek délky do 3 m na ocelové plotové sloupky</t>
  </si>
  <si>
    <t>-752297524</t>
  </si>
  <si>
    <t>13</t>
  </si>
  <si>
    <t>59233120</t>
  </si>
  <si>
    <t>deska plotová betonová 2900x50x290mm</t>
  </si>
  <si>
    <t>-603197282</t>
  </si>
  <si>
    <t>3+12+19</t>
  </si>
  <si>
    <t>14</t>
  </si>
  <si>
    <t>592_004R</t>
  </si>
  <si>
    <t>Držák podhrabové desky stabilizační průběžný Zn na sloupek průměr 48 mm výška 300 mm</t>
  </si>
  <si>
    <t>748582344</t>
  </si>
  <si>
    <t>33</t>
  </si>
  <si>
    <t>15</t>
  </si>
  <si>
    <t>592_005R</t>
  </si>
  <si>
    <t>Držák podhrabové desky stabilizační koncový Zn na sloupek průměr 48 mm výška 300 mm</t>
  </si>
  <si>
    <t>1314855812</t>
  </si>
  <si>
    <t>16</t>
  </si>
  <si>
    <t>348401220</t>
  </si>
  <si>
    <t>Montáž oplocení z pletiva strojového bez napínacích drátů do 1,6 m</t>
  </si>
  <si>
    <t>-278698976</t>
  </si>
  <si>
    <t>17</t>
  </si>
  <si>
    <t>31327512</t>
  </si>
  <si>
    <t>pletivo drátěné plastifikované se čtvercovými oky 55/2,5mm v 1500mm</t>
  </si>
  <si>
    <t>288210009</t>
  </si>
  <si>
    <t>96*1,05 'Přepočtené koeficientem množství</t>
  </si>
  <si>
    <t>18</t>
  </si>
  <si>
    <t>348401360</t>
  </si>
  <si>
    <t>Montáž oplocení z pletiva doplňujících konstrukcí rozvinutí, uchycení a napnutí drátu přiháčkování pletiva k napínacímu drátu</t>
  </si>
  <si>
    <t>1168183779</t>
  </si>
  <si>
    <t>105*3</t>
  </si>
  <si>
    <t>19</t>
  </si>
  <si>
    <t>006R</t>
  </si>
  <si>
    <t>Napojení nového plotu na stávající přichycením strojového pletiva vázacím drátem</t>
  </si>
  <si>
    <t>-638493192</t>
  </si>
  <si>
    <t>2+2</t>
  </si>
  <si>
    <t>20</t>
  </si>
  <si>
    <t>15619100</t>
  </si>
  <si>
    <t>drát kruhový poplastovaný napínací 2,5/3,5mm</t>
  </si>
  <si>
    <t>-1439906817</t>
  </si>
  <si>
    <t>8*2</t>
  </si>
  <si>
    <t>Součet</t>
  </si>
  <si>
    <t>Ostatní konstrukce a práce, bourání</t>
  </si>
  <si>
    <t>966071711</t>
  </si>
  <si>
    <t>Bourání plotových sloupků a vzpěr ocelových trubkových nebo profilovaných výšky do 2,50 m zabetonovaných</t>
  </si>
  <si>
    <t>655551619</t>
  </si>
  <si>
    <t>Poznámka k položce:_x000d_
Poznámka k položce: vybourání včetně betonu patky</t>
  </si>
  <si>
    <t>35</t>
  </si>
  <si>
    <t>22</t>
  </si>
  <si>
    <t>966071822</t>
  </si>
  <si>
    <t>Rozebrání oplocení z pletiva drátěného se čtvercovými oky, výšky přes 1,6 do 2,0 m</t>
  </si>
  <si>
    <t>501924389</t>
  </si>
  <si>
    <t>55+34+7</t>
  </si>
  <si>
    <t>997</t>
  </si>
  <si>
    <t>Přesun sutě</t>
  </si>
  <si>
    <t>23</t>
  </si>
  <si>
    <t>997221571</t>
  </si>
  <si>
    <t>Vodorovná doprava vybouraných hmot do 1 km</t>
  </si>
  <si>
    <t>t</t>
  </si>
  <si>
    <t>1743412703</t>
  </si>
  <si>
    <t>24</t>
  </si>
  <si>
    <t>997221579</t>
  </si>
  <si>
    <t>Příplatek ZKD 1 km u vodorovné dopravy vybouraných hmot</t>
  </si>
  <si>
    <t>-1805886004</t>
  </si>
  <si>
    <t>Poznámka k položce:_x000d_
Odvoz ŽB vybourané hmoty. _x000d_
30 km doprava na skládku._x000d_
Čistá ocel uložena do kontejneru přistaveném objednatelem.</t>
  </si>
  <si>
    <t>5 "index 30 km"</t>
  </si>
  <si>
    <t>5*30 'Přepočtené koeficientem množství</t>
  </si>
  <si>
    <t>25</t>
  </si>
  <si>
    <t>997221862</t>
  </si>
  <si>
    <t>Poplatek za uložení stavebního odpadu na recyklační skládce (skládkovné) z armovaného betonu zatříděného do Katalogu odpadů pod kódem 17 01 01</t>
  </si>
  <si>
    <t>-661046985</t>
  </si>
  <si>
    <t>Poznámka k položce:_x000d_
Betonová suť se zbytkovými ocelovými částmi.</t>
  </si>
  <si>
    <t>998</t>
  </si>
  <si>
    <t>Přesun hmot</t>
  </si>
  <si>
    <t>26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</si>
  <si>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</si>
  <si>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</si>
  <si>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-172849265</t>
  </si>
  <si>
    <t>VRN</t>
  </si>
  <si>
    <t>Vedlejší rozpočtové náklady</t>
  </si>
  <si>
    <t>VRN3</t>
  </si>
  <si>
    <t>Zařízení staveniště</t>
  </si>
  <si>
    <t>27</t>
  </si>
  <si>
    <t>030001000</t>
  </si>
  <si>
    <t>kpl</t>
  </si>
  <si>
    <t>-2003807987</t>
  </si>
  <si>
    <t>Poznámka k položce:_x000d_
vč. oplocení staveniště mobilními plotovými dílci 10 bm</t>
  </si>
  <si>
    <t>VRN9</t>
  </si>
  <si>
    <t>Ostatní náklady</t>
  </si>
  <si>
    <t>28</t>
  </si>
  <si>
    <t>090001000</t>
  </si>
  <si>
    <t>1024</t>
  </si>
  <si>
    <t>1006766114</t>
  </si>
  <si>
    <t>Poznámka k položce:_x000d_
Ostatní náklady pro provedení díla jinde neuvedené.</t>
  </si>
  <si>
    <t>SEZNAM FIGUR</t>
  </si>
  <si>
    <t>Výměra</t>
  </si>
  <si>
    <t>Použití figury:</t>
  </si>
  <si>
    <t>Rozebrání oplocení z drátěného pletiva se čtvercovými oky v přes 1,6 do 2,0 m</t>
  </si>
  <si>
    <t>Odstranění travin v rovině nebo ve svahu do 1:5 ručně</t>
  </si>
  <si>
    <t>Montáž oplocení ze strojového pletiva bez napínacích drátů v do 1,6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</si>
</sst>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215.25" customHeight="1">
      <c r="B23" s="20"/>
      <c r="C23" s="21"/>
      <c r="D23" s="21"/>
      <c r="E23" s="35" t="s">
        <v>34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20250214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ZŠ Sever - oprava oplocení u ŠJ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Lužická 1208, Hradec Králové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14. 2. 2025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ZŠ Sever - oprava op...'!J30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'01 - ZŠ Sever - oprava op...'!P125</f>
        <v>0</v>
      </c>
      <c r="AV95" s="127">
        <f>'01 - ZŠ Sever - oprava op...'!J33</f>
        <v>0</v>
      </c>
      <c r="AW95" s="127">
        <f>'01 - ZŠ Sever - oprava op...'!J34</f>
        <v>0</v>
      </c>
      <c r="AX95" s="127">
        <f>'01 - ZŠ Sever - oprava op...'!J35</f>
        <v>0</v>
      </c>
      <c r="AY95" s="127">
        <f>'01 - ZŠ Sever - oprava op...'!J36</f>
        <v>0</v>
      </c>
      <c r="AZ95" s="127">
        <f>'01 - ZŠ Sever - oprava op...'!F33</f>
        <v>0</v>
      </c>
      <c r="BA95" s="127">
        <f>'01 - ZŠ Sever - oprava op...'!F34</f>
        <v>0</v>
      </c>
      <c r="BB95" s="127">
        <f>'01 - ZŠ Sever - oprava op...'!F35</f>
        <v>0</v>
      </c>
      <c r="BC95" s="127">
        <f>'01 - ZŠ Sever - oprava op...'!F36</f>
        <v>0</v>
      </c>
      <c r="BD95" s="129">
        <f>'01 - ZŠ Sever - oprava op...'!F37</f>
        <v>0</v>
      </c>
      <c r="BE95" s="7"/>
      <c r="BT95" s="130" t="s">
        <v>82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8HYkg1ss7WoqdqnoA6ZxIeIvk9AcMsUOSXMDPCIGeuzjSqUcDQ9g7hYigmI5kBbSF23RX9ZK9Und0mdnDOzFaw==" hashValue="fMT3IWbLVV+zYYjgLzsyhJGRF5kjpOsYJ9qb/M8iXZGQ3fqcmQ/td8ofQjH/IRaVXhS6vn/slEFUWWenVPXZd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ZŠ Sever - oprava o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  <c r="AZ2" s="131" t="s">
        <v>85</v>
      </c>
      <c r="BA2" s="131" t="s">
        <v>86</v>
      </c>
      <c r="BB2" s="131" t="s">
        <v>1</v>
      </c>
      <c r="BC2" s="131" t="s">
        <v>87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9"/>
      <c r="AT3" s="16" t="s">
        <v>84</v>
      </c>
    </row>
    <row r="4" s="1" customFormat="1" ht="24.96" customHeight="1">
      <c r="B4" s="19"/>
      <c r="D4" s="134" t="s">
        <v>88</v>
      </c>
      <c r="L4" s="19"/>
      <c r="M4" s="135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6" t="s">
        <v>16</v>
      </c>
      <c r="L6" s="19"/>
    </row>
    <row r="7" s="1" customFormat="1" ht="16.5" customHeight="1">
      <c r="B7" s="19"/>
      <c r="E7" s="137" t="str">
        <f>'Rekapitulace stavby'!K6</f>
        <v>ZŠ Sever - oprava oplocení u ŠJ</v>
      </c>
      <c r="F7" s="136"/>
      <c r="G7" s="136"/>
      <c r="H7" s="136"/>
      <c r="L7" s="19"/>
    </row>
    <row r="8" s="2" customFormat="1" ht="12" customHeight="1">
      <c r="A8" s="37"/>
      <c r="B8" s="43"/>
      <c r="C8" s="37"/>
      <c r="D8" s="136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8" t="s">
        <v>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6" t="s">
        <v>18</v>
      </c>
      <c r="E11" s="37"/>
      <c r="F11" s="139" t="s">
        <v>1</v>
      </c>
      <c r="G11" s="37"/>
      <c r="H11" s="37"/>
      <c r="I11" s="136" t="s">
        <v>19</v>
      </c>
      <c r="J11" s="139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6" t="s">
        <v>20</v>
      </c>
      <c r="E12" s="37"/>
      <c r="F12" s="139" t="s">
        <v>91</v>
      </c>
      <c r="G12" s="37"/>
      <c r="H12" s="37"/>
      <c r="I12" s="136" t="s">
        <v>22</v>
      </c>
      <c r="J12" s="140" t="str">
        <f>'Rekapitulace stavby'!AN8</f>
        <v>14. 2. 2025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6" t="s">
        <v>24</v>
      </c>
      <c r="E14" s="37"/>
      <c r="F14" s="37"/>
      <c r="G14" s="37"/>
      <c r="H14" s="37"/>
      <c r="I14" s="136" t="s">
        <v>25</v>
      </c>
      <c r="J14" s="139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9" t="str">
        <f>IF('Rekapitulace stavby'!E11="","",'Rekapitulace stavby'!E11)</f>
        <v xml:space="preserve"> </v>
      </c>
      <c r="F15" s="37"/>
      <c r="G15" s="37"/>
      <c r="H15" s="37"/>
      <c r="I15" s="136" t="s">
        <v>27</v>
      </c>
      <c r="J15" s="139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6" t="s">
        <v>28</v>
      </c>
      <c r="E17" s="37"/>
      <c r="F17" s="37"/>
      <c r="G17" s="37"/>
      <c r="H17" s="37"/>
      <c r="I17" s="13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9"/>
      <c r="G18" s="139"/>
      <c r="H18" s="139"/>
      <c r="I18" s="136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6" t="s">
        <v>30</v>
      </c>
      <c r="E20" s="37"/>
      <c r="F20" s="37"/>
      <c r="G20" s="37"/>
      <c r="H20" s="37"/>
      <c r="I20" s="136" t="s">
        <v>25</v>
      </c>
      <c r="J20" s="139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9" t="str">
        <f>IF('Rekapitulace stavby'!E17="","",'Rekapitulace stavby'!E17)</f>
        <v xml:space="preserve"> </v>
      </c>
      <c r="F21" s="37"/>
      <c r="G21" s="37"/>
      <c r="H21" s="37"/>
      <c r="I21" s="136" t="s">
        <v>27</v>
      </c>
      <c r="J21" s="139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6" t="s">
        <v>32</v>
      </c>
      <c r="E23" s="37"/>
      <c r="F23" s="37"/>
      <c r="G23" s="37"/>
      <c r="H23" s="37"/>
      <c r="I23" s="136" t="s">
        <v>25</v>
      </c>
      <c r="J23" s="139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9" t="str">
        <f>IF('Rekapitulace stavby'!E20="","",'Rekapitulace stavby'!E20)</f>
        <v xml:space="preserve"> </v>
      </c>
      <c r="F24" s="37"/>
      <c r="G24" s="37"/>
      <c r="H24" s="37"/>
      <c r="I24" s="136" t="s">
        <v>27</v>
      </c>
      <c r="J24" s="139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6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5"/>
      <c r="E29" s="145"/>
      <c r="F29" s="145"/>
      <c r="G29" s="145"/>
      <c r="H29" s="145"/>
      <c r="I29" s="145"/>
      <c r="J29" s="145"/>
      <c r="K29" s="145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6" t="s">
        <v>35</v>
      </c>
      <c r="E30" s="37"/>
      <c r="F30" s="37"/>
      <c r="G30" s="37"/>
      <c r="H30" s="37"/>
      <c r="I30" s="37"/>
      <c r="J30" s="147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5"/>
      <c r="E31" s="145"/>
      <c r="F31" s="145"/>
      <c r="G31" s="145"/>
      <c r="H31" s="145"/>
      <c r="I31" s="145"/>
      <c r="J31" s="145"/>
      <c r="K31" s="145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8" t="s">
        <v>37</v>
      </c>
      <c r="G32" s="37"/>
      <c r="H32" s="37"/>
      <c r="I32" s="148" t="s">
        <v>36</v>
      </c>
      <c r="J32" s="148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9" t="s">
        <v>39</v>
      </c>
      <c r="E33" s="136" t="s">
        <v>40</v>
      </c>
      <c r="F33" s="150">
        <f>ROUND((SUM(BE125:BE191)),  2)</f>
        <v>0</v>
      </c>
      <c r="G33" s="37"/>
      <c r="H33" s="37"/>
      <c r="I33" s="151">
        <v>0.20999999999999999</v>
      </c>
      <c r="J33" s="150">
        <f>ROUND(((SUM(BE125:BE191))*I33),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6" t="s">
        <v>41</v>
      </c>
      <c r="F34" s="150">
        <f>ROUND((SUM(BF125:BF191)),  2)</f>
        <v>0</v>
      </c>
      <c r="G34" s="37"/>
      <c r="H34" s="37"/>
      <c r="I34" s="151">
        <v>0.12</v>
      </c>
      <c r="J34" s="150">
        <f>ROUND(((SUM(BF125:BF191))*I34),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6" t="s">
        <v>42</v>
      </c>
      <c r="F35" s="150">
        <f>ROUND((SUM(BG125:BG191)),  2)</f>
        <v>0</v>
      </c>
      <c r="G35" s="37"/>
      <c r="H35" s="37"/>
      <c r="I35" s="151">
        <v>0.20999999999999999</v>
      </c>
      <c r="J35" s="15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6" t="s">
        <v>43</v>
      </c>
      <c r="F36" s="150">
        <f>ROUND((SUM(BH125:BH191)),  2)</f>
        <v>0</v>
      </c>
      <c r="G36" s="37"/>
      <c r="H36" s="37"/>
      <c r="I36" s="151">
        <v>0.12</v>
      </c>
      <c r="J36" s="15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6" t="s">
        <v>44</v>
      </c>
      <c r="F37" s="150">
        <f>ROUND((SUM(BI125:BI191)),  2)</f>
        <v>0</v>
      </c>
      <c r="G37" s="37"/>
      <c r="H37" s="37"/>
      <c r="I37" s="151">
        <v>0</v>
      </c>
      <c r="J37" s="15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0" t="str">
        <f>E7</f>
        <v>ZŠ Sever - oprava oplocení u ŠJ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ZŠ Sever - oprava oplocení u ŠJ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14. 2. 2025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1" t="s">
        <v>93</v>
      </c>
      <c r="D94" s="172"/>
      <c r="E94" s="172"/>
      <c r="F94" s="172"/>
      <c r="G94" s="172"/>
      <c r="H94" s="172"/>
      <c r="I94" s="172"/>
      <c r="J94" s="173" t="s">
        <v>94</v>
      </c>
      <c r="K94" s="172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4" t="s">
        <v>95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s="9" customFormat="1" ht="24.96" customHeight="1">
      <c r="A97" s="9"/>
      <c r="B97" s="175"/>
      <c r="C97" s="176"/>
      <c r="D97" s="177" t="s">
        <v>97</v>
      </c>
      <c r="E97" s="178"/>
      <c r="F97" s="178"/>
      <c r="G97" s="178"/>
      <c r="H97" s="178"/>
      <c r="I97" s="178"/>
      <c r="J97" s="179">
        <f>J126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98</v>
      </c>
      <c r="E98" s="184"/>
      <c r="F98" s="184"/>
      <c r="G98" s="184"/>
      <c r="H98" s="184"/>
      <c r="I98" s="184"/>
      <c r="J98" s="185">
        <f>J127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99</v>
      </c>
      <c r="E99" s="184"/>
      <c r="F99" s="184"/>
      <c r="G99" s="184"/>
      <c r="H99" s="184"/>
      <c r="I99" s="184"/>
      <c r="J99" s="185">
        <f>J143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100</v>
      </c>
      <c r="E100" s="184"/>
      <c r="F100" s="184"/>
      <c r="G100" s="184"/>
      <c r="H100" s="184"/>
      <c r="I100" s="184"/>
      <c r="J100" s="185">
        <f>J168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101</v>
      </c>
      <c r="E101" s="184"/>
      <c r="F101" s="184"/>
      <c r="G101" s="184"/>
      <c r="H101" s="184"/>
      <c r="I101" s="184"/>
      <c r="J101" s="185">
        <f>J174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102</v>
      </c>
      <c r="E102" s="184"/>
      <c r="F102" s="184"/>
      <c r="G102" s="184"/>
      <c r="H102" s="184"/>
      <c r="I102" s="184"/>
      <c r="J102" s="185">
        <f>J183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103</v>
      </c>
      <c r="E103" s="178"/>
      <c r="F103" s="178"/>
      <c r="G103" s="178"/>
      <c r="H103" s="178"/>
      <c r="I103" s="178"/>
      <c r="J103" s="179">
        <f>J185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104</v>
      </c>
      <c r="E104" s="184"/>
      <c r="F104" s="184"/>
      <c r="G104" s="184"/>
      <c r="H104" s="184"/>
      <c r="I104" s="184"/>
      <c r="J104" s="185">
        <f>J186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105</v>
      </c>
      <c r="E105" s="184"/>
      <c r="F105" s="184"/>
      <c r="G105" s="184"/>
      <c r="H105" s="184"/>
      <c r="I105" s="184"/>
      <c r="J105" s="185">
        <f>J189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0" t="str">
        <f>E7</f>
        <v>ZŠ Sever - oprava oplocení u ŠJ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89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01 - ZŠ Sever - oprava oplocení u ŠJ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Hradec Králové</v>
      </c>
      <c r="G119" s="39"/>
      <c r="H119" s="39"/>
      <c r="I119" s="31" t="s">
        <v>22</v>
      </c>
      <c r="J119" s="78" t="str">
        <f>IF(J12="","",J12)</f>
        <v>14. 2. 2025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 xml:space="preserve"> </v>
      </c>
      <c r="G121" s="39"/>
      <c r="H121" s="39"/>
      <c r="I121" s="31" t="s">
        <v>30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87"/>
      <c r="B124" s="188"/>
      <c r="C124" s="189" t="s">
        <v>107</v>
      </c>
      <c r="D124" s="190" t="s">
        <v>60</v>
      </c>
      <c r="E124" s="190" t="s">
        <v>56</v>
      </c>
      <c r="F124" s="190" t="s">
        <v>57</v>
      </c>
      <c r="G124" s="190" t="s">
        <v>108</v>
      </c>
      <c r="H124" s="190" t="s">
        <v>109</v>
      </c>
      <c r="I124" s="190" t="s">
        <v>110</v>
      </c>
      <c r="J124" s="190" t="s">
        <v>94</v>
      </c>
      <c r="K124" s="191" t="s">
        <v>111</v>
      </c>
      <c r="L124" s="192"/>
      <c r="M124" s="99" t="s">
        <v>1</v>
      </c>
      <c r="N124" s="100" t="s">
        <v>39</v>
      </c>
      <c r="O124" s="100" t="s">
        <v>112</v>
      </c>
      <c r="P124" s="100" t="s">
        <v>113</v>
      </c>
      <c r="Q124" s="100" t="s">
        <v>114</v>
      </c>
      <c r="R124" s="100" t="s">
        <v>115</v>
      </c>
      <c r="S124" s="100" t="s">
        <v>116</v>
      </c>
      <c r="T124" s="101" t="s">
        <v>117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="2" customFormat="1" ht="22.8" customHeight="1">
      <c r="A125" s="37"/>
      <c r="B125" s="38"/>
      <c r="C125" s="106" t="s">
        <v>118</v>
      </c>
      <c r="D125" s="39"/>
      <c r="E125" s="39"/>
      <c r="F125" s="39"/>
      <c r="G125" s="39"/>
      <c r="H125" s="39"/>
      <c r="I125" s="39"/>
      <c r="J125" s="193">
        <f>BK125</f>
        <v>0</v>
      </c>
      <c r="K125" s="39"/>
      <c r="L125" s="43"/>
      <c r="M125" s="102"/>
      <c r="N125" s="194"/>
      <c r="O125" s="103"/>
      <c r="P125" s="195">
        <f>P126+P185</f>
        <v>0</v>
      </c>
      <c r="Q125" s="103"/>
      <c r="R125" s="195">
        <f>R126+R185</f>
        <v>14.68413</v>
      </c>
      <c r="S125" s="103"/>
      <c r="T125" s="196">
        <f>T126+T185</f>
        <v>6.9130800000000008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96</v>
      </c>
      <c r="BK125" s="197">
        <f>BK126+BK185</f>
        <v>0</v>
      </c>
    </row>
    <row r="126" s="12" customFormat="1" ht="25.92" customHeight="1">
      <c r="A126" s="12"/>
      <c r="B126" s="198"/>
      <c r="C126" s="199"/>
      <c r="D126" s="200" t="s">
        <v>74</v>
      </c>
      <c r="E126" s="201" t="s">
        <v>119</v>
      </c>
      <c r="F126" s="201" t="s">
        <v>120</v>
      </c>
      <c r="G126" s="199"/>
      <c r="H126" s="199"/>
      <c r="I126" s="202"/>
      <c r="J126" s="203">
        <f>BK126</f>
        <v>0</v>
      </c>
      <c r="K126" s="199"/>
      <c r="L126" s="204"/>
      <c r="M126" s="205"/>
      <c r="N126" s="206"/>
      <c r="O126" s="206"/>
      <c r="P126" s="207">
        <f>P127+P143+P168+P174+P183</f>
        <v>0</v>
      </c>
      <c r="Q126" s="206"/>
      <c r="R126" s="207">
        <f>R127+R143+R168+R174+R183</f>
        <v>14.68413</v>
      </c>
      <c r="S126" s="206"/>
      <c r="T126" s="208">
        <f>T127+T143+T168+T174+T183</f>
        <v>6.9130800000000008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82</v>
      </c>
      <c r="AT126" s="210" t="s">
        <v>74</v>
      </c>
      <c r="AU126" s="210" t="s">
        <v>75</v>
      </c>
      <c r="AY126" s="209" t="s">
        <v>121</v>
      </c>
      <c r="BK126" s="211">
        <f>BK127+BK143+BK168+BK174+BK183</f>
        <v>0</v>
      </c>
    </row>
    <row r="127" s="12" customFormat="1" ht="22.8" customHeight="1">
      <c r="A127" s="12"/>
      <c r="B127" s="198"/>
      <c r="C127" s="199"/>
      <c r="D127" s="200" t="s">
        <v>74</v>
      </c>
      <c r="E127" s="212" t="s">
        <v>82</v>
      </c>
      <c r="F127" s="212" t="s">
        <v>122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SUM(P128:P142)</f>
        <v>0</v>
      </c>
      <c r="Q127" s="206"/>
      <c r="R127" s="207">
        <f>SUM(R128:R142)</f>
        <v>0.0050000000000000001</v>
      </c>
      <c r="S127" s="206"/>
      <c r="T127" s="208">
        <f>SUM(T128:T142)</f>
        <v>0.89999999999999991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82</v>
      </c>
      <c r="AT127" s="210" t="s">
        <v>74</v>
      </c>
      <c r="AU127" s="210" t="s">
        <v>82</v>
      </c>
      <c r="AY127" s="209" t="s">
        <v>121</v>
      </c>
      <c r="BK127" s="211">
        <f>SUM(BK128:BK142)</f>
        <v>0</v>
      </c>
    </row>
    <row r="128" s="2" customFormat="1" ht="33" customHeight="1">
      <c r="A128" s="37"/>
      <c r="B128" s="38"/>
      <c r="C128" s="214" t="s">
        <v>82</v>
      </c>
      <c r="D128" s="214" t="s">
        <v>123</v>
      </c>
      <c r="E128" s="215" t="s">
        <v>124</v>
      </c>
      <c r="F128" s="216" t="s">
        <v>125</v>
      </c>
      <c r="G128" s="217" t="s">
        <v>126</v>
      </c>
      <c r="H128" s="218">
        <v>96</v>
      </c>
      <c r="I128" s="219"/>
      <c r="J128" s="220">
        <f>ROUND(I128*H128,2)</f>
        <v>0</v>
      </c>
      <c r="K128" s="216" t="s">
        <v>127</v>
      </c>
      <c r="L128" s="43"/>
      <c r="M128" s="221" t="s">
        <v>1</v>
      </c>
      <c r="N128" s="222" t="s">
        <v>40</v>
      </c>
      <c r="O128" s="90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5" t="s">
        <v>128</v>
      </c>
      <c r="AT128" s="225" t="s">
        <v>123</v>
      </c>
      <c r="AU128" s="225" t="s">
        <v>84</v>
      </c>
      <c r="AY128" s="16" t="s">
        <v>121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6" t="s">
        <v>82</v>
      </c>
      <c r="BK128" s="226">
        <f>ROUND(I128*H128,2)</f>
        <v>0</v>
      </c>
      <c r="BL128" s="16" t="s">
        <v>128</v>
      </c>
      <c r="BM128" s="225" t="s">
        <v>129</v>
      </c>
    </row>
    <row r="129" s="13" customFormat="1">
      <c r="A129" s="13"/>
      <c r="B129" s="227"/>
      <c r="C129" s="228"/>
      <c r="D129" s="229" t="s">
        <v>130</v>
      </c>
      <c r="E129" s="230" t="s">
        <v>1</v>
      </c>
      <c r="F129" s="231" t="s">
        <v>85</v>
      </c>
      <c r="G129" s="228"/>
      <c r="H129" s="232">
        <v>96</v>
      </c>
      <c r="I129" s="233"/>
      <c r="J129" s="228"/>
      <c r="K129" s="228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130</v>
      </c>
      <c r="AU129" s="238" t="s">
        <v>84</v>
      </c>
      <c r="AV129" s="13" t="s">
        <v>84</v>
      </c>
      <c r="AW129" s="13" t="s">
        <v>31</v>
      </c>
      <c r="AX129" s="13" t="s">
        <v>82</v>
      </c>
      <c r="AY129" s="238" t="s">
        <v>121</v>
      </c>
    </row>
    <row r="130" s="2" customFormat="1" ht="44.25" customHeight="1">
      <c r="A130" s="37"/>
      <c r="B130" s="38"/>
      <c r="C130" s="214" t="s">
        <v>84</v>
      </c>
      <c r="D130" s="214" t="s">
        <v>123</v>
      </c>
      <c r="E130" s="215" t="s">
        <v>131</v>
      </c>
      <c r="F130" s="216" t="s">
        <v>132</v>
      </c>
      <c r="G130" s="217" t="s">
        <v>126</v>
      </c>
      <c r="H130" s="218">
        <v>10</v>
      </c>
      <c r="I130" s="219"/>
      <c r="J130" s="220">
        <f>ROUND(I130*H130,2)</f>
        <v>0</v>
      </c>
      <c r="K130" s="216" t="s">
        <v>127</v>
      </c>
      <c r="L130" s="43"/>
      <c r="M130" s="221" t="s">
        <v>1</v>
      </c>
      <c r="N130" s="222" t="s">
        <v>40</v>
      </c>
      <c r="O130" s="90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5" t="s">
        <v>128</v>
      </c>
      <c r="AT130" s="225" t="s">
        <v>123</v>
      </c>
      <c r="AU130" s="225" t="s">
        <v>84</v>
      </c>
      <c r="AY130" s="16" t="s">
        <v>121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6" t="s">
        <v>82</v>
      </c>
      <c r="BK130" s="226">
        <f>ROUND(I130*H130,2)</f>
        <v>0</v>
      </c>
      <c r="BL130" s="16" t="s">
        <v>128</v>
      </c>
      <c r="BM130" s="225" t="s">
        <v>133</v>
      </c>
    </row>
    <row r="131" s="13" customFormat="1">
      <c r="A131" s="13"/>
      <c r="B131" s="227"/>
      <c r="C131" s="228"/>
      <c r="D131" s="229" t="s">
        <v>130</v>
      </c>
      <c r="E131" s="230" t="s">
        <v>1</v>
      </c>
      <c r="F131" s="231" t="s">
        <v>134</v>
      </c>
      <c r="G131" s="228"/>
      <c r="H131" s="232">
        <v>10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130</v>
      </c>
      <c r="AU131" s="238" t="s">
        <v>84</v>
      </c>
      <c r="AV131" s="13" t="s">
        <v>84</v>
      </c>
      <c r="AW131" s="13" t="s">
        <v>31</v>
      </c>
      <c r="AX131" s="13" t="s">
        <v>82</v>
      </c>
      <c r="AY131" s="238" t="s">
        <v>121</v>
      </c>
    </row>
    <row r="132" s="2" customFormat="1" ht="24.15" customHeight="1">
      <c r="A132" s="37"/>
      <c r="B132" s="38"/>
      <c r="C132" s="214" t="s">
        <v>135</v>
      </c>
      <c r="D132" s="214" t="s">
        <v>123</v>
      </c>
      <c r="E132" s="215" t="s">
        <v>136</v>
      </c>
      <c r="F132" s="216" t="s">
        <v>137</v>
      </c>
      <c r="G132" s="217" t="s">
        <v>138</v>
      </c>
      <c r="H132" s="218">
        <v>1</v>
      </c>
      <c r="I132" s="219"/>
      <c r="J132" s="220">
        <f>ROUND(I132*H132,2)</f>
        <v>0</v>
      </c>
      <c r="K132" s="216" t="s">
        <v>127</v>
      </c>
      <c r="L132" s="43"/>
      <c r="M132" s="221" t="s">
        <v>1</v>
      </c>
      <c r="N132" s="222" t="s">
        <v>40</v>
      </c>
      <c r="O132" s="90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5" t="s">
        <v>128</v>
      </c>
      <c r="AT132" s="225" t="s">
        <v>123</v>
      </c>
      <c r="AU132" s="225" t="s">
        <v>84</v>
      </c>
      <c r="AY132" s="16" t="s">
        <v>121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6" t="s">
        <v>82</v>
      </c>
      <c r="BK132" s="226">
        <f>ROUND(I132*H132,2)</f>
        <v>0</v>
      </c>
      <c r="BL132" s="16" t="s">
        <v>128</v>
      </c>
      <c r="BM132" s="225" t="s">
        <v>139</v>
      </c>
    </row>
    <row r="133" s="2" customFormat="1" ht="16.5" customHeight="1">
      <c r="A133" s="37"/>
      <c r="B133" s="38"/>
      <c r="C133" s="214" t="s">
        <v>128</v>
      </c>
      <c r="D133" s="214" t="s">
        <v>123</v>
      </c>
      <c r="E133" s="215" t="s">
        <v>140</v>
      </c>
      <c r="F133" s="216" t="s">
        <v>141</v>
      </c>
      <c r="G133" s="217" t="s">
        <v>142</v>
      </c>
      <c r="H133" s="218">
        <v>30</v>
      </c>
      <c r="I133" s="219"/>
      <c r="J133" s="220">
        <f>ROUND(I133*H133,2)</f>
        <v>0</v>
      </c>
      <c r="K133" s="216" t="s">
        <v>1</v>
      </c>
      <c r="L133" s="43"/>
      <c r="M133" s="221" t="s">
        <v>1</v>
      </c>
      <c r="N133" s="222" t="s">
        <v>40</v>
      </c>
      <c r="O133" s="90"/>
      <c r="P133" s="223">
        <f>O133*H133</f>
        <v>0</v>
      </c>
      <c r="Q133" s="223">
        <v>0</v>
      </c>
      <c r="R133" s="223">
        <f>Q133*H133</f>
        <v>0</v>
      </c>
      <c r="S133" s="223">
        <v>0.029999999999999999</v>
      </c>
      <c r="T133" s="224">
        <f>S133*H133</f>
        <v>0.89999999999999991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5" t="s">
        <v>128</v>
      </c>
      <c r="AT133" s="225" t="s">
        <v>123</v>
      </c>
      <c r="AU133" s="225" t="s">
        <v>84</v>
      </c>
      <c r="AY133" s="16" t="s">
        <v>121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6" t="s">
        <v>82</v>
      </c>
      <c r="BK133" s="226">
        <f>ROUND(I133*H133,2)</f>
        <v>0</v>
      </c>
      <c r="BL133" s="16" t="s">
        <v>128</v>
      </c>
      <c r="BM133" s="225" t="s">
        <v>143</v>
      </c>
    </row>
    <row r="134" s="2" customFormat="1">
      <c r="A134" s="37"/>
      <c r="B134" s="38"/>
      <c r="C134" s="39"/>
      <c r="D134" s="229" t="s">
        <v>144</v>
      </c>
      <c r="E134" s="39"/>
      <c r="F134" s="239" t="s">
        <v>145</v>
      </c>
      <c r="G134" s="39"/>
      <c r="H134" s="39"/>
      <c r="I134" s="240"/>
      <c r="J134" s="39"/>
      <c r="K134" s="39"/>
      <c r="L134" s="43"/>
      <c r="M134" s="241"/>
      <c r="N134" s="242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144</v>
      </c>
      <c r="AU134" s="16" t="s">
        <v>84</v>
      </c>
    </row>
    <row r="135" s="13" customFormat="1">
      <c r="A135" s="13"/>
      <c r="B135" s="227"/>
      <c r="C135" s="228"/>
      <c r="D135" s="229" t="s">
        <v>130</v>
      </c>
      <c r="E135" s="230" t="s">
        <v>1</v>
      </c>
      <c r="F135" s="231" t="s">
        <v>146</v>
      </c>
      <c r="G135" s="228"/>
      <c r="H135" s="232">
        <v>30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130</v>
      </c>
      <c r="AU135" s="238" t="s">
        <v>84</v>
      </c>
      <c r="AV135" s="13" t="s">
        <v>84</v>
      </c>
      <c r="AW135" s="13" t="s">
        <v>31</v>
      </c>
      <c r="AX135" s="13" t="s">
        <v>82</v>
      </c>
      <c r="AY135" s="238" t="s">
        <v>121</v>
      </c>
    </row>
    <row r="136" s="2" customFormat="1" ht="24.15" customHeight="1">
      <c r="A136" s="37"/>
      <c r="B136" s="38"/>
      <c r="C136" s="214" t="s">
        <v>147</v>
      </c>
      <c r="D136" s="214" t="s">
        <v>123</v>
      </c>
      <c r="E136" s="215" t="s">
        <v>148</v>
      </c>
      <c r="F136" s="216" t="s">
        <v>149</v>
      </c>
      <c r="G136" s="217" t="s">
        <v>142</v>
      </c>
      <c r="H136" s="218">
        <v>35</v>
      </c>
      <c r="I136" s="219"/>
      <c r="J136" s="220">
        <f>ROUND(I136*H136,2)</f>
        <v>0</v>
      </c>
      <c r="K136" s="216" t="s">
        <v>127</v>
      </c>
      <c r="L136" s="43"/>
      <c r="M136" s="221" t="s">
        <v>1</v>
      </c>
      <c r="N136" s="222" t="s">
        <v>40</v>
      </c>
      <c r="O136" s="90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5" t="s">
        <v>128</v>
      </c>
      <c r="AT136" s="225" t="s">
        <v>123</v>
      </c>
      <c r="AU136" s="225" t="s">
        <v>84</v>
      </c>
      <c r="AY136" s="16" t="s">
        <v>121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6" t="s">
        <v>82</v>
      </c>
      <c r="BK136" s="226">
        <f>ROUND(I136*H136,2)</f>
        <v>0</v>
      </c>
      <c r="BL136" s="16" t="s">
        <v>128</v>
      </c>
      <c r="BM136" s="225" t="s">
        <v>150</v>
      </c>
    </row>
    <row r="137" s="13" customFormat="1">
      <c r="A137" s="13"/>
      <c r="B137" s="227"/>
      <c r="C137" s="228"/>
      <c r="D137" s="229" t="s">
        <v>130</v>
      </c>
      <c r="E137" s="230" t="s">
        <v>1</v>
      </c>
      <c r="F137" s="231" t="s">
        <v>151</v>
      </c>
      <c r="G137" s="228"/>
      <c r="H137" s="232">
        <v>35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130</v>
      </c>
      <c r="AU137" s="238" t="s">
        <v>84</v>
      </c>
      <c r="AV137" s="13" t="s">
        <v>84</v>
      </c>
      <c r="AW137" s="13" t="s">
        <v>31</v>
      </c>
      <c r="AX137" s="13" t="s">
        <v>82</v>
      </c>
      <c r="AY137" s="238" t="s">
        <v>121</v>
      </c>
    </row>
    <row r="138" s="2" customFormat="1" ht="33" customHeight="1">
      <c r="A138" s="37"/>
      <c r="B138" s="38"/>
      <c r="C138" s="214" t="s">
        <v>152</v>
      </c>
      <c r="D138" s="214" t="s">
        <v>123</v>
      </c>
      <c r="E138" s="215" t="s">
        <v>153</v>
      </c>
      <c r="F138" s="216" t="s">
        <v>154</v>
      </c>
      <c r="G138" s="217" t="s">
        <v>126</v>
      </c>
      <c r="H138" s="218">
        <v>96</v>
      </c>
      <c r="I138" s="219"/>
      <c r="J138" s="220">
        <f>ROUND(I138*H138,2)</f>
        <v>0</v>
      </c>
      <c r="K138" s="216" t="s">
        <v>127</v>
      </c>
      <c r="L138" s="43"/>
      <c r="M138" s="221" t="s">
        <v>1</v>
      </c>
      <c r="N138" s="222" t="s">
        <v>40</v>
      </c>
      <c r="O138" s="90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5" t="s">
        <v>128</v>
      </c>
      <c r="AT138" s="225" t="s">
        <v>123</v>
      </c>
      <c r="AU138" s="225" t="s">
        <v>84</v>
      </c>
      <c r="AY138" s="16" t="s">
        <v>121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6" t="s">
        <v>82</v>
      </c>
      <c r="BK138" s="226">
        <f>ROUND(I138*H138,2)</f>
        <v>0</v>
      </c>
      <c r="BL138" s="16" t="s">
        <v>128</v>
      </c>
      <c r="BM138" s="225" t="s">
        <v>155</v>
      </c>
    </row>
    <row r="139" s="13" customFormat="1">
      <c r="A139" s="13"/>
      <c r="B139" s="227"/>
      <c r="C139" s="228"/>
      <c r="D139" s="229" t="s">
        <v>130</v>
      </c>
      <c r="E139" s="230" t="s">
        <v>1</v>
      </c>
      <c r="F139" s="231" t="s">
        <v>85</v>
      </c>
      <c r="G139" s="228"/>
      <c r="H139" s="232">
        <v>96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130</v>
      </c>
      <c r="AU139" s="238" t="s">
        <v>84</v>
      </c>
      <c r="AV139" s="13" t="s">
        <v>84</v>
      </c>
      <c r="AW139" s="13" t="s">
        <v>31</v>
      </c>
      <c r="AX139" s="13" t="s">
        <v>82</v>
      </c>
      <c r="AY139" s="238" t="s">
        <v>121</v>
      </c>
    </row>
    <row r="140" s="2" customFormat="1" ht="24.15" customHeight="1">
      <c r="A140" s="37"/>
      <c r="B140" s="38"/>
      <c r="C140" s="214" t="s">
        <v>156</v>
      </c>
      <c r="D140" s="214" t="s">
        <v>123</v>
      </c>
      <c r="E140" s="215" t="s">
        <v>157</v>
      </c>
      <c r="F140" s="216" t="s">
        <v>158</v>
      </c>
      <c r="G140" s="217" t="s">
        <v>126</v>
      </c>
      <c r="H140" s="218">
        <v>96</v>
      </c>
      <c r="I140" s="219"/>
      <c r="J140" s="220">
        <f>ROUND(I140*H140,2)</f>
        <v>0</v>
      </c>
      <c r="K140" s="216" t="s">
        <v>127</v>
      </c>
      <c r="L140" s="43"/>
      <c r="M140" s="221" t="s">
        <v>1</v>
      </c>
      <c r="N140" s="222" t="s">
        <v>40</v>
      </c>
      <c r="O140" s="90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5" t="s">
        <v>128</v>
      </c>
      <c r="AT140" s="225" t="s">
        <v>123</v>
      </c>
      <c r="AU140" s="225" t="s">
        <v>84</v>
      </c>
      <c r="AY140" s="16" t="s">
        <v>121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6" t="s">
        <v>82</v>
      </c>
      <c r="BK140" s="226">
        <f>ROUND(I140*H140,2)</f>
        <v>0</v>
      </c>
      <c r="BL140" s="16" t="s">
        <v>128</v>
      </c>
      <c r="BM140" s="225" t="s">
        <v>159</v>
      </c>
    </row>
    <row r="141" s="13" customFormat="1">
      <c r="A141" s="13"/>
      <c r="B141" s="227"/>
      <c r="C141" s="228"/>
      <c r="D141" s="229" t="s">
        <v>130</v>
      </c>
      <c r="E141" s="230" t="s">
        <v>1</v>
      </c>
      <c r="F141" s="231" t="s">
        <v>85</v>
      </c>
      <c r="G141" s="228"/>
      <c r="H141" s="232">
        <v>96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130</v>
      </c>
      <c r="AU141" s="238" t="s">
        <v>84</v>
      </c>
      <c r="AV141" s="13" t="s">
        <v>84</v>
      </c>
      <c r="AW141" s="13" t="s">
        <v>31</v>
      </c>
      <c r="AX141" s="13" t="s">
        <v>82</v>
      </c>
      <c r="AY141" s="238" t="s">
        <v>121</v>
      </c>
    </row>
    <row r="142" s="2" customFormat="1" ht="16.5" customHeight="1">
      <c r="A142" s="37"/>
      <c r="B142" s="38"/>
      <c r="C142" s="243" t="s">
        <v>160</v>
      </c>
      <c r="D142" s="243" t="s">
        <v>161</v>
      </c>
      <c r="E142" s="244" t="s">
        <v>162</v>
      </c>
      <c r="F142" s="245" t="s">
        <v>163</v>
      </c>
      <c r="G142" s="246" t="s">
        <v>164</v>
      </c>
      <c r="H142" s="247">
        <v>5</v>
      </c>
      <c r="I142" s="248"/>
      <c r="J142" s="249">
        <f>ROUND(I142*H142,2)</f>
        <v>0</v>
      </c>
      <c r="K142" s="245" t="s">
        <v>127</v>
      </c>
      <c r="L142" s="250"/>
      <c r="M142" s="251" t="s">
        <v>1</v>
      </c>
      <c r="N142" s="252" t="s">
        <v>40</v>
      </c>
      <c r="O142" s="90"/>
      <c r="P142" s="223">
        <f>O142*H142</f>
        <v>0</v>
      </c>
      <c r="Q142" s="223">
        <v>0.001</v>
      </c>
      <c r="R142" s="223">
        <f>Q142*H142</f>
        <v>0.0050000000000000001</v>
      </c>
      <c r="S142" s="223">
        <v>0</v>
      </c>
      <c r="T142" s="22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5" t="s">
        <v>160</v>
      </c>
      <c r="AT142" s="225" t="s">
        <v>161</v>
      </c>
      <c r="AU142" s="225" t="s">
        <v>84</v>
      </c>
      <c r="AY142" s="16" t="s">
        <v>121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6" t="s">
        <v>82</v>
      </c>
      <c r="BK142" s="226">
        <f>ROUND(I142*H142,2)</f>
        <v>0</v>
      </c>
      <c r="BL142" s="16" t="s">
        <v>128</v>
      </c>
      <c r="BM142" s="225" t="s">
        <v>165</v>
      </c>
    </row>
    <row r="143" s="12" customFormat="1" ht="22.8" customHeight="1">
      <c r="A143" s="12"/>
      <c r="B143" s="198"/>
      <c r="C143" s="199"/>
      <c r="D143" s="200" t="s">
        <v>74</v>
      </c>
      <c r="E143" s="212" t="s">
        <v>135</v>
      </c>
      <c r="F143" s="212" t="s">
        <v>166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SUM(P144:P167)</f>
        <v>0</v>
      </c>
      <c r="Q143" s="206"/>
      <c r="R143" s="207">
        <f>SUM(R144:R167)</f>
        <v>14.679129999999999</v>
      </c>
      <c r="S143" s="206"/>
      <c r="T143" s="208">
        <f>SUM(T144:T167)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82</v>
      </c>
      <c r="AT143" s="210" t="s">
        <v>74</v>
      </c>
      <c r="AU143" s="210" t="s">
        <v>82</v>
      </c>
      <c r="AY143" s="209" t="s">
        <v>121</v>
      </c>
      <c r="BK143" s="211">
        <f>SUM(BK144:BK167)</f>
        <v>0</v>
      </c>
    </row>
    <row r="144" s="2" customFormat="1" ht="24.15" customHeight="1">
      <c r="A144" s="37"/>
      <c r="B144" s="38"/>
      <c r="C144" s="214" t="s">
        <v>167</v>
      </c>
      <c r="D144" s="214" t="s">
        <v>123</v>
      </c>
      <c r="E144" s="215" t="s">
        <v>168</v>
      </c>
      <c r="F144" s="216" t="s">
        <v>169</v>
      </c>
      <c r="G144" s="217" t="s">
        <v>138</v>
      </c>
      <c r="H144" s="218">
        <v>45</v>
      </c>
      <c r="I144" s="219"/>
      <c r="J144" s="220">
        <f>ROUND(I144*H144,2)</f>
        <v>0</v>
      </c>
      <c r="K144" s="216" t="s">
        <v>127</v>
      </c>
      <c r="L144" s="43"/>
      <c r="M144" s="221" t="s">
        <v>1</v>
      </c>
      <c r="N144" s="222" t="s">
        <v>40</v>
      </c>
      <c r="O144" s="90"/>
      <c r="P144" s="223">
        <f>O144*H144</f>
        <v>0</v>
      </c>
      <c r="Q144" s="223">
        <v>0.17488999999999999</v>
      </c>
      <c r="R144" s="223">
        <f>Q144*H144</f>
        <v>7.8700499999999991</v>
      </c>
      <c r="S144" s="223">
        <v>0</v>
      </c>
      <c r="T144" s="22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5" t="s">
        <v>128</v>
      </c>
      <c r="AT144" s="225" t="s">
        <v>123</v>
      </c>
      <c r="AU144" s="225" t="s">
        <v>84</v>
      </c>
      <c r="AY144" s="16" t="s">
        <v>121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6" t="s">
        <v>82</v>
      </c>
      <c r="BK144" s="226">
        <f>ROUND(I144*H144,2)</f>
        <v>0</v>
      </c>
      <c r="BL144" s="16" t="s">
        <v>128</v>
      </c>
      <c r="BM144" s="225" t="s">
        <v>170</v>
      </c>
    </row>
    <row r="145" s="2" customFormat="1" ht="24.15" customHeight="1">
      <c r="A145" s="37"/>
      <c r="B145" s="38"/>
      <c r="C145" s="243" t="s">
        <v>134</v>
      </c>
      <c r="D145" s="243" t="s">
        <v>161</v>
      </c>
      <c r="E145" s="244" t="s">
        <v>171</v>
      </c>
      <c r="F145" s="245" t="s">
        <v>172</v>
      </c>
      <c r="G145" s="246" t="s">
        <v>138</v>
      </c>
      <c r="H145" s="247">
        <v>35</v>
      </c>
      <c r="I145" s="248"/>
      <c r="J145" s="249">
        <f>ROUND(I145*H145,2)</f>
        <v>0</v>
      </c>
      <c r="K145" s="245" t="s">
        <v>1</v>
      </c>
      <c r="L145" s="250"/>
      <c r="M145" s="251" t="s">
        <v>1</v>
      </c>
      <c r="N145" s="252" t="s">
        <v>40</v>
      </c>
      <c r="O145" s="90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5" t="s">
        <v>160</v>
      </c>
      <c r="AT145" s="225" t="s">
        <v>161</v>
      </c>
      <c r="AU145" s="225" t="s">
        <v>84</v>
      </c>
      <c r="AY145" s="16" t="s">
        <v>121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6" t="s">
        <v>82</v>
      </c>
      <c r="BK145" s="226">
        <f>ROUND(I145*H145,2)</f>
        <v>0</v>
      </c>
      <c r="BL145" s="16" t="s">
        <v>128</v>
      </c>
      <c r="BM145" s="225" t="s">
        <v>173</v>
      </c>
    </row>
    <row r="146" s="13" customFormat="1">
      <c r="A146" s="13"/>
      <c r="B146" s="227"/>
      <c r="C146" s="228"/>
      <c r="D146" s="229" t="s">
        <v>130</v>
      </c>
      <c r="E146" s="230" t="s">
        <v>1</v>
      </c>
      <c r="F146" s="231" t="s">
        <v>151</v>
      </c>
      <c r="G146" s="228"/>
      <c r="H146" s="232">
        <v>35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130</v>
      </c>
      <c r="AU146" s="238" t="s">
        <v>84</v>
      </c>
      <c r="AV146" s="13" t="s">
        <v>84</v>
      </c>
      <c r="AW146" s="13" t="s">
        <v>31</v>
      </c>
      <c r="AX146" s="13" t="s">
        <v>82</v>
      </c>
      <c r="AY146" s="238" t="s">
        <v>121</v>
      </c>
    </row>
    <row r="147" s="2" customFormat="1" ht="24.15" customHeight="1">
      <c r="A147" s="37"/>
      <c r="B147" s="38"/>
      <c r="C147" s="243" t="s">
        <v>174</v>
      </c>
      <c r="D147" s="243" t="s">
        <v>161</v>
      </c>
      <c r="E147" s="244" t="s">
        <v>175</v>
      </c>
      <c r="F147" s="245" t="s">
        <v>176</v>
      </c>
      <c r="G147" s="246" t="s">
        <v>138</v>
      </c>
      <c r="H147" s="247">
        <v>10</v>
      </c>
      <c r="I147" s="248"/>
      <c r="J147" s="249">
        <f>ROUND(I147*H147,2)</f>
        <v>0</v>
      </c>
      <c r="K147" s="245" t="s">
        <v>1</v>
      </c>
      <c r="L147" s="250"/>
      <c r="M147" s="251" t="s">
        <v>1</v>
      </c>
      <c r="N147" s="252" t="s">
        <v>40</v>
      </c>
      <c r="O147" s="90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5" t="s">
        <v>160</v>
      </c>
      <c r="AT147" s="225" t="s">
        <v>161</v>
      </c>
      <c r="AU147" s="225" t="s">
        <v>84</v>
      </c>
      <c r="AY147" s="16" t="s">
        <v>121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6" t="s">
        <v>82</v>
      </c>
      <c r="BK147" s="226">
        <f>ROUND(I147*H147,2)</f>
        <v>0</v>
      </c>
      <c r="BL147" s="16" t="s">
        <v>128</v>
      </c>
      <c r="BM147" s="225" t="s">
        <v>177</v>
      </c>
    </row>
    <row r="148" s="13" customFormat="1">
      <c r="A148" s="13"/>
      <c r="B148" s="227"/>
      <c r="C148" s="228"/>
      <c r="D148" s="229" t="s">
        <v>130</v>
      </c>
      <c r="E148" s="230" t="s">
        <v>1</v>
      </c>
      <c r="F148" s="231" t="s">
        <v>134</v>
      </c>
      <c r="G148" s="228"/>
      <c r="H148" s="232">
        <v>10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130</v>
      </c>
      <c r="AU148" s="238" t="s">
        <v>84</v>
      </c>
      <c r="AV148" s="13" t="s">
        <v>84</v>
      </c>
      <c r="AW148" s="13" t="s">
        <v>31</v>
      </c>
      <c r="AX148" s="13" t="s">
        <v>82</v>
      </c>
      <c r="AY148" s="238" t="s">
        <v>121</v>
      </c>
    </row>
    <row r="149" s="2" customFormat="1" ht="24.15" customHeight="1">
      <c r="A149" s="37"/>
      <c r="B149" s="38"/>
      <c r="C149" s="214" t="s">
        <v>8</v>
      </c>
      <c r="D149" s="214" t="s">
        <v>123</v>
      </c>
      <c r="E149" s="215" t="s">
        <v>178</v>
      </c>
      <c r="F149" s="216" t="s">
        <v>179</v>
      </c>
      <c r="G149" s="217" t="s">
        <v>138</v>
      </c>
      <c r="H149" s="218">
        <v>34</v>
      </c>
      <c r="I149" s="219"/>
      <c r="J149" s="220">
        <f>ROUND(I149*H149,2)</f>
        <v>0</v>
      </c>
      <c r="K149" s="216" t="s">
        <v>127</v>
      </c>
      <c r="L149" s="43"/>
      <c r="M149" s="221" t="s">
        <v>1</v>
      </c>
      <c r="N149" s="222" t="s">
        <v>40</v>
      </c>
      <c r="O149" s="90"/>
      <c r="P149" s="223">
        <f>O149*H149</f>
        <v>0</v>
      </c>
      <c r="Q149" s="223">
        <v>0.0011999999999999999</v>
      </c>
      <c r="R149" s="223">
        <f>Q149*H149</f>
        <v>0.040799999999999996</v>
      </c>
      <c r="S149" s="223">
        <v>0</v>
      </c>
      <c r="T149" s="22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5" t="s">
        <v>128</v>
      </c>
      <c r="AT149" s="225" t="s">
        <v>123</v>
      </c>
      <c r="AU149" s="225" t="s">
        <v>84</v>
      </c>
      <c r="AY149" s="16" t="s">
        <v>121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6" t="s">
        <v>82</v>
      </c>
      <c r="BK149" s="226">
        <f>ROUND(I149*H149,2)</f>
        <v>0</v>
      </c>
      <c r="BL149" s="16" t="s">
        <v>128</v>
      </c>
      <c r="BM149" s="225" t="s">
        <v>180</v>
      </c>
    </row>
    <row r="150" s="2" customFormat="1" ht="16.5" customHeight="1">
      <c r="A150" s="37"/>
      <c r="B150" s="38"/>
      <c r="C150" s="243" t="s">
        <v>181</v>
      </c>
      <c r="D150" s="243" t="s">
        <v>161</v>
      </c>
      <c r="E150" s="244" t="s">
        <v>182</v>
      </c>
      <c r="F150" s="245" t="s">
        <v>183</v>
      </c>
      <c r="G150" s="246" t="s">
        <v>138</v>
      </c>
      <c r="H150" s="247">
        <v>34</v>
      </c>
      <c r="I150" s="248"/>
      <c r="J150" s="249">
        <f>ROUND(I150*H150,2)</f>
        <v>0</v>
      </c>
      <c r="K150" s="245" t="s">
        <v>127</v>
      </c>
      <c r="L150" s="250"/>
      <c r="M150" s="251" t="s">
        <v>1</v>
      </c>
      <c r="N150" s="252" t="s">
        <v>40</v>
      </c>
      <c r="O150" s="90"/>
      <c r="P150" s="223">
        <f>O150*H150</f>
        <v>0</v>
      </c>
      <c r="Q150" s="223">
        <v>0.096000000000000002</v>
      </c>
      <c r="R150" s="223">
        <f>Q150*H150</f>
        <v>3.2640000000000002</v>
      </c>
      <c r="S150" s="223">
        <v>0</v>
      </c>
      <c r="T150" s="22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5" t="s">
        <v>160</v>
      </c>
      <c r="AT150" s="225" t="s">
        <v>161</v>
      </c>
      <c r="AU150" s="225" t="s">
        <v>84</v>
      </c>
      <c r="AY150" s="16" t="s">
        <v>121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6" t="s">
        <v>82</v>
      </c>
      <c r="BK150" s="226">
        <f>ROUND(I150*H150,2)</f>
        <v>0</v>
      </c>
      <c r="BL150" s="16" t="s">
        <v>128</v>
      </c>
      <c r="BM150" s="225" t="s">
        <v>184</v>
      </c>
    </row>
    <row r="151" s="13" customFormat="1">
      <c r="A151" s="13"/>
      <c r="B151" s="227"/>
      <c r="C151" s="228"/>
      <c r="D151" s="229" t="s">
        <v>130</v>
      </c>
      <c r="E151" s="230" t="s">
        <v>1</v>
      </c>
      <c r="F151" s="231" t="s">
        <v>185</v>
      </c>
      <c r="G151" s="228"/>
      <c r="H151" s="232">
        <v>34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130</v>
      </c>
      <c r="AU151" s="238" t="s">
        <v>84</v>
      </c>
      <c r="AV151" s="13" t="s">
        <v>84</v>
      </c>
      <c r="AW151" s="13" t="s">
        <v>31</v>
      </c>
      <c r="AX151" s="13" t="s">
        <v>82</v>
      </c>
      <c r="AY151" s="238" t="s">
        <v>121</v>
      </c>
    </row>
    <row r="152" s="2" customFormat="1" ht="24.15" customHeight="1">
      <c r="A152" s="37"/>
      <c r="B152" s="38"/>
      <c r="C152" s="243" t="s">
        <v>186</v>
      </c>
      <c r="D152" s="243" t="s">
        <v>161</v>
      </c>
      <c r="E152" s="244" t="s">
        <v>187</v>
      </c>
      <c r="F152" s="245" t="s">
        <v>188</v>
      </c>
      <c r="G152" s="246" t="s">
        <v>138</v>
      </c>
      <c r="H152" s="247">
        <v>33</v>
      </c>
      <c r="I152" s="248"/>
      <c r="J152" s="249">
        <f>ROUND(I152*H152,2)</f>
        <v>0</v>
      </c>
      <c r="K152" s="245" t="s">
        <v>1</v>
      </c>
      <c r="L152" s="250"/>
      <c r="M152" s="251" t="s">
        <v>1</v>
      </c>
      <c r="N152" s="252" t="s">
        <v>40</v>
      </c>
      <c r="O152" s="90"/>
      <c r="P152" s="223">
        <f>O152*H152</f>
        <v>0</v>
      </c>
      <c r="Q152" s="223">
        <v>0.096000000000000002</v>
      </c>
      <c r="R152" s="223">
        <f>Q152*H152</f>
        <v>3.1680000000000001</v>
      </c>
      <c r="S152" s="223">
        <v>0</v>
      </c>
      <c r="T152" s="22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5" t="s">
        <v>160</v>
      </c>
      <c r="AT152" s="225" t="s">
        <v>161</v>
      </c>
      <c r="AU152" s="225" t="s">
        <v>84</v>
      </c>
      <c r="AY152" s="16" t="s">
        <v>121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6" t="s">
        <v>82</v>
      </c>
      <c r="BK152" s="226">
        <f>ROUND(I152*H152,2)</f>
        <v>0</v>
      </c>
      <c r="BL152" s="16" t="s">
        <v>128</v>
      </c>
      <c r="BM152" s="225" t="s">
        <v>189</v>
      </c>
    </row>
    <row r="153" s="13" customFormat="1">
      <c r="A153" s="13"/>
      <c r="B153" s="227"/>
      <c r="C153" s="228"/>
      <c r="D153" s="229" t="s">
        <v>130</v>
      </c>
      <c r="E153" s="230" t="s">
        <v>1</v>
      </c>
      <c r="F153" s="231" t="s">
        <v>190</v>
      </c>
      <c r="G153" s="228"/>
      <c r="H153" s="232">
        <v>33</v>
      </c>
      <c r="I153" s="233"/>
      <c r="J153" s="228"/>
      <c r="K153" s="228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130</v>
      </c>
      <c r="AU153" s="238" t="s">
        <v>84</v>
      </c>
      <c r="AV153" s="13" t="s">
        <v>84</v>
      </c>
      <c r="AW153" s="13" t="s">
        <v>31</v>
      </c>
      <c r="AX153" s="13" t="s">
        <v>82</v>
      </c>
      <c r="AY153" s="238" t="s">
        <v>121</v>
      </c>
    </row>
    <row r="154" s="2" customFormat="1" ht="24.15" customHeight="1">
      <c r="A154" s="37"/>
      <c r="B154" s="38"/>
      <c r="C154" s="243" t="s">
        <v>191</v>
      </c>
      <c r="D154" s="243" t="s">
        <v>161</v>
      </c>
      <c r="E154" s="244" t="s">
        <v>192</v>
      </c>
      <c r="F154" s="245" t="s">
        <v>193</v>
      </c>
      <c r="G154" s="246" t="s">
        <v>138</v>
      </c>
      <c r="H154" s="247">
        <v>2</v>
      </c>
      <c r="I154" s="248"/>
      <c r="J154" s="249">
        <f>ROUND(I154*H154,2)</f>
        <v>0</v>
      </c>
      <c r="K154" s="245" t="s">
        <v>1</v>
      </c>
      <c r="L154" s="250"/>
      <c r="M154" s="251" t="s">
        <v>1</v>
      </c>
      <c r="N154" s="252" t="s">
        <v>40</v>
      </c>
      <c r="O154" s="90"/>
      <c r="P154" s="223">
        <f>O154*H154</f>
        <v>0</v>
      </c>
      <c r="Q154" s="223">
        <v>0.096000000000000002</v>
      </c>
      <c r="R154" s="223">
        <f>Q154*H154</f>
        <v>0.192</v>
      </c>
      <c r="S154" s="223">
        <v>0</v>
      </c>
      <c r="T154" s="22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5" t="s">
        <v>160</v>
      </c>
      <c r="AT154" s="225" t="s">
        <v>161</v>
      </c>
      <c r="AU154" s="225" t="s">
        <v>84</v>
      </c>
      <c r="AY154" s="16" t="s">
        <v>121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6" t="s">
        <v>82</v>
      </c>
      <c r="BK154" s="226">
        <f>ROUND(I154*H154,2)</f>
        <v>0</v>
      </c>
      <c r="BL154" s="16" t="s">
        <v>128</v>
      </c>
      <c r="BM154" s="225" t="s">
        <v>194</v>
      </c>
    </row>
    <row r="155" s="13" customFormat="1">
      <c r="A155" s="13"/>
      <c r="B155" s="227"/>
      <c r="C155" s="228"/>
      <c r="D155" s="229" t="s">
        <v>130</v>
      </c>
      <c r="E155" s="230" t="s">
        <v>1</v>
      </c>
      <c r="F155" s="231" t="s">
        <v>84</v>
      </c>
      <c r="G155" s="228"/>
      <c r="H155" s="232">
        <v>2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130</v>
      </c>
      <c r="AU155" s="238" t="s">
        <v>84</v>
      </c>
      <c r="AV155" s="13" t="s">
        <v>84</v>
      </c>
      <c r="AW155" s="13" t="s">
        <v>31</v>
      </c>
      <c r="AX155" s="13" t="s">
        <v>82</v>
      </c>
      <c r="AY155" s="238" t="s">
        <v>121</v>
      </c>
    </row>
    <row r="156" s="2" customFormat="1" ht="24.15" customHeight="1">
      <c r="A156" s="37"/>
      <c r="B156" s="38"/>
      <c r="C156" s="214" t="s">
        <v>195</v>
      </c>
      <c r="D156" s="214" t="s">
        <v>123</v>
      </c>
      <c r="E156" s="215" t="s">
        <v>196</v>
      </c>
      <c r="F156" s="216" t="s">
        <v>197</v>
      </c>
      <c r="G156" s="217" t="s">
        <v>142</v>
      </c>
      <c r="H156" s="218">
        <v>96</v>
      </c>
      <c r="I156" s="219"/>
      <c r="J156" s="220">
        <f>ROUND(I156*H156,2)</f>
        <v>0</v>
      </c>
      <c r="K156" s="216" t="s">
        <v>127</v>
      </c>
      <c r="L156" s="43"/>
      <c r="M156" s="221" t="s">
        <v>1</v>
      </c>
      <c r="N156" s="222" t="s">
        <v>40</v>
      </c>
      <c r="O156" s="90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5" t="s">
        <v>128</v>
      </c>
      <c r="AT156" s="225" t="s">
        <v>123</v>
      </c>
      <c r="AU156" s="225" t="s">
        <v>84</v>
      </c>
      <c r="AY156" s="16" t="s">
        <v>121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6" t="s">
        <v>82</v>
      </c>
      <c r="BK156" s="226">
        <f>ROUND(I156*H156,2)</f>
        <v>0</v>
      </c>
      <c r="BL156" s="16" t="s">
        <v>128</v>
      </c>
      <c r="BM156" s="225" t="s">
        <v>198</v>
      </c>
    </row>
    <row r="157" s="13" customFormat="1">
      <c r="A157" s="13"/>
      <c r="B157" s="227"/>
      <c r="C157" s="228"/>
      <c r="D157" s="229" t="s">
        <v>130</v>
      </c>
      <c r="E157" s="230" t="s">
        <v>1</v>
      </c>
      <c r="F157" s="231" t="s">
        <v>85</v>
      </c>
      <c r="G157" s="228"/>
      <c r="H157" s="232">
        <v>96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130</v>
      </c>
      <c r="AU157" s="238" t="s">
        <v>84</v>
      </c>
      <c r="AV157" s="13" t="s">
        <v>84</v>
      </c>
      <c r="AW157" s="13" t="s">
        <v>31</v>
      </c>
      <c r="AX157" s="13" t="s">
        <v>82</v>
      </c>
      <c r="AY157" s="238" t="s">
        <v>121</v>
      </c>
    </row>
    <row r="158" s="2" customFormat="1" ht="24.15" customHeight="1">
      <c r="A158" s="37"/>
      <c r="B158" s="38"/>
      <c r="C158" s="243" t="s">
        <v>199</v>
      </c>
      <c r="D158" s="243" t="s">
        <v>161</v>
      </c>
      <c r="E158" s="244" t="s">
        <v>200</v>
      </c>
      <c r="F158" s="245" t="s">
        <v>201</v>
      </c>
      <c r="G158" s="246" t="s">
        <v>142</v>
      </c>
      <c r="H158" s="247">
        <v>100.8</v>
      </c>
      <c r="I158" s="248"/>
      <c r="J158" s="249">
        <f>ROUND(I158*H158,2)</f>
        <v>0</v>
      </c>
      <c r="K158" s="245" t="s">
        <v>127</v>
      </c>
      <c r="L158" s="250"/>
      <c r="M158" s="251" t="s">
        <v>1</v>
      </c>
      <c r="N158" s="252" t="s">
        <v>40</v>
      </c>
      <c r="O158" s="90"/>
      <c r="P158" s="223">
        <f>O158*H158</f>
        <v>0</v>
      </c>
      <c r="Q158" s="223">
        <v>0.0012999999999999999</v>
      </c>
      <c r="R158" s="223">
        <f>Q158*H158</f>
        <v>0.13103999999999999</v>
      </c>
      <c r="S158" s="223">
        <v>0</v>
      </c>
      <c r="T158" s="22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5" t="s">
        <v>160</v>
      </c>
      <c r="AT158" s="225" t="s">
        <v>161</v>
      </c>
      <c r="AU158" s="225" t="s">
        <v>84</v>
      </c>
      <c r="AY158" s="16" t="s">
        <v>121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6" t="s">
        <v>82</v>
      </c>
      <c r="BK158" s="226">
        <f>ROUND(I158*H158,2)</f>
        <v>0</v>
      </c>
      <c r="BL158" s="16" t="s">
        <v>128</v>
      </c>
      <c r="BM158" s="225" t="s">
        <v>202</v>
      </c>
    </row>
    <row r="159" s="13" customFormat="1">
      <c r="A159" s="13"/>
      <c r="B159" s="227"/>
      <c r="C159" s="228"/>
      <c r="D159" s="229" t="s">
        <v>130</v>
      </c>
      <c r="E159" s="228"/>
      <c r="F159" s="231" t="s">
        <v>203</v>
      </c>
      <c r="G159" s="228"/>
      <c r="H159" s="232">
        <v>100.8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130</v>
      </c>
      <c r="AU159" s="238" t="s">
        <v>84</v>
      </c>
      <c r="AV159" s="13" t="s">
        <v>84</v>
      </c>
      <c r="AW159" s="13" t="s">
        <v>4</v>
      </c>
      <c r="AX159" s="13" t="s">
        <v>82</v>
      </c>
      <c r="AY159" s="238" t="s">
        <v>121</v>
      </c>
    </row>
    <row r="160" s="2" customFormat="1" ht="37.8" customHeight="1">
      <c r="A160" s="37"/>
      <c r="B160" s="38"/>
      <c r="C160" s="214" t="s">
        <v>204</v>
      </c>
      <c r="D160" s="214" t="s">
        <v>123</v>
      </c>
      <c r="E160" s="215" t="s">
        <v>205</v>
      </c>
      <c r="F160" s="216" t="s">
        <v>206</v>
      </c>
      <c r="G160" s="217" t="s">
        <v>142</v>
      </c>
      <c r="H160" s="218">
        <v>315</v>
      </c>
      <c r="I160" s="219"/>
      <c r="J160" s="220">
        <f>ROUND(I160*H160,2)</f>
        <v>0</v>
      </c>
      <c r="K160" s="216" t="s">
        <v>127</v>
      </c>
      <c r="L160" s="43"/>
      <c r="M160" s="221" t="s">
        <v>1</v>
      </c>
      <c r="N160" s="222" t="s">
        <v>40</v>
      </c>
      <c r="O160" s="90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5" t="s">
        <v>128</v>
      </c>
      <c r="AT160" s="225" t="s">
        <v>123</v>
      </c>
      <c r="AU160" s="225" t="s">
        <v>84</v>
      </c>
      <c r="AY160" s="16" t="s">
        <v>121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6" t="s">
        <v>82</v>
      </c>
      <c r="BK160" s="226">
        <f>ROUND(I160*H160,2)</f>
        <v>0</v>
      </c>
      <c r="BL160" s="16" t="s">
        <v>128</v>
      </c>
      <c r="BM160" s="225" t="s">
        <v>207</v>
      </c>
    </row>
    <row r="161" s="13" customFormat="1">
      <c r="A161" s="13"/>
      <c r="B161" s="227"/>
      <c r="C161" s="228"/>
      <c r="D161" s="229" t="s">
        <v>130</v>
      </c>
      <c r="E161" s="230" t="s">
        <v>1</v>
      </c>
      <c r="F161" s="231" t="s">
        <v>208</v>
      </c>
      <c r="G161" s="228"/>
      <c r="H161" s="232">
        <v>315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130</v>
      </c>
      <c r="AU161" s="238" t="s">
        <v>84</v>
      </c>
      <c r="AV161" s="13" t="s">
        <v>84</v>
      </c>
      <c r="AW161" s="13" t="s">
        <v>31</v>
      </c>
      <c r="AX161" s="13" t="s">
        <v>82</v>
      </c>
      <c r="AY161" s="238" t="s">
        <v>121</v>
      </c>
    </row>
    <row r="162" s="2" customFormat="1" ht="24.15" customHeight="1">
      <c r="A162" s="37"/>
      <c r="B162" s="38"/>
      <c r="C162" s="214" t="s">
        <v>209</v>
      </c>
      <c r="D162" s="214" t="s">
        <v>123</v>
      </c>
      <c r="E162" s="215" t="s">
        <v>210</v>
      </c>
      <c r="F162" s="216" t="s">
        <v>211</v>
      </c>
      <c r="G162" s="217" t="s">
        <v>142</v>
      </c>
      <c r="H162" s="218">
        <v>4</v>
      </c>
      <c r="I162" s="219"/>
      <c r="J162" s="220">
        <f>ROUND(I162*H162,2)</f>
        <v>0</v>
      </c>
      <c r="K162" s="216" t="s">
        <v>1</v>
      </c>
      <c r="L162" s="43"/>
      <c r="M162" s="221" t="s">
        <v>1</v>
      </c>
      <c r="N162" s="222" t="s">
        <v>40</v>
      </c>
      <c r="O162" s="90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5" t="s">
        <v>128</v>
      </c>
      <c r="AT162" s="225" t="s">
        <v>123</v>
      </c>
      <c r="AU162" s="225" t="s">
        <v>84</v>
      </c>
      <c r="AY162" s="16" t="s">
        <v>121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6" t="s">
        <v>82</v>
      </c>
      <c r="BK162" s="226">
        <f>ROUND(I162*H162,2)</f>
        <v>0</v>
      </c>
      <c r="BL162" s="16" t="s">
        <v>128</v>
      </c>
      <c r="BM162" s="225" t="s">
        <v>212</v>
      </c>
    </row>
    <row r="163" s="13" customFormat="1">
      <c r="A163" s="13"/>
      <c r="B163" s="227"/>
      <c r="C163" s="228"/>
      <c r="D163" s="229" t="s">
        <v>130</v>
      </c>
      <c r="E163" s="230" t="s">
        <v>1</v>
      </c>
      <c r="F163" s="231" t="s">
        <v>213</v>
      </c>
      <c r="G163" s="228"/>
      <c r="H163" s="232">
        <v>4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130</v>
      </c>
      <c r="AU163" s="238" t="s">
        <v>84</v>
      </c>
      <c r="AV163" s="13" t="s">
        <v>84</v>
      </c>
      <c r="AW163" s="13" t="s">
        <v>31</v>
      </c>
      <c r="AX163" s="13" t="s">
        <v>82</v>
      </c>
      <c r="AY163" s="238" t="s">
        <v>121</v>
      </c>
    </row>
    <row r="164" s="2" customFormat="1" ht="16.5" customHeight="1">
      <c r="A164" s="37"/>
      <c r="B164" s="38"/>
      <c r="C164" s="243" t="s">
        <v>214</v>
      </c>
      <c r="D164" s="243" t="s">
        <v>161</v>
      </c>
      <c r="E164" s="244" t="s">
        <v>215</v>
      </c>
      <c r="F164" s="245" t="s">
        <v>216</v>
      </c>
      <c r="G164" s="246" t="s">
        <v>142</v>
      </c>
      <c r="H164" s="247">
        <v>331</v>
      </c>
      <c r="I164" s="248"/>
      <c r="J164" s="249">
        <f>ROUND(I164*H164,2)</f>
        <v>0</v>
      </c>
      <c r="K164" s="245" t="s">
        <v>127</v>
      </c>
      <c r="L164" s="250"/>
      <c r="M164" s="251" t="s">
        <v>1</v>
      </c>
      <c r="N164" s="252" t="s">
        <v>40</v>
      </c>
      <c r="O164" s="90"/>
      <c r="P164" s="223">
        <f>O164*H164</f>
        <v>0</v>
      </c>
      <c r="Q164" s="223">
        <v>4.0000000000000003E-05</v>
      </c>
      <c r="R164" s="223">
        <f>Q164*H164</f>
        <v>0.013240000000000002</v>
      </c>
      <c r="S164" s="223">
        <v>0</v>
      </c>
      <c r="T164" s="22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5" t="s">
        <v>160</v>
      </c>
      <c r="AT164" s="225" t="s">
        <v>161</v>
      </c>
      <c r="AU164" s="225" t="s">
        <v>84</v>
      </c>
      <c r="AY164" s="16" t="s">
        <v>121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6" t="s">
        <v>82</v>
      </c>
      <c r="BK164" s="226">
        <f>ROUND(I164*H164,2)</f>
        <v>0</v>
      </c>
      <c r="BL164" s="16" t="s">
        <v>128</v>
      </c>
      <c r="BM164" s="225" t="s">
        <v>217</v>
      </c>
    </row>
    <row r="165" s="13" customFormat="1">
      <c r="A165" s="13"/>
      <c r="B165" s="227"/>
      <c r="C165" s="228"/>
      <c r="D165" s="229" t="s">
        <v>130</v>
      </c>
      <c r="E165" s="230" t="s">
        <v>1</v>
      </c>
      <c r="F165" s="231" t="s">
        <v>208</v>
      </c>
      <c r="G165" s="228"/>
      <c r="H165" s="232">
        <v>315</v>
      </c>
      <c r="I165" s="233"/>
      <c r="J165" s="228"/>
      <c r="K165" s="228"/>
      <c r="L165" s="234"/>
      <c r="M165" s="235"/>
      <c r="N165" s="236"/>
      <c r="O165" s="236"/>
      <c r="P165" s="236"/>
      <c r="Q165" s="236"/>
      <c r="R165" s="236"/>
      <c r="S165" s="236"/>
      <c r="T165" s="23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8" t="s">
        <v>130</v>
      </c>
      <c r="AU165" s="238" t="s">
        <v>84</v>
      </c>
      <c r="AV165" s="13" t="s">
        <v>84</v>
      </c>
      <c r="AW165" s="13" t="s">
        <v>31</v>
      </c>
      <c r="AX165" s="13" t="s">
        <v>75</v>
      </c>
      <c r="AY165" s="238" t="s">
        <v>121</v>
      </c>
    </row>
    <row r="166" s="13" customFormat="1">
      <c r="A166" s="13"/>
      <c r="B166" s="227"/>
      <c r="C166" s="228"/>
      <c r="D166" s="229" t="s">
        <v>130</v>
      </c>
      <c r="E166" s="230" t="s">
        <v>1</v>
      </c>
      <c r="F166" s="231" t="s">
        <v>218</v>
      </c>
      <c r="G166" s="228"/>
      <c r="H166" s="232">
        <v>16</v>
      </c>
      <c r="I166" s="233"/>
      <c r="J166" s="228"/>
      <c r="K166" s="228"/>
      <c r="L166" s="234"/>
      <c r="M166" s="235"/>
      <c r="N166" s="236"/>
      <c r="O166" s="236"/>
      <c r="P166" s="236"/>
      <c r="Q166" s="236"/>
      <c r="R166" s="236"/>
      <c r="S166" s="236"/>
      <c r="T166" s="23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8" t="s">
        <v>130</v>
      </c>
      <c r="AU166" s="238" t="s">
        <v>84</v>
      </c>
      <c r="AV166" s="13" t="s">
        <v>84</v>
      </c>
      <c r="AW166" s="13" t="s">
        <v>31</v>
      </c>
      <c r="AX166" s="13" t="s">
        <v>75</v>
      </c>
      <c r="AY166" s="238" t="s">
        <v>121</v>
      </c>
    </row>
    <row r="167" s="14" customFormat="1">
      <c r="A167" s="14"/>
      <c r="B167" s="253"/>
      <c r="C167" s="254"/>
      <c r="D167" s="229" t="s">
        <v>130</v>
      </c>
      <c r="E167" s="255" t="s">
        <v>1</v>
      </c>
      <c r="F167" s="256" t="s">
        <v>219</v>
      </c>
      <c r="G167" s="254"/>
      <c r="H167" s="257">
        <v>331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130</v>
      </c>
      <c r="AU167" s="263" t="s">
        <v>84</v>
      </c>
      <c r="AV167" s="14" t="s">
        <v>128</v>
      </c>
      <c r="AW167" s="14" t="s">
        <v>31</v>
      </c>
      <c r="AX167" s="14" t="s">
        <v>82</v>
      </c>
      <c r="AY167" s="263" t="s">
        <v>121</v>
      </c>
    </row>
    <row r="168" s="12" customFormat="1" ht="22.8" customHeight="1">
      <c r="A168" s="12"/>
      <c r="B168" s="198"/>
      <c r="C168" s="199"/>
      <c r="D168" s="200" t="s">
        <v>74</v>
      </c>
      <c r="E168" s="212" t="s">
        <v>167</v>
      </c>
      <c r="F168" s="212" t="s">
        <v>220</v>
      </c>
      <c r="G168" s="199"/>
      <c r="H168" s="199"/>
      <c r="I168" s="202"/>
      <c r="J168" s="213">
        <f>BK168</f>
        <v>0</v>
      </c>
      <c r="K168" s="199"/>
      <c r="L168" s="204"/>
      <c r="M168" s="205"/>
      <c r="N168" s="206"/>
      <c r="O168" s="206"/>
      <c r="P168" s="207">
        <f>SUM(P169:P173)</f>
        <v>0</v>
      </c>
      <c r="Q168" s="206"/>
      <c r="R168" s="207">
        <f>SUM(R169:R173)</f>
        <v>0</v>
      </c>
      <c r="S168" s="206"/>
      <c r="T168" s="208">
        <f>SUM(T169:T173)</f>
        <v>6.0130800000000004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9" t="s">
        <v>82</v>
      </c>
      <c r="AT168" s="210" t="s">
        <v>74</v>
      </c>
      <c r="AU168" s="210" t="s">
        <v>82</v>
      </c>
      <c r="AY168" s="209" t="s">
        <v>121</v>
      </c>
      <c r="BK168" s="211">
        <f>SUM(BK169:BK173)</f>
        <v>0</v>
      </c>
    </row>
    <row r="169" s="2" customFormat="1" ht="33" customHeight="1">
      <c r="A169" s="37"/>
      <c r="B169" s="38"/>
      <c r="C169" s="214" t="s">
        <v>7</v>
      </c>
      <c r="D169" s="214" t="s">
        <v>123</v>
      </c>
      <c r="E169" s="215" t="s">
        <v>221</v>
      </c>
      <c r="F169" s="216" t="s">
        <v>222</v>
      </c>
      <c r="G169" s="217" t="s">
        <v>138</v>
      </c>
      <c r="H169" s="218">
        <v>35</v>
      </c>
      <c r="I169" s="219"/>
      <c r="J169" s="220">
        <f>ROUND(I169*H169,2)</f>
        <v>0</v>
      </c>
      <c r="K169" s="216" t="s">
        <v>127</v>
      </c>
      <c r="L169" s="43"/>
      <c r="M169" s="221" t="s">
        <v>1</v>
      </c>
      <c r="N169" s="222" t="s">
        <v>40</v>
      </c>
      <c r="O169" s="90"/>
      <c r="P169" s="223">
        <f>O169*H169</f>
        <v>0</v>
      </c>
      <c r="Q169" s="223">
        <v>0</v>
      </c>
      <c r="R169" s="223">
        <f>Q169*H169</f>
        <v>0</v>
      </c>
      <c r="S169" s="223">
        <v>0.16500000000000001</v>
      </c>
      <c r="T169" s="224">
        <f>S169*H169</f>
        <v>5.7750000000000004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5" t="s">
        <v>128</v>
      </c>
      <c r="AT169" s="225" t="s">
        <v>123</v>
      </c>
      <c r="AU169" s="225" t="s">
        <v>84</v>
      </c>
      <c r="AY169" s="16" t="s">
        <v>121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6" t="s">
        <v>82</v>
      </c>
      <c r="BK169" s="226">
        <f>ROUND(I169*H169,2)</f>
        <v>0</v>
      </c>
      <c r="BL169" s="16" t="s">
        <v>128</v>
      </c>
      <c r="BM169" s="225" t="s">
        <v>223</v>
      </c>
    </row>
    <row r="170" s="2" customFormat="1">
      <c r="A170" s="37"/>
      <c r="B170" s="38"/>
      <c r="C170" s="39"/>
      <c r="D170" s="229" t="s">
        <v>144</v>
      </c>
      <c r="E170" s="39"/>
      <c r="F170" s="239" t="s">
        <v>224</v>
      </c>
      <c r="G170" s="39"/>
      <c r="H170" s="39"/>
      <c r="I170" s="240"/>
      <c r="J170" s="39"/>
      <c r="K170" s="39"/>
      <c r="L170" s="43"/>
      <c r="M170" s="241"/>
      <c r="N170" s="242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144</v>
      </c>
      <c r="AU170" s="16" t="s">
        <v>84</v>
      </c>
    </row>
    <row r="171" s="13" customFormat="1">
      <c r="A171" s="13"/>
      <c r="B171" s="227"/>
      <c r="C171" s="228"/>
      <c r="D171" s="229" t="s">
        <v>130</v>
      </c>
      <c r="E171" s="230" t="s">
        <v>1</v>
      </c>
      <c r="F171" s="231" t="s">
        <v>225</v>
      </c>
      <c r="G171" s="228"/>
      <c r="H171" s="232">
        <v>35</v>
      </c>
      <c r="I171" s="233"/>
      <c r="J171" s="228"/>
      <c r="K171" s="228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130</v>
      </c>
      <c r="AU171" s="238" t="s">
        <v>84</v>
      </c>
      <c r="AV171" s="13" t="s">
        <v>84</v>
      </c>
      <c r="AW171" s="13" t="s">
        <v>31</v>
      </c>
      <c r="AX171" s="13" t="s">
        <v>82</v>
      </c>
      <c r="AY171" s="238" t="s">
        <v>121</v>
      </c>
    </row>
    <row r="172" s="2" customFormat="1" ht="24.15" customHeight="1">
      <c r="A172" s="37"/>
      <c r="B172" s="38"/>
      <c r="C172" s="214" t="s">
        <v>226</v>
      </c>
      <c r="D172" s="214" t="s">
        <v>123</v>
      </c>
      <c r="E172" s="215" t="s">
        <v>227</v>
      </c>
      <c r="F172" s="216" t="s">
        <v>228</v>
      </c>
      <c r="G172" s="217" t="s">
        <v>142</v>
      </c>
      <c r="H172" s="218">
        <v>96</v>
      </c>
      <c r="I172" s="219"/>
      <c r="J172" s="220">
        <f>ROUND(I172*H172,2)</f>
        <v>0</v>
      </c>
      <c r="K172" s="216" t="s">
        <v>127</v>
      </c>
      <c r="L172" s="43"/>
      <c r="M172" s="221" t="s">
        <v>1</v>
      </c>
      <c r="N172" s="222" t="s">
        <v>40</v>
      </c>
      <c r="O172" s="90"/>
      <c r="P172" s="223">
        <f>O172*H172</f>
        <v>0</v>
      </c>
      <c r="Q172" s="223">
        <v>0</v>
      </c>
      <c r="R172" s="223">
        <f>Q172*H172</f>
        <v>0</v>
      </c>
      <c r="S172" s="223">
        <v>0.00248</v>
      </c>
      <c r="T172" s="224">
        <f>S172*H172</f>
        <v>0.23808000000000001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5" t="s">
        <v>128</v>
      </c>
      <c r="AT172" s="225" t="s">
        <v>123</v>
      </c>
      <c r="AU172" s="225" t="s">
        <v>84</v>
      </c>
      <c r="AY172" s="16" t="s">
        <v>121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6" t="s">
        <v>82</v>
      </c>
      <c r="BK172" s="226">
        <f>ROUND(I172*H172,2)</f>
        <v>0</v>
      </c>
      <c r="BL172" s="16" t="s">
        <v>128</v>
      </c>
      <c r="BM172" s="225" t="s">
        <v>229</v>
      </c>
    </row>
    <row r="173" s="13" customFormat="1">
      <c r="A173" s="13"/>
      <c r="B173" s="227"/>
      <c r="C173" s="228"/>
      <c r="D173" s="229" t="s">
        <v>130</v>
      </c>
      <c r="E173" s="230" t="s">
        <v>85</v>
      </c>
      <c r="F173" s="231" t="s">
        <v>230</v>
      </c>
      <c r="G173" s="228"/>
      <c r="H173" s="232">
        <v>96</v>
      </c>
      <c r="I173" s="233"/>
      <c r="J173" s="228"/>
      <c r="K173" s="228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130</v>
      </c>
      <c r="AU173" s="238" t="s">
        <v>84</v>
      </c>
      <c r="AV173" s="13" t="s">
        <v>84</v>
      </c>
      <c r="AW173" s="13" t="s">
        <v>31</v>
      </c>
      <c r="AX173" s="13" t="s">
        <v>82</v>
      </c>
      <c r="AY173" s="238" t="s">
        <v>121</v>
      </c>
    </row>
    <row r="174" s="12" customFormat="1" ht="22.8" customHeight="1">
      <c r="A174" s="12"/>
      <c r="B174" s="198"/>
      <c r="C174" s="199"/>
      <c r="D174" s="200" t="s">
        <v>74</v>
      </c>
      <c r="E174" s="212" t="s">
        <v>231</v>
      </c>
      <c r="F174" s="212" t="s">
        <v>232</v>
      </c>
      <c r="G174" s="199"/>
      <c r="H174" s="199"/>
      <c r="I174" s="202"/>
      <c r="J174" s="213">
        <f>BK174</f>
        <v>0</v>
      </c>
      <c r="K174" s="199"/>
      <c r="L174" s="204"/>
      <c r="M174" s="205"/>
      <c r="N174" s="206"/>
      <c r="O174" s="206"/>
      <c r="P174" s="207">
        <f>SUM(P175:P182)</f>
        <v>0</v>
      </c>
      <c r="Q174" s="206"/>
      <c r="R174" s="207">
        <f>SUM(R175:R182)</f>
        <v>0</v>
      </c>
      <c r="S174" s="206"/>
      <c r="T174" s="208">
        <f>SUM(T175:T182)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9" t="s">
        <v>82</v>
      </c>
      <c r="AT174" s="210" t="s">
        <v>74</v>
      </c>
      <c r="AU174" s="210" t="s">
        <v>82</v>
      </c>
      <c r="AY174" s="209" t="s">
        <v>121</v>
      </c>
      <c r="BK174" s="211">
        <f>SUM(BK175:BK182)</f>
        <v>0</v>
      </c>
    </row>
    <row r="175" s="2" customFormat="1" ht="16.5" customHeight="1">
      <c r="A175" s="37"/>
      <c r="B175" s="38"/>
      <c r="C175" s="214" t="s">
        <v>233</v>
      </c>
      <c r="D175" s="214" t="s">
        <v>123</v>
      </c>
      <c r="E175" s="215" t="s">
        <v>234</v>
      </c>
      <c r="F175" s="216" t="s">
        <v>235</v>
      </c>
      <c r="G175" s="217" t="s">
        <v>236</v>
      </c>
      <c r="H175" s="218">
        <v>6.9130000000000003</v>
      </c>
      <c r="I175" s="219"/>
      <c r="J175" s="220">
        <f>ROUND(I175*H175,2)</f>
        <v>0</v>
      </c>
      <c r="K175" s="216" t="s">
        <v>127</v>
      </c>
      <c r="L175" s="43"/>
      <c r="M175" s="221" t="s">
        <v>1</v>
      </c>
      <c r="N175" s="222" t="s">
        <v>40</v>
      </c>
      <c r="O175" s="90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5" t="s">
        <v>128</v>
      </c>
      <c r="AT175" s="225" t="s">
        <v>123</v>
      </c>
      <c r="AU175" s="225" t="s">
        <v>84</v>
      </c>
      <c r="AY175" s="16" t="s">
        <v>121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6" t="s">
        <v>82</v>
      </c>
      <c r="BK175" s="226">
        <f>ROUND(I175*H175,2)</f>
        <v>0</v>
      </c>
      <c r="BL175" s="16" t="s">
        <v>128</v>
      </c>
      <c r="BM175" s="225" t="s">
        <v>237</v>
      </c>
    </row>
    <row r="176" s="2" customFormat="1" ht="24.15" customHeight="1">
      <c r="A176" s="37"/>
      <c r="B176" s="38"/>
      <c r="C176" s="214" t="s">
        <v>238</v>
      </c>
      <c r="D176" s="214" t="s">
        <v>123</v>
      </c>
      <c r="E176" s="215" t="s">
        <v>239</v>
      </c>
      <c r="F176" s="216" t="s">
        <v>240</v>
      </c>
      <c r="G176" s="217" t="s">
        <v>236</v>
      </c>
      <c r="H176" s="218">
        <v>150</v>
      </c>
      <c r="I176" s="219"/>
      <c r="J176" s="220">
        <f>ROUND(I176*H176,2)</f>
        <v>0</v>
      </c>
      <c r="K176" s="216" t="s">
        <v>127</v>
      </c>
      <c r="L176" s="43"/>
      <c r="M176" s="221" t="s">
        <v>1</v>
      </c>
      <c r="N176" s="222" t="s">
        <v>40</v>
      </c>
      <c r="O176" s="90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5" t="s">
        <v>128</v>
      </c>
      <c r="AT176" s="225" t="s">
        <v>123</v>
      </c>
      <c r="AU176" s="225" t="s">
        <v>84</v>
      </c>
      <c r="AY176" s="16" t="s">
        <v>121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6" t="s">
        <v>82</v>
      </c>
      <c r="BK176" s="226">
        <f>ROUND(I176*H176,2)</f>
        <v>0</v>
      </c>
      <c r="BL176" s="16" t="s">
        <v>128</v>
      </c>
      <c r="BM176" s="225" t="s">
        <v>241</v>
      </c>
    </row>
    <row r="177" s="2" customFormat="1">
      <c r="A177" s="37"/>
      <c r="B177" s="38"/>
      <c r="C177" s="39"/>
      <c r="D177" s="229" t="s">
        <v>144</v>
      </c>
      <c r="E177" s="39"/>
      <c r="F177" s="239" t="s">
        <v>242</v>
      </c>
      <c r="G177" s="39"/>
      <c r="H177" s="39"/>
      <c r="I177" s="240"/>
      <c r="J177" s="39"/>
      <c r="K177" s="39"/>
      <c r="L177" s="43"/>
      <c r="M177" s="241"/>
      <c r="N177" s="242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144</v>
      </c>
      <c r="AU177" s="16" t="s">
        <v>84</v>
      </c>
    </row>
    <row r="178" s="13" customFormat="1">
      <c r="A178" s="13"/>
      <c r="B178" s="227"/>
      <c r="C178" s="228"/>
      <c r="D178" s="229" t="s">
        <v>130</v>
      </c>
      <c r="E178" s="230" t="s">
        <v>1</v>
      </c>
      <c r="F178" s="231" t="s">
        <v>243</v>
      </c>
      <c r="G178" s="228"/>
      <c r="H178" s="232">
        <v>5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130</v>
      </c>
      <c r="AU178" s="238" t="s">
        <v>84</v>
      </c>
      <c r="AV178" s="13" t="s">
        <v>84</v>
      </c>
      <c r="AW178" s="13" t="s">
        <v>31</v>
      </c>
      <c r="AX178" s="13" t="s">
        <v>82</v>
      </c>
      <c r="AY178" s="238" t="s">
        <v>121</v>
      </c>
    </row>
    <row r="179" s="13" customFormat="1">
      <c r="A179" s="13"/>
      <c r="B179" s="227"/>
      <c r="C179" s="228"/>
      <c r="D179" s="229" t="s">
        <v>130</v>
      </c>
      <c r="E179" s="228"/>
      <c r="F179" s="231" t="s">
        <v>244</v>
      </c>
      <c r="G179" s="228"/>
      <c r="H179" s="232">
        <v>150</v>
      </c>
      <c r="I179" s="233"/>
      <c r="J179" s="228"/>
      <c r="K179" s="228"/>
      <c r="L179" s="234"/>
      <c r="M179" s="235"/>
      <c r="N179" s="236"/>
      <c r="O179" s="236"/>
      <c r="P179" s="236"/>
      <c r="Q179" s="236"/>
      <c r="R179" s="236"/>
      <c r="S179" s="236"/>
      <c r="T179" s="23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8" t="s">
        <v>130</v>
      </c>
      <c r="AU179" s="238" t="s">
        <v>84</v>
      </c>
      <c r="AV179" s="13" t="s">
        <v>84</v>
      </c>
      <c r="AW179" s="13" t="s">
        <v>4</v>
      </c>
      <c r="AX179" s="13" t="s">
        <v>82</v>
      </c>
      <c r="AY179" s="238" t="s">
        <v>121</v>
      </c>
    </row>
    <row r="180" s="2" customFormat="1" ht="44.25" customHeight="1">
      <c r="A180" s="37"/>
      <c r="B180" s="38"/>
      <c r="C180" s="214" t="s">
        <v>245</v>
      </c>
      <c r="D180" s="214" t="s">
        <v>123</v>
      </c>
      <c r="E180" s="215" t="s">
        <v>246</v>
      </c>
      <c r="F180" s="216" t="s">
        <v>247</v>
      </c>
      <c r="G180" s="217" t="s">
        <v>236</v>
      </c>
      <c r="H180" s="218">
        <v>5</v>
      </c>
      <c r="I180" s="219"/>
      <c r="J180" s="220">
        <f>ROUND(I180*H180,2)</f>
        <v>0</v>
      </c>
      <c r="K180" s="216" t="s">
        <v>127</v>
      </c>
      <c r="L180" s="43"/>
      <c r="M180" s="221" t="s">
        <v>1</v>
      </c>
      <c r="N180" s="222" t="s">
        <v>40</v>
      </c>
      <c r="O180" s="90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5" t="s">
        <v>128</v>
      </c>
      <c r="AT180" s="225" t="s">
        <v>123</v>
      </c>
      <c r="AU180" s="225" t="s">
        <v>84</v>
      </c>
      <c r="AY180" s="16" t="s">
        <v>121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6" t="s">
        <v>82</v>
      </c>
      <c r="BK180" s="226">
        <f>ROUND(I180*H180,2)</f>
        <v>0</v>
      </c>
      <c r="BL180" s="16" t="s">
        <v>128</v>
      </c>
      <c r="BM180" s="225" t="s">
        <v>248</v>
      </c>
    </row>
    <row r="181" s="2" customFormat="1">
      <c r="A181" s="37"/>
      <c r="B181" s="38"/>
      <c r="C181" s="39"/>
      <c r="D181" s="229" t="s">
        <v>144</v>
      </c>
      <c r="E181" s="39"/>
      <c r="F181" s="239" t="s">
        <v>249</v>
      </c>
      <c r="G181" s="39"/>
      <c r="H181" s="39"/>
      <c r="I181" s="240"/>
      <c r="J181" s="39"/>
      <c r="K181" s="39"/>
      <c r="L181" s="43"/>
      <c r="M181" s="241"/>
      <c r="N181" s="242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144</v>
      </c>
      <c r="AU181" s="16" t="s">
        <v>84</v>
      </c>
    </row>
    <row r="182" s="13" customFormat="1">
      <c r="A182" s="13"/>
      <c r="B182" s="227"/>
      <c r="C182" s="228"/>
      <c r="D182" s="229" t="s">
        <v>130</v>
      </c>
      <c r="E182" s="230" t="s">
        <v>1</v>
      </c>
      <c r="F182" s="231" t="s">
        <v>147</v>
      </c>
      <c r="G182" s="228"/>
      <c r="H182" s="232">
        <v>5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130</v>
      </c>
      <c r="AU182" s="238" t="s">
        <v>84</v>
      </c>
      <c r="AV182" s="13" t="s">
        <v>84</v>
      </c>
      <c r="AW182" s="13" t="s">
        <v>31</v>
      </c>
      <c r="AX182" s="13" t="s">
        <v>82</v>
      </c>
      <c r="AY182" s="238" t="s">
        <v>121</v>
      </c>
    </row>
    <row r="183" s="12" customFormat="1" ht="22.8" customHeight="1">
      <c r="A183" s="12"/>
      <c r="B183" s="198"/>
      <c r="C183" s="199"/>
      <c r="D183" s="200" t="s">
        <v>74</v>
      </c>
      <c r="E183" s="212" t="s">
        <v>250</v>
      </c>
      <c r="F183" s="212" t="s">
        <v>251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P184</f>
        <v>0</v>
      </c>
      <c r="Q183" s="206"/>
      <c r="R183" s="207">
        <f>R184</f>
        <v>0</v>
      </c>
      <c r="S183" s="206"/>
      <c r="T183" s="208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82</v>
      </c>
      <c r="AT183" s="210" t="s">
        <v>74</v>
      </c>
      <c r="AU183" s="210" t="s">
        <v>82</v>
      </c>
      <c r="AY183" s="209" t="s">
        <v>121</v>
      </c>
      <c r="BK183" s="211">
        <f>BK184</f>
        <v>0</v>
      </c>
    </row>
    <row r="184" s="2" customFormat="1" ht="55.5" customHeight="1">
      <c r="A184" s="37"/>
      <c r="B184" s="38"/>
      <c r="C184" s="214" t="s">
        <v>252</v>
      </c>
      <c r="D184" s="214" t="s">
        <v>123</v>
      </c>
      <c r="E184" s="215" t="s">
        <v>253</v>
      </c>
      <c r="F184" s="216" t="s">
        <v>254</v>
      </c>
      <c r="G184" s="217" t="s">
        <v>236</v>
      </c>
      <c r="H184" s="218">
        <v>14.683999999999999</v>
      </c>
      <c r="I184" s="219"/>
      <c r="J184" s="220">
        <f>ROUND(I184*H184,2)</f>
        <v>0</v>
      </c>
      <c r="K184" s="216" t="s">
        <v>127</v>
      </c>
      <c r="L184" s="43"/>
      <c r="M184" s="221" t="s">
        <v>1</v>
      </c>
      <c r="N184" s="222" t="s">
        <v>40</v>
      </c>
      <c r="O184" s="90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5" t="s">
        <v>128</v>
      </c>
      <c r="AT184" s="225" t="s">
        <v>123</v>
      </c>
      <c r="AU184" s="225" t="s">
        <v>84</v>
      </c>
      <c r="AY184" s="16" t="s">
        <v>121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6" t="s">
        <v>82</v>
      </c>
      <c r="BK184" s="226">
        <f>ROUND(I184*H184,2)</f>
        <v>0</v>
      </c>
      <c r="BL184" s="16" t="s">
        <v>128</v>
      </c>
      <c r="BM184" s="225" t="s">
        <v>255</v>
      </c>
    </row>
    <row r="185" s="12" customFormat="1" ht="25.92" customHeight="1">
      <c r="A185" s="12"/>
      <c r="B185" s="198"/>
      <c r="C185" s="199"/>
      <c r="D185" s="200" t="s">
        <v>74</v>
      </c>
      <c r="E185" s="201" t="s">
        <v>256</v>
      </c>
      <c r="F185" s="201" t="s">
        <v>257</v>
      </c>
      <c r="G185" s="199"/>
      <c r="H185" s="199"/>
      <c r="I185" s="202"/>
      <c r="J185" s="203">
        <f>BK185</f>
        <v>0</v>
      </c>
      <c r="K185" s="199"/>
      <c r="L185" s="204"/>
      <c r="M185" s="205"/>
      <c r="N185" s="206"/>
      <c r="O185" s="206"/>
      <c r="P185" s="207">
        <f>P186+P189</f>
        <v>0</v>
      </c>
      <c r="Q185" s="206"/>
      <c r="R185" s="207">
        <f>R186+R189</f>
        <v>0</v>
      </c>
      <c r="S185" s="206"/>
      <c r="T185" s="208">
        <f>T186+T189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9" t="s">
        <v>147</v>
      </c>
      <c r="AT185" s="210" t="s">
        <v>74</v>
      </c>
      <c r="AU185" s="210" t="s">
        <v>75</v>
      </c>
      <c r="AY185" s="209" t="s">
        <v>121</v>
      </c>
      <c r="BK185" s="211">
        <f>BK186+BK189</f>
        <v>0</v>
      </c>
    </row>
    <row r="186" s="12" customFormat="1" ht="22.8" customHeight="1">
      <c r="A186" s="12"/>
      <c r="B186" s="198"/>
      <c r="C186" s="199"/>
      <c r="D186" s="200" t="s">
        <v>74</v>
      </c>
      <c r="E186" s="212" t="s">
        <v>258</v>
      </c>
      <c r="F186" s="212" t="s">
        <v>259</v>
      </c>
      <c r="G186" s="199"/>
      <c r="H186" s="199"/>
      <c r="I186" s="202"/>
      <c r="J186" s="213">
        <f>BK186</f>
        <v>0</v>
      </c>
      <c r="K186" s="199"/>
      <c r="L186" s="204"/>
      <c r="M186" s="205"/>
      <c r="N186" s="206"/>
      <c r="O186" s="206"/>
      <c r="P186" s="207">
        <f>SUM(P187:P188)</f>
        <v>0</v>
      </c>
      <c r="Q186" s="206"/>
      <c r="R186" s="207">
        <f>SUM(R187:R188)</f>
        <v>0</v>
      </c>
      <c r="S186" s="206"/>
      <c r="T186" s="208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147</v>
      </c>
      <c r="AT186" s="210" t="s">
        <v>74</v>
      </c>
      <c r="AU186" s="210" t="s">
        <v>82</v>
      </c>
      <c r="AY186" s="209" t="s">
        <v>121</v>
      </c>
      <c r="BK186" s="211">
        <f>SUM(BK187:BK188)</f>
        <v>0</v>
      </c>
    </row>
    <row r="187" s="2" customFormat="1" ht="16.5" customHeight="1">
      <c r="A187" s="37"/>
      <c r="B187" s="38"/>
      <c r="C187" s="214" t="s">
        <v>260</v>
      </c>
      <c r="D187" s="214" t="s">
        <v>123</v>
      </c>
      <c r="E187" s="215" t="s">
        <v>261</v>
      </c>
      <c r="F187" s="216" t="s">
        <v>259</v>
      </c>
      <c r="G187" s="217" t="s">
        <v>262</v>
      </c>
      <c r="H187" s="218">
        <v>1</v>
      </c>
      <c r="I187" s="219"/>
      <c r="J187" s="220">
        <f>ROUND(I187*H187,2)</f>
        <v>0</v>
      </c>
      <c r="K187" s="216" t="s">
        <v>127</v>
      </c>
      <c r="L187" s="43"/>
      <c r="M187" s="221" t="s">
        <v>1</v>
      </c>
      <c r="N187" s="222" t="s">
        <v>40</v>
      </c>
      <c r="O187" s="90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5" t="s">
        <v>128</v>
      </c>
      <c r="AT187" s="225" t="s">
        <v>123</v>
      </c>
      <c r="AU187" s="225" t="s">
        <v>84</v>
      </c>
      <c r="AY187" s="16" t="s">
        <v>121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6" t="s">
        <v>82</v>
      </c>
      <c r="BK187" s="226">
        <f>ROUND(I187*H187,2)</f>
        <v>0</v>
      </c>
      <c r="BL187" s="16" t="s">
        <v>128</v>
      </c>
      <c r="BM187" s="225" t="s">
        <v>263</v>
      </c>
    </row>
    <row r="188" s="2" customFormat="1">
      <c r="A188" s="37"/>
      <c r="B188" s="38"/>
      <c r="C188" s="39"/>
      <c r="D188" s="229" t="s">
        <v>144</v>
      </c>
      <c r="E188" s="39"/>
      <c r="F188" s="239" t="s">
        <v>264</v>
      </c>
      <c r="G188" s="39"/>
      <c r="H188" s="39"/>
      <c r="I188" s="240"/>
      <c r="J188" s="39"/>
      <c r="K188" s="39"/>
      <c r="L188" s="43"/>
      <c r="M188" s="241"/>
      <c r="N188" s="242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144</v>
      </c>
      <c r="AU188" s="16" t="s">
        <v>84</v>
      </c>
    </row>
    <row r="189" s="12" customFormat="1" ht="22.8" customHeight="1">
      <c r="A189" s="12"/>
      <c r="B189" s="198"/>
      <c r="C189" s="199"/>
      <c r="D189" s="200" t="s">
        <v>74</v>
      </c>
      <c r="E189" s="212" t="s">
        <v>265</v>
      </c>
      <c r="F189" s="212" t="s">
        <v>266</v>
      </c>
      <c r="G189" s="199"/>
      <c r="H189" s="199"/>
      <c r="I189" s="202"/>
      <c r="J189" s="213">
        <f>BK189</f>
        <v>0</v>
      </c>
      <c r="K189" s="199"/>
      <c r="L189" s="204"/>
      <c r="M189" s="205"/>
      <c r="N189" s="206"/>
      <c r="O189" s="206"/>
      <c r="P189" s="207">
        <f>SUM(P190:P191)</f>
        <v>0</v>
      </c>
      <c r="Q189" s="206"/>
      <c r="R189" s="207">
        <f>SUM(R190:R191)</f>
        <v>0</v>
      </c>
      <c r="S189" s="206"/>
      <c r="T189" s="208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9" t="s">
        <v>147</v>
      </c>
      <c r="AT189" s="210" t="s">
        <v>74</v>
      </c>
      <c r="AU189" s="210" t="s">
        <v>82</v>
      </c>
      <c r="AY189" s="209" t="s">
        <v>121</v>
      </c>
      <c r="BK189" s="211">
        <f>SUM(BK190:BK191)</f>
        <v>0</v>
      </c>
    </row>
    <row r="190" s="2" customFormat="1" ht="16.5" customHeight="1">
      <c r="A190" s="37"/>
      <c r="B190" s="38"/>
      <c r="C190" s="214" t="s">
        <v>267</v>
      </c>
      <c r="D190" s="214" t="s">
        <v>123</v>
      </c>
      <c r="E190" s="215" t="s">
        <v>268</v>
      </c>
      <c r="F190" s="216" t="s">
        <v>266</v>
      </c>
      <c r="G190" s="217" t="s">
        <v>262</v>
      </c>
      <c r="H190" s="218">
        <v>1</v>
      </c>
      <c r="I190" s="219"/>
      <c r="J190" s="220">
        <f>ROUND(I190*H190,2)</f>
        <v>0</v>
      </c>
      <c r="K190" s="216" t="s">
        <v>127</v>
      </c>
      <c r="L190" s="43"/>
      <c r="M190" s="221" t="s">
        <v>1</v>
      </c>
      <c r="N190" s="222" t="s">
        <v>40</v>
      </c>
      <c r="O190" s="90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5" t="s">
        <v>269</v>
      </c>
      <c r="AT190" s="225" t="s">
        <v>123</v>
      </c>
      <c r="AU190" s="225" t="s">
        <v>84</v>
      </c>
      <c r="AY190" s="16" t="s">
        <v>121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6" t="s">
        <v>82</v>
      </c>
      <c r="BK190" s="226">
        <f>ROUND(I190*H190,2)</f>
        <v>0</v>
      </c>
      <c r="BL190" s="16" t="s">
        <v>269</v>
      </c>
      <c r="BM190" s="225" t="s">
        <v>270</v>
      </c>
    </row>
    <row r="191" s="2" customFormat="1">
      <c r="A191" s="37"/>
      <c r="B191" s="38"/>
      <c r="C191" s="39"/>
      <c r="D191" s="229" t="s">
        <v>144</v>
      </c>
      <c r="E191" s="39"/>
      <c r="F191" s="239" t="s">
        <v>271</v>
      </c>
      <c r="G191" s="39"/>
      <c r="H191" s="39"/>
      <c r="I191" s="240"/>
      <c r="J191" s="39"/>
      <c r="K191" s="39"/>
      <c r="L191" s="43"/>
      <c r="M191" s="264"/>
      <c r="N191" s="265"/>
      <c r="O191" s="266"/>
      <c r="P191" s="266"/>
      <c r="Q191" s="266"/>
      <c r="R191" s="266"/>
      <c r="S191" s="266"/>
      <c r="T191" s="26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144</v>
      </c>
      <c r="AU191" s="16" t="s">
        <v>84</v>
      </c>
    </row>
    <row r="192" s="2" customFormat="1" ht="6.96" customHeight="1">
      <c r="A192" s="37"/>
      <c r="B192" s="65"/>
      <c r="C192" s="66"/>
      <c r="D192" s="66"/>
      <c r="E192" s="66"/>
      <c r="F192" s="66"/>
      <c r="G192" s="66"/>
      <c r="H192" s="66"/>
      <c r="I192" s="66"/>
      <c r="J192" s="66"/>
      <c r="K192" s="66"/>
      <c r="L192" s="43"/>
      <c r="M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</sheetData>
  <sheetProtection sheet="1" autoFilter="0" formatColumns="0" formatRows="0" objects="1" scenarios="1" spinCount="100000" saltValue="0MXRXx209YwlvwpUUcuLzUyc2t574+/Q96AOmW9pROsj4k7tuxwr1eCQ9Z6LxNl+Qxw6BLOPMaieD147UWbI4A==" hashValue="UZok0Mazgm3UqVWjrAgEcdxKbxdaSRIotVUOnPvAStZXOO9jhOK/OxvAgTxgGcRZbr7C0UcrnTW6GBCGKF3AVw==" algorithmName="SHA-512" password="CC35"/>
  <autoFilter ref="C124:K19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19"/>
    </row>
    <row r="4" s="1" customFormat="1" ht="24.96" customHeight="1">
      <c r="B4" s="19"/>
      <c r="C4" s="134" t="s">
        <v>272</v>
      </c>
      <c r="H4" s="19"/>
    </row>
    <row r="5" s="1" customFormat="1" ht="12" customHeight="1">
      <c r="B5" s="19"/>
      <c r="C5" s="268" t="s">
        <v>13</v>
      </c>
      <c r="D5" s="143" t="s">
        <v>14</v>
      </c>
      <c r="E5" s="1"/>
      <c r="F5" s="1"/>
      <c r="H5" s="19"/>
    </row>
    <row r="6" s="1" customFormat="1" ht="36.96" customHeight="1">
      <c r="B6" s="19"/>
      <c r="C6" s="269" t="s">
        <v>16</v>
      </c>
      <c r="D6" s="270" t="s">
        <v>17</v>
      </c>
      <c r="E6" s="1"/>
      <c r="F6" s="1"/>
      <c r="H6" s="19"/>
    </row>
    <row r="7" s="1" customFormat="1" ht="16.5" customHeight="1">
      <c r="B7" s="19"/>
      <c r="C7" s="136" t="s">
        <v>22</v>
      </c>
      <c r="D7" s="140" t="str">
        <f>'Rekapitulace stavby'!AN8</f>
        <v>14. 2. 2025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87"/>
      <c r="B9" s="271"/>
      <c r="C9" s="272" t="s">
        <v>56</v>
      </c>
      <c r="D9" s="273" t="s">
        <v>57</v>
      </c>
      <c r="E9" s="273" t="s">
        <v>108</v>
      </c>
      <c r="F9" s="274" t="s">
        <v>273</v>
      </c>
      <c r="G9" s="187"/>
      <c r="H9" s="271"/>
    </row>
    <row r="10" s="2" customFormat="1" ht="26.4" customHeight="1">
      <c r="A10" s="37"/>
      <c r="B10" s="43"/>
      <c r="C10" s="275" t="s">
        <v>80</v>
      </c>
      <c r="D10" s="275" t="s">
        <v>17</v>
      </c>
      <c r="E10" s="37"/>
      <c r="F10" s="37"/>
      <c r="G10" s="37"/>
      <c r="H10" s="43"/>
    </row>
    <row r="11" s="2" customFormat="1" ht="16.8" customHeight="1">
      <c r="A11" s="37"/>
      <c r="B11" s="43"/>
      <c r="C11" s="276" t="s">
        <v>85</v>
      </c>
      <c r="D11" s="277" t="s">
        <v>86</v>
      </c>
      <c r="E11" s="278" t="s">
        <v>1</v>
      </c>
      <c r="F11" s="279">
        <v>96</v>
      </c>
      <c r="G11" s="37"/>
      <c r="H11" s="43"/>
    </row>
    <row r="12" s="2" customFormat="1" ht="16.8" customHeight="1">
      <c r="A12" s="37"/>
      <c r="B12" s="43"/>
      <c r="C12" s="280" t="s">
        <v>85</v>
      </c>
      <c r="D12" s="280" t="s">
        <v>230</v>
      </c>
      <c r="E12" s="16" t="s">
        <v>1</v>
      </c>
      <c r="F12" s="281">
        <v>96</v>
      </c>
      <c r="G12" s="37"/>
      <c r="H12" s="43"/>
    </row>
    <row r="13" s="2" customFormat="1" ht="16.8" customHeight="1">
      <c r="A13" s="37"/>
      <c r="B13" s="43"/>
      <c r="C13" s="282" t="s">
        <v>274</v>
      </c>
      <c r="D13" s="37"/>
      <c r="E13" s="37"/>
      <c r="F13" s="37"/>
      <c r="G13" s="37"/>
      <c r="H13" s="43"/>
    </row>
    <row r="14" s="2" customFormat="1" ht="16.8" customHeight="1">
      <c r="A14" s="37"/>
      <c r="B14" s="43"/>
      <c r="C14" s="280" t="s">
        <v>227</v>
      </c>
      <c r="D14" s="280" t="s">
        <v>275</v>
      </c>
      <c r="E14" s="16" t="s">
        <v>142</v>
      </c>
      <c r="F14" s="281">
        <v>96</v>
      </c>
      <c r="G14" s="37"/>
      <c r="H14" s="43"/>
    </row>
    <row r="15" s="2" customFormat="1" ht="16.8" customHeight="1">
      <c r="A15" s="37"/>
      <c r="B15" s="43"/>
      <c r="C15" s="280" t="s">
        <v>124</v>
      </c>
      <c r="D15" s="280" t="s">
        <v>276</v>
      </c>
      <c r="E15" s="16" t="s">
        <v>126</v>
      </c>
      <c r="F15" s="281">
        <v>96</v>
      </c>
      <c r="G15" s="37"/>
      <c r="H15" s="43"/>
    </row>
    <row r="16" s="2" customFormat="1">
      <c r="A16" s="37"/>
      <c r="B16" s="43"/>
      <c r="C16" s="280" t="s">
        <v>153</v>
      </c>
      <c r="D16" s="280" t="s">
        <v>154</v>
      </c>
      <c r="E16" s="16" t="s">
        <v>126</v>
      </c>
      <c r="F16" s="281">
        <v>96</v>
      </c>
      <c r="G16" s="37"/>
      <c r="H16" s="43"/>
    </row>
    <row r="17" s="2" customFormat="1" ht="16.8" customHeight="1">
      <c r="A17" s="37"/>
      <c r="B17" s="43"/>
      <c r="C17" s="280" t="s">
        <v>157</v>
      </c>
      <c r="D17" s="280" t="s">
        <v>158</v>
      </c>
      <c r="E17" s="16" t="s">
        <v>126</v>
      </c>
      <c r="F17" s="281">
        <v>96</v>
      </c>
      <c r="G17" s="37"/>
      <c r="H17" s="43"/>
    </row>
    <row r="18" s="2" customFormat="1" ht="16.8" customHeight="1">
      <c r="A18" s="37"/>
      <c r="B18" s="43"/>
      <c r="C18" s="280" t="s">
        <v>196</v>
      </c>
      <c r="D18" s="280" t="s">
        <v>277</v>
      </c>
      <c r="E18" s="16" t="s">
        <v>142</v>
      </c>
      <c r="F18" s="281">
        <v>96</v>
      </c>
      <c r="G18" s="37"/>
      <c r="H18" s="43"/>
    </row>
    <row r="19" s="2" customFormat="1" ht="7.44" customHeight="1">
      <c r="A19" s="37"/>
      <c r="B19" s="166"/>
      <c r="C19" s="167"/>
      <c r="D19" s="167"/>
      <c r="E19" s="167"/>
      <c r="F19" s="167"/>
      <c r="G19" s="167"/>
      <c r="H19" s="43"/>
    </row>
    <row r="20" s="2" customFormat="1">
      <c r="A20" s="37"/>
      <c r="B20" s="37"/>
      <c r="C20" s="37"/>
      <c r="D20" s="37"/>
      <c r="E20" s="37"/>
      <c r="F20" s="37"/>
      <c r="G20" s="37"/>
      <c r="H20" s="37"/>
    </row>
  </sheetData>
  <sheetProtection sheet="1" formatColumns="0" formatRows="0" objects="1" scenarios="1" spinCount="100000" saltValue="zQ/ck0OXovaTtb8c4SnwTF9OnFPaE36u4X0Ipw3aDy/jpUtRZLjPnz+/TH8SPUXA4nW5QOrI+Kb/bgEB4mFwLg==" hashValue="iOWTi00fWJQCHpQEgK7EGMVIldGV7BtG8VEYY28xYfoitIPbnicqCTTFhss56B7t+SZ2xPhC4TSjgooPTHbPU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Macák</dc:creator>
  <cp:lastModifiedBy>Petr Macák</cp:lastModifiedBy>
  <dcterms:created xsi:type="dcterms:W3CDTF">2025-04-04T06:21:09Z</dcterms:created>
  <dcterms:modified xsi:type="dcterms:W3CDTF">2025-04-04T06:21:11Z</dcterms:modified>
</cp:coreProperties>
</file>