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n-sp-l\technicky\Pajerová\Veřejné zakázky\Výběrová řízení\Zakázky III. kat\Multifunkční hřiště\Příloha 01 - PD + soupis prací\"/>
    </mc:Choice>
  </mc:AlternateContent>
  <xr:revisionPtr revIDLastSave="0" documentId="13_ncr:1_{8731B402-48F3-4B0F-A048-717800357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1029 - Multifunkční hřišt..." sheetId="2" r:id="rId2"/>
    <sheet name="Pokyny pro vyplnění" sheetId="3" r:id="rId3"/>
  </sheets>
  <definedNames>
    <definedName name="_xlnm._FilterDatabase" localSheetId="1" hidden="1">'1029 - Multifunkční hřišt...'!$C$81:$K$189</definedName>
    <definedName name="_xlnm.Print_Titles" localSheetId="1">'1029 - Multifunkční hřišt...'!$81:$81</definedName>
    <definedName name="_xlnm.Print_Titles" localSheetId="0">'Rekapitulace stavby'!$52:$52</definedName>
    <definedName name="_xlnm.Print_Area" localSheetId="1">'1029 - Multifunkční hřišt...'!$C$4:$J$37,'1029 - Multifunkční hřišt...'!$C$43:$J$65,'1029 - Multifunkční hřišt...'!$C$71:$J$189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35" i="2"/>
  <c r="J34" i="2"/>
  <c r="AY55" i="1"/>
  <c r="J33" i="2"/>
  <c r="AX55" i="1"/>
  <c r="BI188" i="2"/>
  <c r="BH188" i="2"/>
  <c r="BG188" i="2"/>
  <c r="BF188" i="2"/>
  <c r="T188" i="2"/>
  <c r="T187" i="2"/>
  <c r="R188" i="2"/>
  <c r="R187" i="2"/>
  <c r="P188" i="2"/>
  <c r="P187" i="2" s="1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T171" i="2"/>
  <c r="R172" i="2"/>
  <c r="R171" i="2"/>
  <c r="P172" i="2"/>
  <c r="P171" i="2" s="1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89" i="2"/>
  <c r="BH89" i="2"/>
  <c r="BG89" i="2"/>
  <c r="BF89" i="2"/>
  <c r="T89" i="2"/>
  <c r="R89" i="2"/>
  <c r="P89" i="2"/>
  <c r="BI85" i="2"/>
  <c r="BH85" i="2"/>
  <c r="BG85" i="2"/>
  <c r="BF85" i="2"/>
  <c r="T85" i="2"/>
  <c r="R85" i="2"/>
  <c r="P85" i="2"/>
  <c r="J79" i="2"/>
  <c r="J78" i="2"/>
  <c r="F78" i="2"/>
  <c r="F76" i="2"/>
  <c r="E74" i="2"/>
  <c r="J51" i="2"/>
  <c r="J50" i="2"/>
  <c r="F50" i="2"/>
  <c r="F48" i="2"/>
  <c r="E46" i="2"/>
  <c r="E16" i="2"/>
  <c r="F51" i="2"/>
  <c r="J15" i="2"/>
  <c r="J10" i="2"/>
  <c r="J76" i="2" s="1"/>
  <c r="L50" i="1"/>
  <c r="AM50" i="1"/>
  <c r="AM49" i="1"/>
  <c r="L49" i="1"/>
  <c r="AM47" i="1"/>
  <c r="L47" i="1"/>
  <c r="L45" i="1"/>
  <c r="L44" i="1"/>
  <c r="BK104" i="2"/>
  <c r="BK172" i="2"/>
  <c r="BK165" i="2"/>
  <c r="J161" i="2"/>
  <c r="BK158" i="2"/>
  <c r="J153" i="2"/>
  <c r="BK149" i="2"/>
  <c r="BK144" i="2"/>
  <c r="BK140" i="2"/>
  <c r="BK133" i="2"/>
  <c r="BK126" i="2"/>
  <c r="J111" i="2"/>
  <c r="BK96" i="2"/>
  <c r="BK85" i="2"/>
  <c r="J185" i="2"/>
  <c r="J183" i="2"/>
  <c r="J181" i="2"/>
  <c r="BK176" i="2"/>
  <c r="BK170" i="2"/>
  <c r="BK156" i="2"/>
  <c r="J154" i="2"/>
  <c r="BK151" i="2"/>
  <c r="J104" i="2"/>
  <c r="J93" i="2"/>
  <c r="BK188" i="2"/>
  <c r="BK128" i="2"/>
  <c r="BK117" i="2"/>
  <c r="BK109" i="2"/>
  <c r="J96" i="2"/>
  <c r="BK168" i="2"/>
  <c r="BK163" i="2"/>
  <c r="BK160" i="2"/>
  <c r="BK157" i="2"/>
  <c r="J152" i="2"/>
  <c r="J149" i="2"/>
  <c r="J144" i="2"/>
  <c r="J140" i="2"/>
  <c r="J133" i="2"/>
  <c r="BK123" i="2"/>
  <c r="J109" i="2"/>
  <c r="BK93" i="2"/>
  <c r="J176" i="2"/>
  <c r="BK178" i="2"/>
  <c r="J98" i="2"/>
  <c r="BK130" i="2"/>
  <c r="J120" i="2"/>
  <c r="BK106" i="2"/>
  <c r="J85" i="2"/>
  <c r="BK167" i="2"/>
  <c r="J160" i="2"/>
  <c r="BK155" i="2"/>
  <c r="J123" i="2"/>
  <c r="BK98" i="2"/>
  <c r="J168" i="2"/>
  <c r="J163" i="2"/>
  <c r="BK159" i="2"/>
  <c r="J156" i="2"/>
  <c r="J151" i="2"/>
  <c r="BK146" i="2"/>
  <c r="BK142" i="2"/>
  <c r="BK138" i="2"/>
  <c r="J130" i="2"/>
  <c r="J117" i="2"/>
  <c r="J106" i="2"/>
  <c r="J188" i="2"/>
  <c r="BK183" i="2"/>
  <c r="BK181" i="2"/>
  <c r="J178" i="2"/>
  <c r="J172" i="2"/>
  <c r="J157" i="2"/>
  <c r="J155" i="2"/>
  <c r="BK153" i="2"/>
  <c r="J150" i="2"/>
  <c r="J102" i="2"/>
  <c r="BK89" i="2"/>
  <c r="BK135" i="2"/>
  <c r="BK120" i="2"/>
  <c r="BK113" i="2"/>
  <c r="BK102" i="2"/>
  <c r="AS54" i="1"/>
  <c r="J167" i="2"/>
  <c r="BK161" i="2"/>
  <c r="J159" i="2"/>
  <c r="BK154" i="2"/>
  <c r="BK150" i="2"/>
  <c r="J146" i="2"/>
  <c r="J142" i="2"/>
  <c r="J135" i="2"/>
  <c r="J128" i="2"/>
  <c r="J113" i="2"/>
  <c r="J100" i="2"/>
  <c r="J89" i="2"/>
  <c r="BK185" i="2"/>
  <c r="BK152" i="2"/>
  <c r="J138" i="2"/>
  <c r="J126" i="2"/>
  <c r="BK111" i="2"/>
  <c r="BK100" i="2"/>
  <c r="J170" i="2"/>
  <c r="J165" i="2"/>
  <c r="J158" i="2"/>
  <c r="P84" i="2" l="1"/>
  <c r="T84" i="2"/>
  <c r="P108" i="2"/>
  <c r="T108" i="2"/>
  <c r="P119" i="2"/>
  <c r="T119" i="2"/>
  <c r="P148" i="2"/>
  <c r="T148" i="2"/>
  <c r="BK175" i="2"/>
  <c r="J175" i="2"/>
  <c r="J63" i="2"/>
  <c r="R175" i="2"/>
  <c r="R174" i="2"/>
  <c r="BK84" i="2"/>
  <c r="J84" i="2"/>
  <c r="J57" i="2" s="1"/>
  <c r="R84" i="2"/>
  <c r="BK108" i="2"/>
  <c r="J108" i="2" s="1"/>
  <c r="J58" i="2" s="1"/>
  <c r="R108" i="2"/>
  <c r="BK119" i="2"/>
  <c r="J119" i="2" s="1"/>
  <c r="J59" i="2" s="1"/>
  <c r="R119" i="2"/>
  <c r="BK148" i="2"/>
  <c r="J148" i="2" s="1"/>
  <c r="J60" i="2" s="1"/>
  <c r="R148" i="2"/>
  <c r="P175" i="2"/>
  <c r="P174" i="2"/>
  <c r="T175" i="2"/>
  <c r="T174" i="2" s="1"/>
  <c r="BK187" i="2"/>
  <c r="J187" i="2" s="1"/>
  <c r="J64" i="2" s="1"/>
  <c r="BK171" i="2"/>
  <c r="J171" i="2" s="1"/>
  <c r="J61" i="2" s="1"/>
  <c r="BE172" i="2"/>
  <c r="F79" i="2"/>
  <c r="BE96" i="2"/>
  <c r="BE98" i="2"/>
  <c r="BE113" i="2"/>
  <c r="BE117" i="2"/>
  <c r="BE128" i="2"/>
  <c r="BE130" i="2"/>
  <c r="BE133" i="2"/>
  <c r="BE135" i="2"/>
  <c r="BE138" i="2"/>
  <c r="BE140" i="2"/>
  <c r="BE142" i="2"/>
  <c r="BE144" i="2"/>
  <c r="BE146" i="2"/>
  <c r="BE149" i="2"/>
  <c r="BE151" i="2"/>
  <c r="BE154" i="2"/>
  <c r="BE156" i="2"/>
  <c r="BE157" i="2"/>
  <c r="BE158" i="2"/>
  <c r="BE159" i="2"/>
  <c r="BE160" i="2"/>
  <c r="BE161" i="2"/>
  <c r="BE163" i="2"/>
  <c r="BE165" i="2"/>
  <c r="BE167" i="2"/>
  <c r="BE168" i="2"/>
  <c r="BE89" i="2"/>
  <c r="BE93" i="2"/>
  <c r="BE102" i="2"/>
  <c r="BE104" i="2"/>
  <c r="BE106" i="2"/>
  <c r="BE109" i="2"/>
  <c r="BE111" i="2"/>
  <c r="BE120" i="2"/>
  <c r="BE123" i="2"/>
  <c r="BE126" i="2"/>
  <c r="BE188" i="2"/>
  <c r="J48" i="2"/>
  <c r="BE85" i="2"/>
  <c r="BE100" i="2"/>
  <c r="BE150" i="2"/>
  <c r="BE152" i="2"/>
  <c r="BE153" i="2"/>
  <c r="BE155" i="2"/>
  <c r="BE170" i="2"/>
  <c r="BE176" i="2"/>
  <c r="BE178" i="2"/>
  <c r="BE181" i="2"/>
  <c r="BE183" i="2"/>
  <c r="BE185" i="2"/>
  <c r="F35" i="2"/>
  <c r="BD55" i="1" s="1"/>
  <c r="BD54" i="1" s="1"/>
  <c r="W33" i="1" s="1"/>
  <c r="J32" i="2"/>
  <c r="AW55" i="1" s="1"/>
  <c r="F34" i="2"/>
  <c r="BC55" i="1" s="1"/>
  <c r="BC54" i="1" s="1"/>
  <c r="W32" i="1" s="1"/>
  <c r="F33" i="2"/>
  <c r="BB55" i="1" s="1"/>
  <c r="BB54" i="1" s="1"/>
  <c r="AX54" i="1" s="1"/>
  <c r="F32" i="2"/>
  <c r="BA55" i="1" s="1"/>
  <c r="BA54" i="1" s="1"/>
  <c r="AW54" i="1" s="1"/>
  <c r="AK30" i="1" s="1"/>
  <c r="R83" i="2" l="1"/>
  <c r="R82" i="2" s="1"/>
  <c r="T83" i="2"/>
  <c r="T82" i="2" s="1"/>
  <c r="P83" i="2"/>
  <c r="P82" i="2" s="1"/>
  <c r="AU55" i="1" s="1"/>
  <c r="AU54" i="1" s="1"/>
  <c r="BK174" i="2"/>
  <c r="J174" i="2" s="1"/>
  <c r="J62" i="2" s="1"/>
  <c r="BK83" i="2"/>
  <c r="BK82" i="2" s="1"/>
  <c r="J82" i="2" s="1"/>
  <c r="J55" i="2" s="1"/>
  <c r="W30" i="1"/>
  <c r="W31" i="1"/>
  <c r="F31" i="2"/>
  <c r="AZ55" i="1" s="1"/>
  <c r="AZ54" i="1" s="1"/>
  <c r="W29" i="1" s="1"/>
  <c r="AY54" i="1"/>
  <c r="J31" i="2"/>
  <c r="AV55" i="1" s="1"/>
  <c r="AT55" i="1" s="1"/>
  <c r="J83" i="2" l="1"/>
  <c r="J56" i="2" s="1"/>
  <c r="J28" i="2"/>
  <c r="AG55" i="1" s="1"/>
  <c r="AG54" i="1" s="1"/>
  <c r="AK26" i="1" s="1"/>
  <c r="AV54" i="1"/>
  <c r="AK29" i="1" s="1"/>
  <c r="AK35" i="1" l="1"/>
  <c r="J37" i="2"/>
  <c r="AN55" i="1"/>
  <c r="AT54" i="1"/>
  <c r="AN54" i="1" s="1"/>
</calcChain>
</file>

<file path=xl/sharedStrings.xml><?xml version="1.0" encoding="utf-8"?>
<sst xmlns="http://schemas.openxmlformats.org/spreadsheetml/2006/main" count="1670" uniqueCount="529">
  <si>
    <t>Export Komplet</t>
  </si>
  <si>
    <t>VZ</t>
  </si>
  <si>
    <t>2.0</t>
  </si>
  <si>
    <t/>
  </si>
  <si>
    <t>False</t>
  </si>
  <si>
    <t>{96881181-baf5-49a6-ac11-052ef9c664b0}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</si>
  <si>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</si>
  <si>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</si>
  <si>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</si>
  <si>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</si>
  <si>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</si>
  <si>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</si>
  <si>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</si>
  <si>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</si>
  <si>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</si>
  <si>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1029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</si>
  <si>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</si>
  <si>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</si>
  <si>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Multifunkční hřiště na p.p.č. 796/1</t>
  </si>
  <si>
    <t>KSO:</t>
  </si>
  <si>
    <t>823 33</t>
  </si>
  <si>
    <t>CC-CZ:</t>
  </si>
  <si>
    <t>Místo:</t>
  </si>
  <si>
    <t>Lom u Mostu</t>
  </si>
  <si>
    <t>Datum:</t>
  </si>
  <si>
    <t>29. 10. 2024</t>
  </si>
  <si>
    <t>Zadavatel:</t>
  </si>
  <si>
    <t>IČ:</t>
  </si>
  <si>
    <t>00266035</t>
  </si>
  <si>
    <t>Město Lom, nám. Republiky 13, 435 11 Lom</t>
  </si>
  <si>
    <t>DIČ:</t>
  </si>
  <si>
    <t>Uchazeč:</t>
  </si>
  <si>
    <t>Vyplň údaj</t>
  </si>
  <si>
    <t>Projektant:</t>
  </si>
  <si>
    <t>10449281</t>
  </si>
  <si>
    <t>Ing. Jiří Mertl</t>
  </si>
  <si>
    <t>True</t>
  </si>
  <si>
    <t>Zpracovatel:</t>
  </si>
  <si>
    <t>88529908</t>
  </si>
  <si>
    <t>Jitka Dvorščáková, Průběžná 3370, 43401 Most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</si>
  <si>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</si>
  <si>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</si>
  <si>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</si>
  <si>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</si>
  <si>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</si>
  <si>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</si>
  <si>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</si>
  <si>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</si>
  <si>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</si>
  <si>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</si>
  <si>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</si>
  <si>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</si>
  <si>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</si>
  <si>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</si>
  <si>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</si>
  <si>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</si>
  <si>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</si>
  <si>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</si>
  <si>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</si>
  <si>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</si>
  <si>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</si>
  <si>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</si>
  <si>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</si>
  <si>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</si>
  <si>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</si>
  <si>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</si>
  <si>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</si>
  <si>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</si>
  <si>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</si>
  <si>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</si>
  <si>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</si>
  <si>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</si>
  <si>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</si>
  <si>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</si>
  <si>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</si>
  <si>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</si>
  <si>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</si>
  <si>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</si>
  <si>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</si>
  <si>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</si>
  <si>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</si>
  <si>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</si>
  <si>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</si>
  <si>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</si>
  <si>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</si>
  <si>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</si>
  <si>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</si>
  <si>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</si>
  <si>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</si>
  <si>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</si>
  <si>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</si>
  <si>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</si>
  <si>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</si>
  <si>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</si>
  <si>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</si>
  <si>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</si>
  <si>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</si>
  <si>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</si>
  <si>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</si>
  <si>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</si>
  <si>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</si>
  <si>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</si>
  <si>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</si>
  <si>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</si>
  <si>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</si>
  <si>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</si>
  <si>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</si>
  <si>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</si>
  <si>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</si>
  <si>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</si>
  <si>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</si>
  <si>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</si>
  <si>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</si>
  <si>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</si>
  <si>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</si>
  <si>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</si>
  <si>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121151125</t>
  </si>
  <si>
    <t>Sejmutí ornice strojně při souvislé ploše přes 500 m2, tl. vrstvy přes 250 do 300 mm</t>
  </si>
  <si>
    <t>m2</t>
  </si>
  <si>
    <t>4</t>
  </si>
  <si>
    <t>419556325</t>
  </si>
  <si>
    <t>Online PSC</t>
  </si>
  <si>
    <t>https://podminky.urs.cz/item/CS_URS_2023_02/121151125</t>
  </si>
  <si>
    <t>VV</t>
  </si>
  <si>
    <t>26*46+28,2*3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</si>
  <si>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</si>
  <si>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</si>
  <si>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</si>
  <si>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m3</t>
  </si>
  <si>
    <t>-1863396290</t>
  </si>
  <si>
    <t>https://podminky.urs.cz/item/CS_URS_2023_02/162751117</t>
  </si>
  <si>
    <t>1280,6*0,3</t>
  </si>
  <si>
    <t>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</si>
  <si>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</si>
  <si>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</si>
  <si>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1846042915</t>
  </si>
  <si>
    <t>https://podminky.urs.cz/item/CS_URS_2023_02/162751119</t>
  </si>
  <si>
    <t>384,18*10 'Přepočtené koeficientem množství</t>
  </si>
  <si>
    <t>167151111</t>
  </si>
  <si>
    <t>Nakládání, skládání a překládání neulehlého výkopku nebo sypaniny strojně nakládání, množství přes 100 m3, z hornin třídy těžitelnosti I, skupiny 1 až 3</t>
  </si>
  <si>
    <t>-1395013315</t>
  </si>
  <si>
    <t>https://podminky.urs.cz/item/CS_URS_2023_02/167151111</t>
  </si>
  <si>
    <t>5</t>
  </si>
  <si>
    <t>171251201</t>
  </si>
  <si>
    <t>Uložení sypaniny na skládky nebo meziskládky bez hutnění s upravením uložené sypaniny do předepsaného tvaru</t>
  </si>
  <si>
    <t>-607320679</t>
  </si>
  <si>
    <t>https://podminky.urs.cz/item/CS_URS_2023_02/171251201</t>
  </si>
  <si>
    <t>6</t>
  </si>
  <si>
    <t>180404111</t>
  </si>
  <si>
    <t>Založení hřišťového trávníku výsevem na vrstvě ornice</t>
  </si>
  <si>
    <t>-88103773</t>
  </si>
  <si>
    <t>https://podminky.urs.cz/item/CS_URS_2023_02/180404111</t>
  </si>
  <si>
    <t>7</t>
  </si>
  <si>
    <t>M</t>
  </si>
  <si>
    <t>00572440</t>
  </si>
  <si>
    <t>osivo směs travní hřištní</t>
  </si>
  <si>
    <t>kg</t>
  </si>
  <si>
    <t>8</t>
  </si>
  <si>
    <t>935179058</t>
  </si>
  <si>
    <t>456*0,03 'Přepočtené koeficientem množství</t>
  </si>
  <si>
    <t>181951111</t>
  </si>
  <si>
    <t>Úprava pláně vyrovnáním výškových rozdílů strojně v hornině třídy těžitelnosti I, skupiny 1 až 3 bez zhutnění</t>
  </si>
  <si>
    <t>-1243000308</t>
  </si>
  <si>
    <t>https://podminky.urs.cz/item/CS_URS_2023_02/181951111</t>
  </si>
  <si>
    <t>9</t>
  </si>
  <si>
    <t>181951112</t>
  </si>
  <si>
    <t>Úprava pláně vyrovnáním výškových rozdílů strojně v hornině třídy těžitelnosti I, skupiny 1 až 3 se zhutněním</t>
  </si>
  <si>
    <t>1297699651</t>
  </si>
  <si>
    <t>https://podminky.urs.cz/item/CS_URS_2023_02/181951112</t>
  </si>
  <si>
    <t>Svislé a kompletní konstrukce</t>
  </si>
  <si>
    <t>kus</t>
  </si>
  <si>
    <t>2012260022</t>
  </si>
  <si>
    <t>https://podminky.urs.cz/item/CS_URS_2022_01/348A2001</t>
  </si>
  <si>
    <t>-2123439963</t>
  </si>
  <si>
    <t>https://podminky.urs.cz/item/CS_URS_2022_01/348A2021</t>
  </si>
  <si>
    <t>-1441340600</t>
  </si>
  <si>
    <t>https://podminky.urs.cz/item/CS_URS_2022_01/348A3001</t>
  </si>
  <si>
    <t>(21+12+13,5)*1,5</t>
  </si>
  <si>
    <t>-889212127</t>
  </si>
  <si>
    <t>https://podminky.urs.cz/item/CS_URS_2022_01/348A4001</t>
  </si>
  <si>
    <t>Komunikace pozemní</t>
  </si>
  <si>
    <t>14</t>
  </si>
  <si>
    <t>564211112</t>
  </si>
  <si>
    <t>Podklad nebo podsyp ze štěrkopísku ŠP s rozprostřením, vlhčením a zhutněním plochy přes 100 m2, po zhutnění tl. 60 mm</t>
  </si>
  <si>
    <t>839292358</t>
  </si>
  <si>
    <t>https://podminky.urs.cz/item/CS_URS_2023_02/564211112</t>
  </si>
  <si>
    <t>P</t>
  </si>
  <si>
    <t>Poznámka k položce:_x000D_
Dle výkresu č. 3:  vrstva 30 mm frakce 4 - 8 mm + vrstva 30 mm frakce 0 - 4 mm.</t>
  </si>
  <si>
    <t>15</t>
  </si>
  <si>
    <t>-749342839</t>
  </si>
  <si>
    <t>Poznámka k položce:_x000D_
chodník</t>
  </si>
  <si>
    <t>16</t>
  </si>
  <si>
    <t>564710011</t>
  </si>
  <si>
    <t>Podklad nebo kryt z kameniva hrubého drceného vel. 8-16 mm s rozprostřením a zhutněním plochy přes 100 m2, po zhutnění tl. 50 mm</t>
  </si>
  <si>
    <t>-2111392819</t>
  </si>
  <si>
    <t>https://podminky.urs.cz/item/CS_URS_2023_02/564710011</t>
  </si>
  <si>
    <t>17</t>
  </si>
  <si>
    <t>564730011</t>
  </si>
  <si>
    <t>Podklad nebo kryt z kameniva hrubého drceného vel. 8-16 mm s rozprostřením a zhutněním plochy přes 100 m2, po zhutnění tl. 100 mm</t>
  </si>
  <si>
    <t>-181314572</t>
  </si>
  <si>
    <t>https://podminky.urs.cz/item/CS_URS_2023_02/564730011</t>
  </si>
  <si>
    <t>18</t>
  </si>
  <si>
    <t>564731111</t>
  </si>
  <si>
    <t>Podklad nebo kryt z kameniva hrubého drceného vel. 32-63 mm s rozprostřením a zhutněním plochy přes 100 m2, po zhutnění tl. 100 mm</t>
  </si>
  <si>
    <t>461971588</t>
  </si>
  <si>
    <t>https://podminky.urs.cz/item/CS_URS_2023_02/564731111</t>
  </si>
  <si>
    <t>19</t>
  </si>
  <si>
    <t>564751115</t>
  </si>
  <si>
    <t>Podklad nebo kryt z kameniva hrubého drceného vel. 32-63 mm s rozprostřením a zhutněním plochy přes 100 m2, po zhutnění tl. 190 mm</t>
  </si>
  <si>
    <t>-117138775</t>
  </si>
  <si>
    <t>https://podminky.urs.cz/item/CS_URS_2023_02/564751115</t>
  </si>
  <si>
    <t>1097996451</t>
  </si>
  <si>
    <t>https://podminky.urs.cz/item/CS_URS_2023_02/579231312</t>
  </si>
  <si>
    <t>Poznámka k položce:_x000D_
Viz. TZ povrch Smartsoft (litá guma).</t>
  </si>
  <si>
    <t>589141121</t>
  </si>
  <si>
    <t>Umělý trávník pro sportovní povrchy multisport včetně zásypu pískem výška vlasu do 25 mm z monofilních vláken</t>
  </si>
  <si>
    <t>-443366374</t>
  </si>
  <si>
    <t>https://podminky.urs.cz/item/CS_URS_2023_02/589141121</t>
  </si>
  <si>
    <t>22</t>
  </si>
  <si>
    <t>589211111</t>
  </si>
  <si>
    <t>Umělý trávník pro sportovní povrchy fotbalová hřiště elastická podložka ze směsi PU pojiva a gumového SBR granulátu tl. 35 mm</t>
  </si>
  <si>
    <t>-236979142</t>
  </si>
  <si>
    <t>https://podminky.urs.cz/item/CS_URS_2023_02/589211111</t>
  </si>
  <si>
    <t>23</t>
  </si>
  <si>
    <t>589811111</t>
  </si>
  <si>
    <t>Umělý trávník pro sportovní povrchy vodorovné značení (lajnování) hřišť pro tenis a multisport šířky 5 cm</t>
  </si>
  <si>
    <t>m</t>
  </si>
  <si>
    <t>829881794</t>
  </si>
  <si>
    <t>https://podminky.urs.cz/item/CS_URS_2023_02/589811111</t>
  </si>
  <si>
    <t>24</t>
  </si>
  <si>
    <t>596811223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</si>
  <si>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přes 300 m2</t>
  </si>
  <si>
    <t>2078163482</t>
  </si>
  <si>
    <t>https://podminky.urs.cz/item/CS_URS_2023_02/596811223</t>
  </si>
  <si>
    <t>25</t>
  </si>
  <si>
    <t>59246007</t>
  </si>
  <si>
    <t>dlažba plošná betonová terasová tryskaná 400x400x40mm</t>
  </si>
  <si>
    <t>1743856709</t>
  </si>
  <si>
    <t>480,6*1,01 'Přepočtené koeficientem množství</t>
  </si>
  <si>
    <t>Ostatní konstrukce a práce, bourání</t>
  </si>
  <si>
    <t>26</t>
  </si>
  <si>
    <t>169694R</t>
  </si>
  <si>
    <t>Dodávka a mtž. dřevěného mantinelu výšky 120 cm s ochrannou sítí nad mantinelem výšky 200 cm - viz. PD</t>
  </si>
  <si>
    <t>-2115987544</t>
  </si>
  <si>
    <t>27</t>
  </si>
  <si>
    <t>69184R</t>
  </si>
  <si>
    <t>Dodávka a mtž. tenisové sady</t>
  </si>
  <si>
    <t>ks</t>
  </si>
  <si>
    <t>-1032747643</t>
  </si>
  <si>
    <t>-966347542</t>
  </si>
  <si>
    <t>29</t>
  </si>
  <si>
    <t>4669684R</t>
  </si>
  <si>
    <t>Dodávka a mtž. volejbalových sloupků a sítě</t>
  </si>
  <si>
    <t>1589811729</t>
  </si>
  <si>
    <t>30</t>
  </si>
  <si>
    <t>6874R</t>
  </si>
  <si>
    <t>Dodávka a mtž. branky na házenou 3 x 2 m, Pz</t>
  </si>
  <si>
    <t>1952241942</t>
  </si>
  <si>
    <t>31</t>
  </si>
  <si>
    <t>68468R</t>
  </si>
  <si>
    <t>Dodávka a mtž. streetbalové sady (deska 1,2 x 0,9 m, koš)</t>
  </si>
  <si>
    <t>2093392679</t>
  </si>
  <si>
    <t>1284572734</t>
  </si>
  <si>
    <t>-55452683</t>
  </si>
  <si>
    <t>1515383506</t>
  </si>
  <si>
    <t>-1122971852</t>
  </si>
  <si>
    <t>-1424390649</t>
  </si>
  <si>
    <t>1044080884</t>
  </si>
  <si>
    <t>38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</si>
  <si>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</si>
  <si>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</si>
  <si>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-221530161</t>
  </si>
  <si>
    <t>https://podminky.urs.cz/item/CS_URS_2023_02/916231213</t>
  </si>
  <si>
    <t>39</t>
  </si>
  <si>
    <t>59217036</t>
  </si>
  <si>
    <t>obrubník betonový parkový přírodní 500x80x250mm</t>
  </si>
  <si>
    <t>667253742</t>
  </si>
  <si>
    <t>200*1,02 'Přepočtené koeficientem množství</t>
  </si>
  <si>
    <t>40</t>
  </si>
  <si>
    <t>936104213</t>
  </si>
  <si>
    <t>Montáž odpadkového koše přichycením kotevními šrouby</t>
  </si>
  <si>
    <t>1704433366</t>
  </si>
  <si>
    <t>https://podminky.urs.cz/item/CS_URS_2023_02/936104213</t>
  </si>
  <si>
    <t>41</t>
  </si>
  <si>
    <t>74910130</t>
  </si>
  <si>
    <t>koš odpadkový kovový kotvený, uzamykatelný obsah 50L</t>
  </si>
  <si>
    <t>1696021368</t>
  </si>
  <si>
    <t>42</t>
  </si>
  <si>
    <t>936124113</t>
  </si>
  <si>
    <t>Montáž lavičky parkové stabilní přichycené kotevními šrouby</t>
  </si>
  <si>
    <t>1580971980</t>
  </si>
  <si>
    <t>https://podminky.urs.cz/item/CS_URS_2023_02/936124113</t>
  </si>
  <si>
    <t>43</t>
  </si>
  <si>
    <t>74910100</t>
  </si>
  <si>
    <t>lavička bez opěradla nekotvená 1500x450x420mm konstrukce-kov, sedák-dřevo</t>
  </si>
  <si>
    <t>1898749718</t>
  </si>
  <si>
    <t>998</t>
  </si>
  <si>
    <t>Přesun hmot</t>
  </si>
  <si>
    <t>44</t>
  </si>
  <si>
    <t>998222012</t>
  </si>
  <si>
    <t>Přesun hmot pro tělovýchovné plochy dopravní vzdálenost do 200 m</t>
  </si>
  <si>
    <t>t</t>
  </si>
  <si>
    <t>1752388378</t>
  </si>
  <si>
    <t>https://podminky.urs.cz/item/CS_URS_2023_02/998222012</t>
  </si>
  <si>
    <t>VRN</t>
  </si>
  <si>
    <t>Vedlejší rozpočtové náklady</t>
  </si>
  <si>
    <t>VRN3</t>
  </si>
  <si>
    <t>Zařízení staveniště</t>
  </si>
  <si>
    <t>45</t>
  </si>
  <si>
    <t>032103000</t>
  </si>
  <si>
    <t>Náklady na stavební buňky</t>
  </si>
  <si>
    <t>…</t>
  </si>
  <si>
    <t>1024</t>
  </si>
  <si>
    <t>194381597</t>
  </si>
  <si>
    <t>https://podminky.urs.cz/item/CS_URS_2023_02/032103000</t>
  </si>
  <si>
    <t>46</t>
  </si>
  <si>
    <t>032803000</t>
  </si>
  <si>
    <t>Ostatní vybavení staveniště</t>
  </si>
  <si>
    <t>1797586165</t>
  </si>
  <si>
    <t>https://podminky.urs.cz/item/CS_URS_2023_02/032803000</t>
  </si>
  <si>
    <t>Poznámka k položce:_x000D_
TOI TOI</t>
  </si>
  <si>
    <t>47</t>
  </si>
  <si>
    <t>034503000</t>
  </si>
  <si>
    <t>Informační tabule na staveništi</t>
  </si>
  <si>
    <t>-233417434</t>
  </si>
  <si>
    <t>https://podminky.urs.cz/item/CS_URS_2023_02/034503000</t>
  </si>
  <si>
    <t>48</t>
  </si>
  <si>
    <t>039103000</t>
  </si>
  <si>
    <t>Rozebrání, bourání a odvoz zařízení staveniště</t>
  </si>
  <si>
    <t>-1312916309</t>
  </si>
  <si>
    <t>https://podminky.urs.cz/item/CS_URS_2023_02/039103000</t>
  </si>
  <si>
    <t>49</t>
  </si>
  <si>
    <t>039203000</t>
  </si>
  <si>
    <t>Úprava terénu po zrušení zařízení staveniště</t>
  </si>
  <si>
    <t>1553733977</t>
  </si>
  <si>
    <t>https://podminky.urs.cz/item/CS_URS_2023_02/039203000</t>
  </si>
  <si>
    <t>VRN8</t>
  </si>
  <si>
    <t>Přesun stavebních kapacit</t>
  </si>
  <si>
    <t>50</t>
  </si>
  <si>
    <t>081103000</t>
  </si>
  <si>
    <t>Denní doprava pracovníků na pracoviště</t>
  </si>
  <si>
    <t>-1856892005</t>
  </si>
  <si>
    <t>https://podminky.urs.cz/item/CS_URS_2023_02/081103000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</si>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</sst>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0" fillId="5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4" fontId="34" fillId="3" borderId="23" xfId="0" applyNumberFormat="1" applyFont="1" applyFill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3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3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/>
    </xf>
    <xf numFmtId="4" fontId="20" fillId="0" borderId="23" xfId="0" applyNumberFormat="1" applyFont="1" applyBorder="1" applyAlignment="1" applyProtection="1">
      <alignment vertical="center"/>
    </xf>
    <xf numFmtId="4" fontId="34" fillId="0" borderId="23" xfId="0" applyNumberFormat="1" applyFont="1" applyBorder="1" applyAlignment="1" applyProtection="1">
      <alignment vertical="center"/>
    </xf>
    <xf numFmtId="4" fontId="7" fillId="0" borderId="0" xfId="0" applyNumberFormat="1" applyFont="1" applyProtection="1"/>
    <xf numFmtId="4" fontId="6" fillId="0" borderId="0" xfId="0" applyNumberFormat="1" applyFont="1" applyProtection="1"/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564211112" TargetMode="External"/><Relationship Id="rId18" Type="http://schemas.openxmlformats.org/officeDocument/2006/relationships/hyperlink" Target="https://podminky.urs.cz/item/CS_URS_2023_02/564751115" TargetMode="External"/><Relationship Id="rId26" Type="http://schemas.openxmlformats.org/officeDocument/2006/relationships/hyperlink" Target="https://podminky.urs.cz/item/CS_URS_2023_02/936124113" TargetMode="External"/><Relationship Id="rId3" Type="http://schemas.openxmlformats.org/officeDocument/2006/relationships/hyperlink" Target="https://podminky.urs.cz/item/CS_URS_2023_02/162751119" TargetMode="External"/><Relationship Id="rId21" Type="http://schemas.openxmlformats.org/officeDocument/2006/relationships/hyperlink" Target="https://podminky.urs.cz/item/CS_URS_2023_02/589211111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181951111" TargetMode="External"/><Relationship Id="rId12" Type="http://schemas.openxmlformats.org/officeDocument/2006/relationships/hyperlink" Target="https://podminky.urs.cz/item/CS_URS_2022_01/348A4001" TargetMode="External"/><Relationship Id="rId17" Type="http://schemas.openxmlformats.org/officeDocument/2006/relationships/hyperlink" Target="https://podminky.urs.cz/item/CS_URS_2023_02/564731111" TargetMode="External"/><Relationship Id="rId25" Type="http://schemas.openxmlformats.org/officeDocument/2006/relationships/hyperlink" Target="https://podminky.urs.cz/item/CS_URS_2023_02/936104213" TargetMode="External"/><Relationship Id="rId33" Type="http://schemas.openxmlformats.org/officeDocument/2006/relationships/hyperlink" Target="https://podminky.urs.cz/item/CS_URS_2023_02/081103000" TargetMode="External"/><Relationship Id="rId2" Type="http://schemas.openxmlformats.org/officeDocument/2006/relationships/hyperlink" Target="https://podminky.urs.cz/item/CS_URS_2023_02/162751117" TargetMode="External"/><Relationship Id="rId16" Type="http://schemas.openxmlformats.org/officeDocument/2006/relationships/hyperlink" Target="https://podminky.urs.cz/item/CS_URS_2023_02/564730011" TargetMode="External"/><Relationship Id="rId20" Type="http://schemas.openxmlformats.org/officeDocument/2006/relationships/hyperlink" Target="https://podminky.urs.cz/item/CS_URS_2023_02/589141121" TargetMode="External"/><Relationship Id="rId29" Type="http://schemas.openxmlformats.org/officeDocument/2006/relationships/hyperlink" Target="https://podminky.urs.cz/item/CS_URS_2023_02/032803000" TargetMode="External"/><Relationship Id="rId1" Type="http://schemas.openxmlformats.org/officeDocument/2006/relationships/hyperlink" Target="https://podminky.urs.cz/item/CS_URS_2023_02/121151125" TargetMode="External"/><Relationship Id="rId6" Type="http://schemas.openxmlformats.org/officeDocument/2006/relationships/hyperlink" Target="https://podminky.urs.cz/item/CS_URS_2023_02/180404111" TargetMode="External"/><Relationship Id="rId11" Type="http://schemas.openxmlformats.org/officeDocument/2006/relationships/hyperlink" Target="https://podminky.urs.cz/item/CS_URS_2022_01/348A3001" TargetMode="External"/><Relationship Id="rId24" Type="http://schemas.openxmlformats.org/officeDocument/2006/relationships/hyperlink" Target="https://podminky.urs.cz/item/CS_URS_2023_02/916231213" TargetMode="External"/><Relationship Id="rId32" Type="http://schemas.openxmlformats.org/officeDocument/2006/relationships/hyperlink" Target="https://podminky.urs.cz/item/CS_URS_2023_02/039203000" TargetMode="External"/><Relationship Id="rId5" Type="http://schemas.openxmlformats.org/officeDocument/2006/relationships/hyperlink" Target="https://podminky.urs.cz/item/CS_URS_2023_02/171251201" TargetMode="External"/><Relationship Id="rId15" Type="http://schemas.openxmlformats.org/officeDocument/2006/relationships/hyperlink" Target="https://podminky.urs.cz/item/CS_URS_2023_02/564710011" TargetMode="External"/><Relationship Id="rId23" Type="http://schemas.openxmlformats.org/officeDocument/2006/relationships/hyperlink" Target="https://podminky.urs.cz/item/CS_URS_2023_02/596811223" TargetMode="External"/><Relationship Id="rId28" Type="http://schemas.openxmlformats.org/officeDocument/2006/relationships/hyperlink" Target="https://podminky.urs.cz/item/CS_URS_2023_02/032103000" TargetMode="External"/><Relationship Id="rId10" Type="http://schemas.openxmlformats.org/officeDocument/2006/relationships/hyperlink" Target="https://podminky.urs.cz/item/CS_URS_2022_01/348A2021" TargetMode="External"/><Relationship Id="rId19" Type="http://schemas.openxmlformats.org/officeDocument/2006/relationships/hyperlink" Target="https://podminky.urs.cz/item/CS_URS_2023_02/579231312" TargetMode="External"/><Relationship Id="rId31" Type="http://schemas.openxmlformats.org/officeDocument/2006/relationships/hyperlink" Target="https://podminky.urs.cz/item/CS_URS_2023_02/039103000" TargetMode="External"/><Relationship Id="rId4" Type="http://schemas.openxmlformats.org/officeDocument/2006/relationships/hyperlink" Target="https://podminky.urs.cz/item/CS_URS_2023_02/167151111" TargetMode="External"/><Relationship Id="rId9" Type="http://schemas.openxmlformats.org/officeDocument/2006/relationships/hyperlink" Target="https://podminky.urs.cz/item/CS_URS_2022_01/348A2001" TargetMode="External"/><Relationship Id="rId14" Type="http://schemas.openxmlformats.org/officeDocument/2006/relationships/hyperlink" Target="https://podminky.urs.cz/item/CS_URS_2023_02/564211112" TargetMode="External"/><Relationship Id="rId22" Type="http://schemas.openxmlformats.org/officeDocument/2006/relationships/hyperlink" Target="https://podminky.urs.cz/item/CS_URS_2023_02/589811111" TargetMode="External"/><Relationship Id="rId27" Type="http://schemas.openxmlformats.org/officeDocument/2006/relationships/hyperlink" Target="https://podminky.urs.cz/item/CS_URS_2023_02/998222012" TargetMode="External"/><Relationship Id="rId30" Type="http://schemas.openxmlformats.org/officeDocument/2006/relationships/hyperlink" Target="https://podminky.urs.cz/item/CS_URS_2023_02/034503000" TargetMode="External"/><Relationship Id="rId8" Type="http://schemas.openxmlformats.org/officeDocument/2006/relationships/hyperlink" Target="https://podminky.urs.cz/item/CS_URS_2023_02/1819511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32" t="s">
        <v>6</v>
      </c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6" t="s">
        <v>7</v>
      </c>
      <c r="BT2" s="16" t="s">
        <v>8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262" t="s">
        <v>15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R5" s="19"/>
      <c r="BE5" s="259" t="s">
        <v>16</v>
      </c>
      <c r="BS5" s="16" t="s">
        <v>7</v>
      </c>
    </row>
    <row r="6" spans="1:74" ht="36.950000000000003" customHeight="1">
      <c r="B6" s="19"/>
      <c r="D6" s="25" t="s">
        <v>17</v>
      </c>
      <c r="K6" s="263" t="s">
        <v>18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R6" s="19"/>
      <c r="BE6" s="260"/>
      <c r="BS6" s="16" t="s">
        <v>7</v>
      </c>
    </row>
    <row r="7" spans="1:74" ht="12" customHeight="1">
      <c r="B7" s="19"/>
      <c r="D7" s="26" t="s">
        <v>19</v>
      </c>
      <c r="K7" s="24" t="s">
        <v>20</v>
      </c>
      <c r="AK7" s="26" t="s">
        <v>21</v>
      </c>
      <c r="AN7" s="24" t="s">
        <v>3</v>
      </c>
      <c r="AR7" s="19"/>
      <c r="BE7" s="260"/>
      <c r="BS7" s="16" t="s">
        <v>7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260"/>
      <c r="BS8" s="16" t="s">
        <v>7</v>
      </c>
    </row>
    <row r="9" spans="1:74" ht="14.45" customHeight="1">
      <c r="B9" s="19"/>
      <c r="AR9" s="19"/>
      <c r="BE9" s="260"/>
      <c r="BS9" s="16" t="s">
        <v>7</v>
      </c>
    </row>
    <row r="10" spans="1:74" ht="12" customHeight="1">
      <c r="B10" s="19"/>
      <c r="D10" s="26" t="s">
        <v>26</v>
      </c>
      <c r="AK10" s="26" t="s">
        <v>27</v>
      </c>
      <c r="AN10" s="24" t="s">
        <v>28</v>
      </c>
      <c r="AR10" s="19"/>
      <c r="BE10" s="260"/>
      <c r="BS10" s="16" t="s">
        <v>7</v>
      </c>
    </row>
    <row r="11" spans="1:74" ht="18.399999999999999" customHeight="1">
      <c r="B11" s="19"/>
      <c r="E11" s="24" t="s">
        <v>29</v>
      </c>
      <c r="AK11" s="26" t="s">
        <v>30</v>
      </c>
      <c r="AN11" s="24" t="s">
        <v>3</v>
      </c>
      <c r="AR11" s="19"/>
      <c r="BE11" s="260"/>
      <c r="BS11" s="16" t="s">
        <v>7</v>
      </c>
    </row>
    <row r="12" spans="1:74" ht="6.95" customHeight="1">
      <c r="B12" s="19"/>
      <c r="AR12" s="19"/>
      <c r="BE12" s="260"/>
      <c r="BS12" s="16" t="s">
        <v>7</v>
      </c>
    </row>
    <row r="13" spans="1:74" ht="12" customHeight="1">
      <c r="B13" s="19"/>
      <c r="D13" s="26" t="s">
        <v>31</v>
      </c>
      <c r="AK13" s="26" t="s">
        <v>27</v>
      </c>
      <c r="AN13" s="28" t="s">
        <v>32</v>
      </c>
      <c r="AR13" s="19"/>
      <c r="BE13" s="260"/>
      <c r="BS13" s="16" t="s">
        <v>7</v>
      </c>
    </row>
    <row r="14" spans="1:74" ht="12.75">
      <c r="B14" s="19"/>
      <c r="E14" s="264" t="s">
        <v>32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26" t="s">
        <v>30</v>
      </c>
      <c r="AN14" s="28" t="s">
        <v>32</v>
      </c>
      <c r="AR14" s="19"/>
      <c r="BE14" s="260"/>
      <c r="BS14" s="16" t="s">
        <v>7</v>
      </c>
    </row>
    <row r="15" spans="1:74" ht="6.95" customHeight="1">
      <c r="B15" s="19"/>
      <c r="AR15" s="19"/>
      <c r="BE15" s="260"/>
      <c r="BS15" s="16" t="s">
        <v>4</v>
      </c>
    </row>
    <row r="16" spans="1:74" ht="12" customHeight="1">
      <c r="B16" s="19"/>
      <c r="D16" s="26" t="s">
        <v>33</v>
      </c>
      <c r="AK16" s="26" t="s">
        <v>27</v>
      </c>
      <c r="AN16" s="24" t="s">
        <v>34</v>
      </c>
      <c r="AR16" s="19"/>
      <c r="BE16" s="260"/>
      <c r="BS16" s="16" t="s">
        <v>4</v>
      </c>
    </row>
    <row r="17" spans="2:71" ht="18.399999999999999" customHeight="1">
      <c r="B17" s="19"/>
      <c r="E17" s="24" t="s">
        <v>35</v>
      </c>
      <c r="AK17" s="26" t="s">
        <v>30</v>
      </c>
      <c r="AN17" s="24" t="s">
        <v>3</v>
      </c>
      <c r="AR17" s="19"/>
      <c r="BE17" s="260"/>
      <c r="BS17" s="16" t="s">
        <v>36</v>
      </c>
    </row>
    <row r="18" spans="2:71" ht="6.95" customHeight="1">
      <c r="B18" s="19"/>
      <c r="AR18" s="19"/>
      <c r="BE18" s="260"/>
      <c r="BS18" s="16" t="s">
        <v>7</v>
      </c>
    </row>
    <row r="19" spans="2:71" ht="12" customHeight="1">
      <c r="B19" s="19"/>
      <c r="D19" s="26" t="s">
        <v>37</v>
      </c>
      <c r="AK19" s="26" t="s">
        <v>27</v>
      </c>
      <c r="AN19" s="24" t="s">
        <v>38</v>
      </c>
      <c r="AR19" s="19"/>
      <c r="BE19" s="260"/>
      <c r="BS19" s="16" t="s">
        <v>7</v>
      </c>
    </row>
    <row r="20" spans="2:71" ht="18.399999999999999" customHeight="1">
      <c r="B20" s="19"/>
      <c r="E20" s="24" t="s">
        <v>39</v>
      </c>
      <c r="AK20" s="26" t="s">
        <v>30</v>
      </c>
      <c r="AN20" s="24" t="s">
        <v>3</v>
      </c>
      <c r="AR20" s="19"/>
      <c r="BE20" s="260"/>
      <c r="BS20" s="16" t="s">
        <v>4</v>
      </c>
    </row>
    <row r="21" spans="2:71" ht="6.95" customHeight="1">
      <c r="B21" s="19"/>
      <c r="AR21" s="19"/>
      <c r="BE21" s="260"/>
    </row>
    <row r="22" spans="2:71" ht="12" customHeight="1">
      <c r="B22" s="19"/>
      <c r="D22" s="26" t="s">
        <v>40</v>
      </c>
      <c r="AR22" s="19"/>
      <c r="BE22" s="260"/>
    </row>
    <row r="23" spans="2:71" ht="47.25" customHeight="1">
      <c r="B23" s="19"/>
      <c r="E23" s="265" t="s">
        <v>41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R23" s="19"/>
      <c r="BE23" s="260"/>
    </row>
    <row r="24" spans="2:71" ht="6.95" customHeight="1">
      <c r="B24" s="19"/>
      <c r="AR24" s="19"/>
      <c r="BE24" s="26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60"/>
    </row>
    <row r="26" spans="2:71" s="1" customFormat="1" ht="25.9" customHeight="1">
      <c r="B26" s="31"/>
      <c r="D26" s="32" t="s">
        <v>42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6">
        <f>ROUND(AG54,2)</f>
        <v>0</v>
      </c>
      <c r="AL26" s="267"/>
      <c r="AM26" s="267"/>
      <c r="AN26" s="267"/>
      <c r="AO26" s="267"/>
      <c r="AR26" s="31"/>
      <c r="BE26" s="260"/>
    </row>
    <row r="27" spans="2:71" s="1" customFormat="1" ht="6.95" customHeight="1">
      <c r="B27" s="31"/>
      <c r="AR27" s="31"/>
      <c r="BE27" s="260"/>
    </row>
    <row r="28" spans="2:71" s="1" customFormat="1" ht="12.75">
      <c r="B28" s="31"/>
      <c r="L28" s="268" t="s">
        <v>43</v>
      </c>
      <c r="M28" s="268"/>
      <c r="N28" s="268"/>
      <c r="O28" s="268"/>
      <c r="P28" s="268"/>
      <c r="W28" s="268" t="s">
        <v>44</v>
      </c>
      <c r="X28" s="268"/>
      <c r="Y28" s="268"/>
      <c r="Z28" s="268"/>
      <c r="AA28" s="268"/>
      <c r="AB28" s="268"/>
      <c r="AC28" s="268"/>
      <c r="AD28" s="268"/>
      <c r="AE28" s="268"/>
      <c r="AK28" s="268" t="s">
        <v>45</v>
      </c>
      <c r="AL28" s="268"/>
      <c r="AM28" s="268"/>
      <c r="AN28" s="268"/>
      <c r="AO28" s="268"/>
      <c r="AR28" s="31"/>
      <c r="BE28" s="260"/>
    </row>
    <row r="29" spans="2:71" s="2" customFormat="1" ht="14.45" customHeight="1">
      <c r="B29" s="35"/>
      <c r="D29" s="26" t="s">
        <v>46</v>
      </c>
      <c r="F29" s="26" t="s">
        <v>47</v>
      </c>
      <c r="L29" s="254">
        <v>0.21</v>
      </c>
      <c r="M29" s="253"/>
      <c r="N29" s="253"/>
      <c r="O29" s="253"/>
      <c r="P29" s="253"/>
      <c r="W29" s="252">
        <f>ROUND(AZ54, 2)</f>
        <v>0</v>
      </c>
      <c r="X29" s="253"/>
      <c r="Y29" s="253"/>
      <c r="Z29" s="253"/>
      <c r="AA29" s="253"/>
      <c r="AB29" s="253"/>
      <c r="AC29" s="253"/>
      <c r="AD29" s="253"/>
      <c r="AE29" s="253"/>
      <c r="AK29" s="252">
        <f>ROUND(AV54, 2)</f>
        <v>0</v>
      </c>
      <c r="AL29" s="253"/>
      <c r="AM29" s="253"/>
      <c r="AN29" s="253"/>
      <c r="AO29" s="253"/>
      <c r="AR29" s="35"/>
      <c r="BE29" s="261"/>
    </row>
    <row r="30" spans="2:71" s="2" customFormat="1" ht="14.45" customHeight="1">
      <c r="B30" s="35"/>
      <c r="F30" s="26" t="s">
        <v>48</v>
      </c>
      <c r="L30" s="254">
        <v>0.12</v>
      </c>
      <c r="M30" s="253"/>
      <c r="N30" s="253"/>
      <c r="O30" s="253"/>
      <c r="P30" s="253"/>
      <c r="W30" s="252">
        <f>ROUND(BA54, 2)</f>
        <v>0</v>
      </c>
      <c r="X30" s="253"/>
      <c r="Y30" s="253"/>
      <c r="Z30" s="253"/>
      <c r="AA30" s="253"/>
      <c r="AB30" s="253"/>
      <c r="AC30" s="253"/>
      <c r="AD30" s="253"/>
      <c r="AE30" s="253"/>
      <c r="AK30" s="252">
        <f>ROUND(AW54, 2)</f>
        <v>0</v>
      </c>
      <c r="AL30" s="253"/>
      <c r="AM30" s="253"/>
      <c r="AN30" s="253"/>
      <c r="AO30" s="253"/>
      <c r="AR30" s="35"/>
      <c r="BE30" s="261"/>
    </row>
    <row r="31" spans="2:71" s="2" customFormat="1" ht="14.45" hidden="1" customHeight="1">
      <c r="B31" s="35"/>
      <c r="F31" s="26" t="s">
        <v>49</v>
      </c>
      <c r="L31" s="254">
        <v>0.21</v>
      </c>
      <c r="M31" s="253"/>
      <c r="N31" s="253"/>
      <c r="O31" s="253"/>
      <c r="P31" s="253"/>
      <c r="W31" s="252">
        <f>ROUND(BB54, 2)</f>
        <v>0</v>
      </c>
      <c r="X31" s="253"/>
      <c r="Y31" s="253"/>
      <c r="Z31" s="253"/>
      <c r="AA31" s="253"/>
      <c r="AB31" s="253"/>
      <c r="AC31" s="253"/>
      <c r="AD31" s="253"/>
      <c r="AE31" s="253"/>
      <c r="AK31" s="252">
        <v>0</v>
      </c>
      <c r="AL31" s="253"/>
      <c r="AM31" s="253"/>
      <c r="AN31" s="253"/>
      <c r="AO31" s="253"/>
      <c r="AR31" s="35"/>
      <c r="BE31" s="261"/>
    </row>
    <row r="32" spans="2:71" s="2" customFormat="1" ht="14.45" hidden="1" customHeight="1">
      <c r="B32" s="35"/>
      <c r="F32" s="26" t="s">
        <v>50</v>
      </c>
      <c r="L32" s="254">
        <v>0.12</v>
      </c>
      <c r="M32" s="253"/>
      <c r="N32" s="253"/>
      <c r="O32" s="253"/>
      <c r="P32" s="253"/>
      <c r="W32" s="252">
        <f>ROUND(BC54, 2)</f>
        <v>0</v>
      </c>
      <c r="X32" s="253"/>
      <c r="Y32" s="253"/>
      <c r="Z32" s="253"/>
      <c r="AA32" s="253"/>
      <c r="AB32" s="253"/>
      <c r="AC32" s="253"/>
      <c r="AD32" s="253"/>
      <c r="AE32" s="253"/>
      <c r="AK32" s="252">
        <v>0</v>
      </c>
      <c r="AL32" s="253"/>
      <c r="AM32" s="253"/>
      <c r="AN32" s="253"/>
      <c r="AO32" s="253"/>
      <c r="AR32" s="35"/>
      <c r="BE32" s="261"/>
    </row>
    <row r="33" spans="2:44" s="2" customFormat="1" ht="14.45" hidden="1" customHeight="1">
      <c r="B33" s="35"/>
      <c r="F33" s="26" t="s">
        <v>51</v>
      </c>
      <c r="L33" s="254">
        <v>0</v>
      </c>
      <c r="M33" s="253"/>
      <c r="N33" s="253"/>
      <c r="O33" s="253"/>
      <c r="P33" s="253"/>
      <c r="W33" s="252">
        <f>ROUND(BD54, 2)</f>
        <v>0</v>
      </c>
      <c r="X33" s="253"/>
      <c r="Y33" s="253"/>
      <c r="Z33" s="253"/>
      <c r="AA33" s="253"/>
      <c r="AB33" s="253"/>
      <c r="AC33" s="253"/>
      <c r="AD33" s="253"/>
      <c r="AE33" s="253"/>
      <c r="AK33" s="252">
        <v>0</v>
      </c>
      <c r="AL33" s="253"/>
      <c r="AM33" s="253"/>
      <c r="AN33" s="253"/>
      <c r="AO33" s="253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52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53</v>
      </c>
      <c r="U35" s="38"/>
      <c r="V35" s="38"/>
      <c r="W35" s="38"/>
      <c r="X35" s="255" t="s">
        <v>54</v>
      </c>
      <c r="Y35" s="256"/>
      <c r="Z35" s="256"/>
      <c r="AA35" s="256"/>
      <c r="AB35" s="256"/>
      <c r="AC35" s="38"/>
      <c r="AD35" s="38"/>
      <c r="AE35" s="38"/>
      <c r="AF35" s="38"/>
      <c r="AG35" s="38"/>
      <c r="AH35" s="38"/>
      <c r="AI35" s="38"/>
      <c r="AJ35" s="38"/>
      <c r="AK35" s="257">
        <f>SUM(AK26:AK33)</f>
        <v>0</v>
      </c>
      <c r="AL35" s="256"/>
      <c r="AM35" s="256"/>
      <c r="AN35" s="256"/>
      <c r="AO35" s="258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55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14</v>
      </c>
      <c r="L44" s="3" t="str">
        <f>K5</f>
        <v>1029</v>
      </c>
      <c r="AR44" s="44"/>
    </row>
    <row r="45" spans="2:44" s="4" customFormat="1" ht="36.950000000000003" customHeight="1">
      <c r="B45" s="45"/>
      <c r="C45" s="46" t="s">
        <v>17</v>
      </c>
      <c r="L45" s="243" t="str">
        <f>K6</f>
        <v>Multifunkční hřiště na p.p.č. 796/1</v>
      </c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22</v>
      </c>
      <c r="L47" s="47" t="str">
        <f>IF(K8="","",K8)</f>
        <v>Lom u Mostu</v>
      </c>
      <c r="AI47" s="26" t="s">
        <v>24</v>
      </c>
      <c r="AM47" s="245" t="str">
        <f>IF(AN8= "","",AN8)</f>
        <v>29. 10. 2024</v>
      </c>
      <c r="AN47" s="245"/>
      <c r="AR47" s="31"/>
    </row>
    <row r="48" spans="2:44" s="1" customFormat="1" ht="6.95" customHeight="1">
      <c r="B48" s="31"/>
      <c r="AR48" s="31"/>
    </row>
    <row r="49" spans="1:90" s="1" customFormat="1" ht="15.2" customHeight="1">
      <c r="B49" s="31"/>
      <c r="C49" s="26" t="s">
        <v>26</v>
      </c>
      <c r="L49" s="3" t="str">
        <f>IF(E11= "","",E11)</f>
        <v>Město Lom, nám. Republiky 13, 435 11 Lom</v>
      </c>
      <c r="AI49" s="26" t="s">
        <v>33</v>
      </c>
      <c r="AM49" s="246" t="str">
        <f>IF(E17="","",E17)</f>
        <v>Ing. Jiří Mertl</v>
      </c>
      <c r="AN49" s="247"/>
      <c r="AO49" s="247"/>
      <c r="AP49" s="247"/>
      <c r="AR49" s="31"/>
      <c r="AS49" s="248" t="s">
        <v>56</v>
      </c>
      <c r="AT49" s="249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25.7" customHeight="1">
      <c r="B50" s="31"/>
      <c r="C50" s="26" t="s">
        <v>31</v>
      </c>
      <c r="L50" s="3" t="str">
        <f>IF(E14= "Vyplň údaj","",E14)</f>
        <v/>
      </c>
      <c r="AI50" s="26" t="s">
        <v>37</v>
      </c>
      <c r="AM50" s="246" t="str">
        <f>IF(E20="","",E20)</f>
        <v>Jitka Dvorščáková, Průběžná 3370, 43401 Most</v>
      </c>
      <c r="AN50" s="247"/>
      <c r="AO50" s="247"/>
      <c r="AP50" s="247"/>
      <c r="AR50" s="31"/>
      <c r="AS50" s="250"/>
      <c r="AT50" s="251"/>
      <c r="BD50" s="52"/>
    </row>
    <row r="51" spans="1:90" s="1" customFormat="1" ht="10.9" customHeight="1">
      <c r="B51" s="31"/>
      <c r="AR51" s="31"/>
      <c r="AS51" s="250"/>
      <c r="AT51" s="251"/>
      <c r="BD51" s="52"/>
    </row>
    <row r="52" spans="1:90" s="1" customFormat="1" ht="29.25" customHeight="1">
      <c r="B52" s="31"/>
      <c r="C52" s="234" t="s">
        <v>57</v>
      </c>
      <c r="D52" s="235"/>
      <c r="E52" s="235"/>
      <c r="F52" s="235"/>
      <c r="G52" s="235"/>
      <c r="H52" s="53"/>
      <c r="I52" s="236" t="s">
        <v>58</v>
      </c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7" t="s">
        <v>59</v>
      </c>
      <c r="AH52" s="235"/>
      <c r="AI52" s="235"/>
      <c r="AJ52" s="235"/>
      <c r="AK52" s="235"/>
      <c r="AL52" s="235"/>
      <c r="AM52" s="235"/>
      <c r="AN52" s="236" t="s">
        <v>60</v>
      </c>
      <c r="AO52" s="235"/>
      <c r="AP52" s="235"/>
      <c r="AQ52" s="54" t="s">
        <v>61</v>
      </c>
      <c r="AR52" s="31"/>
      <c r="AS52" s="55" t="s">
        <v>62</v>
      </c>
      <c r="AT52" s="56" t="s">
        <v>63</v>
      </c>
      <c r="AU52" s="56" t="s">
        <v>64</v>
      </c>
      <c r="AV52" s="56" t="s">
        <v>65</v>
      </c>
      <c r="AW52" s="56" t="s">
        <v>66</v>
      </c>
      <c r="AX52" s="56" t="s">
        <v>67</v>
      </c>
      <c r="AY52" s="56" t="s">
        <v>68</v>
      </c>
      <c r="AZ52" s="56" t="s">
        <v>69</v>
      </c>
      <c r="BA52" s="56" t="s">
        <v>70</v>
      </c>
      <c r="BB52" s="56" t="s">
        <v>71</v>
      </c>
      <c r="BC52" s="56" t="s">
        <v>72</v>
      </c>
      <c r="BD52" s="57" t="s">
        <v>73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74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41">
        <f>ROUND(AG55,2)</f>
        <v>0</v>
      </c>
      <c r="AH54" s="241"/>
      <c r="AI54" s="241"/>
      <c r="AJ54" s="241"/>
      <c r="AK54" s="241"/>
      <c r="AL54" s="241"/>
      <c r="AM54" s="241"/>
      <c r="AN54" s="242">
        <f>SUM(AG54,AT54)</f>
        <v>0</v>
      </c>
      <c r="AO54" s="242"/>
      <c r="AP54" s="242"/>
      <c r="AQ54" s="63" t="s">
        <v>3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75</v>
      </c>
      <c r="BT54" s="68" t="s">
        <v>76</v>
      </c>
      <c r="BV54" s="68" t="s">
        <v>77</v>
      </c>
      <c r="BW54" s="68" t="s">
        <v>5</v>
      </c>
      <c r="BX54" s="68" t="s">
        <v>78</v>
      </c>
      <c r="CL54" s="68" t="s">
        <v>20</v>
      </c>
    </row>
    <row r="55" spans="1:90" s="6" customFormat="1" ht="16.5" customHeight="1">
      <c r="A55" s="69" t="s">
        <v>79</v>
      </c>
      <c r="B55" s="70"/>
      <c r="C55" s="71"/>
      <c r="D55" s="240" t="s">
        <v>15</v>
      </c>
      <c r="E55" s="240"/>
      <c r="F55" s="240"/>
      <c r="G55" s="240"/>
      <c r="H55" s="240"/>
      <c r="I55" s="72"/>
      <c r="J55" s="240" t="s">
        <v>18</v>
      </c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38">
        <f>'1029 - Multifunkční hřišt...'!J28</f>
        <v>0</v>
      </c>
      <c r="AH55" s="239"/>
      <c r="AI55" s="239"/>
      <c r="AJ55" s="239"/>
      <c r="AK55" s="239"/>
      <c r="AL55" s="239"/>
      <c r="AM55" s="239"/>
      <c r="AN55" s="238">
        <f>SUM(AG55,AT55)</f>
        <v>0</v>
      </c>
      <c r="AO55" s="239"/>
      <c r="AP55" s="239"/>
      <c r="AQ55" s="73" t="s">
        <v>80</v>
      </c>
      <c r="AR55" s="70"/>
      <c r="AS55" s="74">
        <v>0</v>
      </c>
      <c r="AT55" s="75">
        <f>ROUND(SUM(AV55:AW55),2)</f>
        <v>0</v>
      </c>
      <c r="AU55" s="76">
        <f>'1029 - Multifunkční hřišt...'!P82</f>
        <v>0</v>
      </c>
      <c r="AV55" s="75">
        <f>'1029 - Multifunkční hřišt...'!J31</f>
        <v>0</v>
      </c>
      <c r="AW55" s="75">
        <f>'1029 - Multifunkční hřišt...'!J32</f>
        <v>0</v>
      </c>
      <c r="AX55" s="75">
        <f>'1029 - Multifunkční hřišt...'!J33</f>
        <v>0</v>
      </c>
      <c r="AY55" s="75">
        <f>'1029 - Multifunkční hřišt...'!J34</f>
        <v>0</v>
      </c>
      <c r="AZ55" s="75">
        <f>'1029 - Multifunkční hřišt...'!F31</f>
        <v>0</v>
      </c>
      <c r="BA55" s="75">
        <f>'1029 - Multifunkční hřišt...'!F32</f>
        <v>0</v>
      </c>
      <c r="BB55" s="75">
        <f>'1029 - Multifunkční hřišt...'!F33</f>
        <v>0</v>
      </c>
      <c r="BC55" s="75">
        <f>'1029 - Multifunkční hřišt...'!F34</f>
        <v>0</v>
      </c>
      <c r="BD55" s="77">
        <f>'1029 - Multifunkční hřišt...'!F35</f>
        <v>0</v>
      </c>
      <c r="BT55" s="78" t="s">
        <v>81</v>
      </c>
      <c r="BU55" s="78" t="s">
        <v>82</v>
      </c>
      <c r="BV55" s="78" t="s">
        <v>77</v>
      </c>
      <c r="BW55" s="78" t="s">
        <v>5</v>
      </c>
      <c r="BX55" s="78" t="s">
        <v>78</v>
      </c>
      <c r="CL55" s="78" t="s">
        <v>20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Qkzdgo0J1c5noF25Vm1jnJ6xWxPPGRCX8n1jJrMlw+QWLaRS/aw2m7MCEqNbWCgCpnBNzpGDfb1bIj1h2gj4gA==" saltValue="5Qzq5p7vgGpdbiKzuf3D+A==" spinCount="100000" sheet="1" objects="1" scenarios="1" selectLockedCells="1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1029 - Multifunkční hřiš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workbookViewId="0">
      <selection activeCell="J16" sqref="J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2" t="s">
        <v>6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79" t="s">
        <v>11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17</v>
      </c>
      <c r="L6" s="31"/>
    </row>
    <row r="7" spans="2:46" s="1" customFormat="1" ht="16.5" customHeight="1">
      <c r="B7" s="31"/>
      <c r="E7" s="243" t="s">
        <v>18</v>
      </c>
      <c r="F7" s="269"/>
      <c r="G7" s="269"/>
      <c r="H7" s="269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19</v>
      </c>
      <c r="F9" s="24" t="s">
        <v>20</v>
      </c>
      <c r="I9" s="26" t="s">
        <v>21</v>
      </c>
      <c r="J9" s="24" t="s">
        <v>3</v>
      </c>
      <c r="L9" s="31"/>
    </row>
    <row r="10" spans="2:46" s="1" customFormat="1" ht="12" customHeight="1">
      <c r="B10" s="31"/>
      <c r="D10" s="26" t="s">
        <v>22</v>
      </c>
      <c r="F10" s="24" t="s">
        <v>23</v>
      </c>
      <c r="I10" s="26" t="s">
        <v>24</v>
      </c>
      <c r="J10" s="48" t="str">
        <f>'Rekapitulace stavby'!AN8</f>
        <v>29. 10. 2024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26</v>
      </c>
      <c r="I12" s="26" t="s">
        <v>27</v>
      </c>
      <c r="J12" s="24" t="s">
        <v>28</v>
      </c>
      <c r="L12" s="31"/>
    </row>
    <row r="13" spans="2:46" s="1" customFormat="1" ht="18" customHeight="1">
      <c r="B13" s="31"/>
      <c r="E13" s="24" t="s">
        <v>29</v>
      </c>
      <c r="I13" s="26" t="s">
        <v>30</v>
      </c>
      <c r="J13" s="24" t="s">
        <v>3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31</v>
      </c>
      <c r="I15" s="26" t="s">
        <v>27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70" t="str">
        <f>'Rekapitulace stavby'!E14</f>
        <v>Vyplň údaj</v>
      </c>
      <c r="F16" s="311"/>
      <c r="G16" s="311"/>
      <c r="H16" s="311"/>
      <c r="I16" s="26" t="s">
        <v>30</v>
      </c>
      <c r="J16" s="28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33</v>
      </c>
      <c r="I18" s="26" t="s">
        <v>27</v>
      </c>
      <c r="J18" s="24" t="s">
        <v>34</v>
      </c>
      <c r="L18" s="31"/>
    </row>
    <row r="19" spans="2:12" s="1" customFormat="1" ht="18" customHeight="1">
      <c r="B19" s="31"/>
      <c r="E19" s="24" t="s">
        <v>35</v>
      </c>
      <c r="I19" s="26" t="s">
        <v>30</v>
      </c>
      <c r="J19" s="24" t="s">
        <v>3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37</v>
      </c>
      <c r="I21" s="26" t="s">
        <v>27</v>
      </c>
      <c r="J21" s="24" t="s">
        <v>38</v>
      </c>
      <c r="L21" s="31"/>
    </row>
    <row r="22" spans="2:12" s="1" customFormat="1" ht="18" customHeight="1">
      <c r="B22" s="31"/>
      <c r="E22" s="24" t="s">
        <v>39</v>
      </c>
      <c r="I22" s="26" t="s">
        <v>30</v>
      </c>
      <c r="J22" s="24" t="s">
        <v>3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40</v>
      </c>
      <c r="L24" s="31"/>
    </row>
    <row r="25" spans="2:12" s="7" customFormat="1" ht="71.25" customHeight="1">
      <c r="B25" s="80"/>
      <c r="E25" s="265" t="s">
        <v>41</v>
      </c>
      <c r="F25" s="265"/>
      <c r="G25" s="265"/>
      <c r="H25" s="265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42</v>
      </c>
      <c r="J28" s="62">
        <f>ROUND(J82, 2)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44</v>
      </c>
      <c r="I30" s="34" t="s">
        <v>43</v>
      </c>
      <c r="J30" s="34" t="s">
        <v>45</v>
      </c>
      <c r="L30" s="31"/>
    </row>
    <row r="31" spans="2:12" s="1" customFormat="1" ht="14.45" customHeight="1">
      <c r="B31" s="31"/>
      <c r="D31" s="51" t="s">
        <v>46</v>
      </c>
      <c r="E31" s="26" t="s">
        <v>47</v>
      </c>
      <c r="F31" s="82">
        <f>ROUND((SUM(BE82:BE189)),  2)</f>
        <v>0</v>
      </c>
      <c r="I31" s="83">
        <v>0.21</v>
      </c>
      <c r="J31" s="82">
        <f>ROUND(((SUM(BE82:BE189))*I31),  2)</f>
        <v>0</v>
      </c>
      <c r="L31" s="31"/>
    </row>
    <row r="32" spans="2:12" s="1" customFormat="1" ht="14.45" customHeight="1">
      <c r="B32" s="31"/>
      <c r="E32" s="26" t="s">
        <v>48</v>
      </c>
      <c r="F32" s="82">
        <f>ROUND((SUM(BF82:BF189)),  2)</f>
        <v>0</v>
      </c>
      <c r="I32" s="83">
        <v>0.12</v>
      </c>
      <c r="J32" s="82">
        <f>ROUND(((SUM(BF82:BF189))*I32),  2)</f>
        <v>0</v>
      </c>
      <c r="L32" s="31"/>
    </row>
    <row r="33" spans="2:12" s="1" customFormat="1" ht="14.45" hidden="1" customHeight="1">
      <c r="B33" s="31"/>
      <c r="E33" s="26" t="s">
        <v>49</v>
      </c>
      <c r="F33" s="82">
        <f>ROUND((SUM(BG82:BG189)),  2)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50</v>
      </c>
      <c r="F34" s="82">
        <f>ROUND((SUM(BH82:BH189)),  2)</f>
        <v>0</v>
      </c>
      <c r="I34" s="83">
        <v>0.12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51</v>
      </c>
      <c r="F35" s="82">
        <f>ROUND((SUM(BI82:BI189)),  2)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52</v>
      </c>
      <c r="E37" s="53"/>
      <c r="F37" s="53"/>
      <c r="G37" s="86" t="s">
        <v>53</v>
      </c>
      <c r="H37" s="87" t="s">
        <v>54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customHeight="1">
      <c r="B43" s="31"/>
      <c r="C43" s="20" t="s">
        <v>85</v>
      </c>
      <c r="L43" s="31"/>
    </row>
    <row r="44" spans="2:12" s="1" customFormat="1" ht="6.95" customHeight="1">
      <c r="B44" s="31"/>
      <c r="L44" s="31"/>
    </row>
    <row r="45" spans="2:12" s="1" customFormat="1" ht="12" customHeight="1">
      <c r="B45" s="31"/>
      <c r="C45" s="26" t="s">
        <v>17</v>
      </c>
      <c r="L45" s="31"/>
    </row>
    <row r="46" spans="2:12" s="1" customFormat="1" ht="16.5" customHeight="1">
      <c r="B46" s="31"/>
      <c r="E46" s="243" t="str">
        <f>E7</f>
        <v>Multifunkční hřiště na p.p.č. 796/1</v>
      </c>
      <c r="F46" s="269"/>
      <c r="G46" s="269"/>
      <c r="H46" s="269"/>
      <c r="L46" s="31"/>
    </row>
    <row r="47" spans="2:12" s="1" customFormat="1" ht="6.95" customHeight="1">
      <c r="B47" s="31"/>
      <c r="L47" s="31"/>
    </row>
    <row r="48" spans="2:12" s="1" customFormat="1" ht="12" customHeight="1">
      <c r="B48" s="31"/>
      <c r="C48" s="26" t="s">
        <v>22</v>
      </c>
      <c r="F48" s="24" t="str">
        <f>F10</f>
        <v>Lom u Mostu</v>
      </c>
      <c r="I48" s="26" t="s">
        <v>24</v>
      </c>
      <c r="J48" s="48" t="str">
        <f>IF(J10="","",J10)</f>
        <v>29. 10. 2024</v>
      </c>
      <c r="L48" s="31"/>
    </row>
    <row r="49" spans="2:47" s="1" customFormat="1" ht="6.95" customHeight="1">
      <c r="B49" s="31"/>
      <c r="L49" s="31"/>
    </row>
    <row r="50" spans="2:47" s="1" customFormat="1" ht="15.2" customHeight="1">
      <c r="B50" s="31"/>
      <c r="C50" s="26" t="s">
        <v>26</v>
      </c>
      <c r="F50" s="24" t="str">
        <f>E13</f>
        <v>Město Lom, nám. Republiky 13, 435 11 Lom</v>
      </c>
      <c r="I50" s="26" t="s">
        <v>33</v>
      </c>
      <c r="J50" s="29" t="str">
        <f>E19</f>
        <v>Ing. Jiří Mertl</v>
      </c>
      <c r="L50" s="31"/>
    </row>
    <row r="51" spans="2:47" s="1" customFormat="1" ht="40.15" customHeight="1">
      <c r="B51" s="31"/>
      <c r="C51" s="26" t="s">
        <v>31</v>
      </c>
      <c r="F51" s="24" t="str">
        <f>IF(E16="","",E16)</f>
        <v>Vyplň údaj</v>
      </c>
      <c r="I51" s="26" t="s">
        <v>37</v>
      </c>
      <c r="J51" s="29" t="str">
        <f>E22</f>
        <v>Jitka Dvorščáková, Průběžná 3370, 43401 Most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86</v>
      </c>
      <c r="D53" s="84"/>
      <c r="E53" s="84"/>
      <c r="F53" s="84"/>
      <c r="G53" s="84"/>
      <c r="H53" s="84"/>
      <c r="I53" s="84"/>
      <c r="J53" s="91" t="s">
        <v>87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" customHeight="1">
      <c r="B55" s="31"/>
      <c r="C55" s="92" t="s">
        <v>74</v>
      </c>
      <c r="J55" s="62">
        <f>J82</f>
        <v>0</v>
      </c>
      <c r="L55" s="31"/>
      <c r="AU55" s="16" t="s">
        <v>88</v>
      </c>
    </row>
    <row r="56" spans="2:47" s="8" customFormat="1" ht="24.95" customHeight="1">
      <c r="B56" s="93"/>
      <c r="D56" s="94" t="s">
        <v>89</v>
      </c>
      <c r="E56" s="95"/>
      <c r="F56" s="95"/>
      <c r="G56" s="95"/>
      <c r="H56" s="95"/>
      <c r="I56" s="95"/>
      <c r="J56" s="96">
        <f>J83</f>
        <v>0</v>
      </c>
      <c r="L56" s="93"/>
    </row>
    <row r="57" spans="2:47" s="9" customFormat="1" ht="19.899999999999999" customHeight="1">
      <c r="B57" s="97"/>
      <c r="D57" s="98" t="s">
        <v>90</v>
      </c>
      <c r="E57" s="99"/>
      <c r="F57" s="99"/>
      <c r="G57" s="99"/>
      <c r="H57" s="99"/>
      <c r="I57" s="99"/>
      <c r="J57" s="100">
        <f>J84</f>
        <v>0</v>
      </c>
      <c r="L57" s="97"/>
    </row>
    <row r="58" spans="2:47" s="9" customFormat="1" ht="19.899999999999999" customHeight="1">
      <c r="B58" s="97"/>
      <c r="D58" s="98" t="s">
        <v>91</v>
      </c>
      <c r="E58" s="99"/>
      <c r="F58" s="99"/>
      <c r="G58" s="99"/>
      <c r="H58" s="99"/>
      <c r="I58" s="99"/>
      <c r="J58" s="100">
        <f>J108</f>
        <v>0</v>
      </c>
      <c r="L58" s="97"/>
    </row>
    <row r="59" spans="2:47" s="9" customFormat="1" ht="19.899999999999999" customHeight="1">
      <c r="B59" s="97"/>
      <c r="D59" s="98" t="s">
        <v>92</v>
      </c>
      <c r="E59" s="99"/>
      <c r="F59" s="99"/>
      <c r="G59" s="99"/>
      <c r="H59" s="99"/>
      <c r="I59" s="99"/>
      <c r="J59" s="100">
        <f>J119</f>
        <v>0</v>
      </c>
      <c r="L59" s="97"/>
    </row>
    <row r="60" spans="2:47" s="9" customFormat="1" ht="19.899999999999999" customHeight="1">
      <c r="B60" s="97"/>
      <c r="D60" s="98" t="s">
        <v>93</v>
      </c>
      <c r="E60" s="99"/>
      <c r="F60" s="99"/>
      <c r="G60" s="99"/>
      <c r="H60" s="99"/>
      <c r="I60" s="99"/>
      <c r="J60" s="100">
        <f>J148</f>
        <v>0</v>
      </c>
      <c r="L60" s="97"/>
    </row>
    <row r="61" spans="2:47" s="9" customFormat="1" ht="19.899999999999999" customHeight="1">
      <c r="B61" s="97"/>
      <c r="D61" s="98" t="s">
        <v>94</v>
      </c>
      <c r="E61" s="99"/>
      <c r="F61" s="99"/>
      <c r="G61" s="99"/>
      <c r="H61" s="99"/>
      <c r="I61" s="99"/>
      <c r="J61" s="100">
        <f>J171</f>
        <v>0</v>
      </c>
      <c r="L61" s="97"/>
    </row>
    <row r="62" spans="2:47" s="8" customFormat="1" ht="24.95" customHeight="1">
      <c r="B62" s="93"/>
      <c r="D62" s="94" t="s">
        <v>95</v>
      </c>
      <c r="E62" s="95"/>
      <c r="F62" s="95"/>
      <c r="G62" s="95"/>
      <c r="H62" s="95"/>
      <c r="I62" s="95"/>
      <c r="J62" s="96">
        <f>J174</f>
        <v>0</v>
      </c>
      <c r="L62" s="93"/>
    </row>
    <row r="63" spans="2:47" s="9" customFormat="1" ht="19.899999999999999" customHeight="1">
      <c r="B63" s="97"/>
      <c r="D63" s="98" t="s">
        <v>96</v>
      </c>
      <c r="E63" s="99"/>
      <c r="F63" s="99"/>
      <c r="G63" s="99"/>
      <c r="H63" s="99"/>
      <c r="I63" s="99"/>
      <c r="J63" s="100">
        <f>J175</f>
        <v>0</v>
      </c>
      <c r="L63" s="97"/>
    </row>
    <row r="64" spans="2:47" s="9" customFormat="1" ht="19.899999999999999" customHeight="1">
      <c r="B64" s="97"/>
      <c r="D64" s="98" t="s">
        <v>97</v>
      </c>
      <c r="E64" s="99"/>
      <c r="F64" s="99"/>
      <c r="G64" s="99"/>
      <c r="H64" s="99"/>
      <c r="I64" s="99"/>
      <c r="J64" s="100">
        <f>J187</f>
        <v>0</v>
      </c>
      <c r="L64" s="97"/>
    </row>
    <row r="65" spans="2:12" s="1" customFormat="1" ht="21.75" customHeight="1">
      <c r="B65" s="31"/>
      <c r="L65" s="31"/>
    </row>
    <row r="66" spans="2:12" s="1" customFormat="1" ht="6.9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31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1"/>
    </row>
    <row r="71" spans="2:12" s="1" customFormat="1" ht="24.95" customHeight="1">
      <c r="B71" s="31"/>
      <c r="C71" s="20" t="s">
        <v>98</v>
      </c>
      <c r="L71" s="31"/>
    </row>
    <row r="72" spans="2:12" s="1" customFormat="1" ht="6.95" customHeight="1">
      <c r="B72" s="31"/>
      <c r="L72" s="31"/>
    </row>
    <row r="73" spans="2:12" s="1" customFormat="1" ht="12" customHeight="1">
      <c r="B73" s="31"/>
      <c r="C73" s="26" t="s">
        <v>17</v>
      </c>
      <c r="L73" s="31"/>
    </row>
    <row r="74" spans="2:12" s="1" customFormat="1" ht="16.5" customHeight="1">
      <c r="B74" s="31"/>
      <c r="E74" s="243" t="str">
        <f>E7</f>
        <v>Multifunkční hřiště na p.p.č. 796/1</v>
      </c>
      <c r="F74" s="269"/>
      <c r="G74" s="269"/>
      <c r="H74" s="269"/>
      <c r="L74" s="31"/>
    </row>
    <row r="75" spans="2:12" s="1" customFormat="1" ht="6.95" customHeight="1">
      <c r="B75" s="31"/>
      <c r="L75" s="31"/>
    </row>
    <row r="76" spans="2:12" s="1" customFormat="1" ht="12" customHeight="1">
      <c r="B76" s="31"/>
      <c r="C76" s="26" t="s">
        <v>22</v>
      </c>
      <c r="F76" s="24" t="str">
        <f>F10</f>
        <v>Lom u Mostu</v>
      </c>
      <c r="I76" s="26" t="s">
        <v>24</v>
      </c>
      <c r="J76" s="48" t="str">
        <f>IF(J10="","",J10)</f>
        <v>29. 10. 2024</v>
      </c>
      <c r="L76" s="31"/>
    </row>
    <row r="77" spans="2:12" s="1" customFormat="1" ht="6.95" customHeight="1">
      <c r="B77" s="31"/>
      <c r="L77" s="31"/>
    </row>
    <row r="78" spans="2:12" s="1" customFormat="1" ht="15.2" customHeight="1">
      <c r="B78" s="31"/>
      <c r="C78" s="26" t="s">
        <v>26</v>
      </c>
      <c r="F78" s="24" t="str">
        <f>E13</f>
        <v>Město Lom, nám. Republiky 13, 435 11 Lom</v>
      </c>
      <c r="I78" s="26" t="s">
        <v>33</v>
      </c>
      <c r="J78" s="29" t="str">
        <f>E19</f>
        <v>Ing. Jiří Mertl</v>
      </c>
      <c r="L78" s="31"/>
    </row>
    <row r="79" spans="2:12" s="1" customFormat="1" ht="40.15" customHeight="1">
      <c r="B79" s="31"/>
      <c r="C79" s="26" t="s">
        <v>31</v>
      </c>
      <c r="F79" s="24" t="str">
        <f>IF(E16="","",E16)</f>
        <v>Vyplň údaj</v>
      </c>
      <c r="I79" s="26" t="s">
        <v>37</v>
      </c>
      <c r="J79" s="29" t="str">
        <f>E22</f>
        <v>Jitka Dvorščáková, Průběžná 3370, 43401 Most</v>
      </c>
      <c r="L79" s="31"/>
    </row>
    <row r="80" spans="2:12" s="1" customFormat="1" ht="10.35" customHeight="1">
      <c r="B80" s="31"/>
      <c r="L80" s="31"/>
    </row>
    <row r="81" spans="2:65" s="10" customFormat="1" ht="29.25" customHeight="1">
      <c r="B81" s="101"/>
      <c r="C81" s="102" t="s">
        <v>99</v>
      </c>
      <c r="D81" s="103" t="s">
        <v>61</v>
      </c>
      <c r="E81" s="103" t="s">
        <v>57</v>
      </c>
      <c r="F81" s="103" t="s">
        <v>58</v>
      </c>
      <c r="G81" s="103" t="s">
        <v>100</v>
      </c>
      <c r="H81" s="103" t="s">
        <v>101</v>
      </c>
      <c r="I81" s="103" t="s">
        <v>102</v>
      </c>
      <c r="J81" s="104" t="s">
        <v>87</v>
      </c>
      <c r="K81" s="105" t="s">
        <v>103</v>
      </c>
      <c r="L81" s="101"/>
      <c r="M81" s="55" t="s">
        <v>3</v>
      </c>
      <c r="N81" s="56" t="s">
        <v>46</v>
      </c>
      <c r="O81" s="56" t="s">
        <v>104</v>
      </c>
      <c r="P81" s="56" t="s">
        <v>105</v>
      </c>
      <c r="Q81" s="56" t="s">
        <v>106</v>
      </c>
      <c r="R81" s="56" t="s">
        <v>107</v>
      </c>
      <c r="S81" s="56" t="s">
        <v>108</v>
      </c>
      <c r="T81" s="57" t="s">
        <v>109</v>
      </c>
    </row>
    <row r="82" spans="2:65" s="1" customFormat="1" ht="22.9" customHeight="1">
      <c r="B82" s="31"/>
      <c r="C82" s="60" t="s">
        <v>110</v>
      </c>
      <c r="J82" s="106">
        <f>BK82</f>
        <v>0</v>
      </c>
      <c r="L82" s="31"/>
      <c r="M82" s="58"/>
      <c r="N82" s="49"/>
      <c r="O82" s="49"/>
      <c r="P82" s="107">
        <f>P83+P174</f>
        <v>0</v>
      </c>
      <c r="Q82" s="49"/>
      <c r="R82" s="107">
        <f>R83+R174</f>
        <v>947.79862600000013</v>
      </c>
      <c r="S82" s="49"/>
      <c r="T82" s="108">
        <f>T83+T174</f>
        <v>0</v>
      </c>
      <c r="AT82" s="16" t="s">
        <v>75</v>
      </c>
      <c r="AU82" s="16" t="s">
        <v>88</v>
      </c>
      <c r="BK82" s="109">
        <f>BK83+BK174</f>
        <v>0</v>
      </c>
    </row>
    <row r="83" spans="2:65" s="11" customFormat="1" ht="25.9" customHeight="1">
      <c r="B83" s="110"/>
      <c r="D83" s="111" t="s">
        <v>75</v>
      </c>
      <c r="E83" s="112" t="s">
        <v>111</v>
      </c>
      <c r="F83" s="112" t="s">
        <v>112</v>
      </c>
      <c r="I83" s="113"/>
      <c r="J83" s="114">
        <f>BK83</f>
        <v>0</v>
      </c>
      <c r="L83" s="110"/>
      <c r="M83" s="115"/>
      <c r="P83" s="116">
        <f>P84+P108+P119+P148+P171</f>
        <v>0</v>
      </c>
      <c r="R83" s="116">
        <f>R84+R108+R119+R148+R171</f>
        <v>947.79862600000013</v>
      </c>
      <c r="T83" s="117">
        <f>T84+T108+T119+T148+T171</f>
        <v>0</v>
      </c>
      <c r="AR83" s="111" t="s">
        <v>81</v>
      </c>
      <c r="AT83" s="118" t="s">
        <v>75</v>
      </c>
      <c r="AU83" s="118" t="s">
        <v>76</v>
      </c>
      <c r="AY83" s="111" t="s">
        <v>113</v>
      </c>
      <c r="BK83" s="119">
        <f>BK84+BK108+BK119+BK148+BK171</f>
        <v>0</v>
      </c>
    </row>
    <row r="84" spans="2:65" s="11" customFormat="1" ht="22.9" customHeight="1">
      <c r="B84" s="110"/>
      <c r="D84" s="111" t="s">
        <v>75</v>
      </c>
      <c r="E84" s="120" t="s">
        <v>81</v>
      </c>
      <c r="F84" s="120" t="s">
        <v>114</v>
      </c>
      <c r="I84" s="113"/>
      <c r="J84" s="121">
        <f>BK84</f>
        <v>0</v>
      </c>
      <c r="L84" s="110"/>
      <c r="M84" s="115"/>
      <c r="P84" s="116">
        <f>SUM(P85:P107)</f>
        <v>0</v>
      </c>
      <c r="R84" s="116">
        <f>SUM(R85:R107)</f>
        <v>1.3679999999999999E-2</v>
      </c>
      <c r="T84" s="117">
        <f>SUM(T85:T107)</f>
        <v>0</v>
      </c>
      <c r="AR84" s="111" t="s">
        <v>81</v>
      </c>
      <c r="AT84" s="118" t="s">
        <v>75</v>
      </c>
      <c r="AU84" s="118" t="s">
        <v>81</v>
      </c>
      <c r="AY84" s="111" t="s">
        <v>113</v>
      </c>
      <c r="BK84" s="119">
        <f>SUM(BK85:BK107)</f>
        <v>0</v>
      </c>
    </row>
    <row r="85" spans="2:65" s="1" customFormat="1" ht="24.2" customHeight="1">
      <c r="B85" s="122"/>
      <c r="C85" s="279" t="s">
        <v>81</v>
      </c>
      <c r="D85" s="279" t="s">
        <v>115</v>
      </c>
      <c r="E85" s="280" t="s">
        <v>116</v>
      </c>
      <c r="F85" s="281" t="s">
        <v>117</v>
      </c>
      <c r="G85" s="282" t="s">
        <v>118</v>
      </c>
      <c r="H85" s="283">
        <v>1280.5999999999999</v>
      </c>
      <c r="I85" s="123"/>
      <c r="J85" s="306">
        <f>ROUND(I85*H85,2)</f>
        <v>0</v>
      </c>
      <c r="K85" s="124"/>
      <c r="L85" s="31"/>
      <c r="M85" s="125" t="s">
        <v>3</v>
      </c>
      <c r="N85" s="126" t="s">
        <v>47</v>
      </c>
      <c r="P85" s="127">
        <f>O85*H85</f>
        <v>0</v>
      </c>
      <c r="Q85" s="127">
        <v>0</v>
      </c>
      <c r="R85" s="127">
        <f>Q85*H85</f>
        <v>0</v>
      </c>
      <c r="S85" s="127">
        <v>0</v>
      </c>
      <c r="T85" s="128">
        <f>S85*H85</f>
        <v>0</v>
      </c>
      <c r="AR85" s="129" t="s">
        <v>119</v>
      </c>
      <c r="AT85" s="129" t="s">
        <v>115</v>
      </c>
      <c r="AU85" s="129" t="s">
        <v>83</v>
      </c>
      <c r="AY85" s="16" t="s">
        <v>113</v>
      </c>
      <c r="BE85" s="130">
        <f>IF(N85="základní",J85,0)</f>
        <v>0</v>
      </c>
      <c r="BF85" s="130">
        <f>IF(N85="snížená",J85,0)</f>
        <v>0</v>
      </c>
      <c r="BG85" s="130">
        <f>IF(N85="zákl. přenesená",J85,0)</f>
        <v>0</v>
      </c>
      <c r="BH85" s="130">
        <f>IF(N85="sníž. přenesená",J85,0)</f>
        <v>0</v>
      </c>
      <c r="BI85" s="130">
        <f>IF(N85="nulová",J85,0)</f>
        <v>0</v>
      </c>
      <c r="BJ85" s="16" t="s">
        <v>81</v>
      </c>
      <c r="BK85" s="130">
        <f>ROUND(I85*H85,2)</f>
        <v>0</v>
      </c>
      <c r="BL85" s="16" t="s">
        <v>119</v>
      </c>
      <c r="BM85" s="129" t="s">
        <v>120</v>
      </c>
    </row>
    <row r="86" spans="2:65" s="1" customFormat="1">
      <c r="B86" s="31"/>
      <c r="C86" s="284"/>
      <c r="D86" s="285" t="s">
        <v>121</v>
      </c>
      <c r="E86" s="284"/>
      <c r="F86" s="286" t="s">
        <v>122</v>
      </c>
      <c r="G86" s="284"/>
      <c r="H86" s="284"/>
      <c r="I86" s="133"/>
      <c r="J86" s="284"/>
      <c r="L86" s="31"/>
      <c r="M86" s="134"/>
      <c r="T86" s="52"/>
      <c r="AT86" s="16" t="s">
        <v>121</v>
      </c>
      <c r="AU86" s="16" t="s">
        <v>83</v>
      </c>
    </row>
    <row r="87" spans="2:65" s="12" customFormat="1">
      <c r="B87" s="135"/>
      <c r="C87" s="287"/>
      <c r="D87" s="288" t="s">
        <v>123</v>
      </c>
      <c r="E87" s="289" t="s">
        <v>3</v>
      </c>
      <c r="F87" s="290" t="s">
        <v>124</v>
      </c>
      <c r="G87" s="287"/>
      <c r="H87" s="291">
        <v>1280.5999999999999</v>
      </c>
      <c r="I87" s="137"/>
      <c r="J87" s="287"/>
      <c r="L87" s="135"/>
      <c r="M87" s="138"/>
      <c r="T87" s="139"/>
      <c r="AT87" s="136" t="s">
        <v>123</v>
      </c>
      <c r="AU87" s="136" t="s">
        <v>83</v>
      </c>
      <c r="AV87" s="12" t="s">
        <v>83</v>
      </c>
      <c r="AW87" s="12" t="s">
        <v>36</v>
      </c>
      <c r="AX87" s="12" t="s">
        <v>76</v>
      </c>
      <c r="AY87" s="136" t="s">
        <v>113</v>
      </c>
    </row>
    <row r="88" spans="2:65" s="13" customFormat="1">
      <c r="B88" s="140"/>
      <c r="C88" s="292"/>
      <c r="D88" s="288" t="s">
        <v>123</v>
      </c>
      <c r="E88" s="293" t="s">
        <v>3</v>
      </c>
      <c r="F88" s="294" t="s">
        <v>125</v>
      </c>
      <c r="G88" s="292"/>
      <c r="H88" s="295">
        <v>1280.5999999999999</v>
      </c>
      <c r="I88" s="142"/>
      <c r="J88" s="292"/>
      <c r="L88" s="140"/>
      <c r="M88" s="143"/>
      <c r="T88" s="144"/>
      <c r="AT88" s="141" t="s">
        <v>123</v>
      </c>
      <c r="AU88" s="141" t="s">
        <v>83</v>
      </c>
      <c r="AV88" s="13" t="s">
        <v>119</v>
      </c>
      <c r="AW88" s="13" t="s">
        <v>36</v>
      </c>
      <c r="AX88" s="13" t="s">
        <v>81</v>
      </c>
      <c r="AY88" s="141" t="s">
        <v>113</v>
      </c>
    </row>
    <row r="89" spans="2:65" s="1" customFormat="1" ht="62.65" customHeight="1">
      <c r="B89" s="122"/>
      <c r="C89" s="279" t="s">
        <v>83</v>
      </c>
      <c r="D89" s="279" t="s">
        <v>115</v>
      </c>
      <c r="E89" s="280" t="s">
        <v>126</v>
      </c>
      <c r="F89" s="281" t="s">
        <v>127</v>
      </c>
      <c r="G89" s="282" t="s">
        <v>128</v>
      </c>
      <c r="H89" s="283">
        <v>384.18</v>
      </c>
      <c r="I89" s="123"/>
      <c r="J89" s="306">
        <f>ROUND(I89*H89,2)</f>
        <v>0</v>
      </c>
      <c r="K89" s="124"/>
      <c r="L89" s="31"/>
      <c r="M89" s="125" t="s">
        <v>3</v>
      </c>
      <c r="N89" s="126" t="s">
        <v>47</v>
      </c>
      <c r="P89" s="127">
        <f>O89*H89</f>
        <v>0</v>
      </c>
      <c r="Q89" s="127">
        <v>0</v>
      </c>
      <c r="R89" s="127">
        <f>Q89*H89</f>
        <v>0</v>
      </c>
      <c r="S89" s="127">
        <v>0</v>
      </c>
      <c r="T89" s="128">
        <f>S89*H89</f>
        <v>0</v>
      </c>
      <c r="AR89" s="129" t="s">
        <v>119</v>
      </c>
      <c r="AT89" s="129" t="s">
        <v>115</v>
      </c>
      <c r="AU89" s="129" t="s">
        <v>83</v>
      </c>
      <c r="AY89" s="16" t="s">
        <v>113</v>
      </c>
      <c r="BE89" s="130">
        <f>IF(N89="základní",J89,0)</f>
        <v>0</v>
      </c>
      <c r="BF89" s="130">
        <f>IF(N89="snížená",J89,0)</f>
        <v>0</v>
      </c>
      <c r="BG89" s="130">
        <f>IF(N89="zákl. přenesená",J89,0)</f>
        <v>0</v>
      </c>
      <c r="BH89" s="130">
        <f>IF(N89="sníž. přenesená",J89,0)</f>
        <v>0</v>
      </c>
      <c r="BI89" s="130">
        <f>IF(N89="nulová",J89,0)</f>
        <v>0</v>
      </c>
      <c r="BJ89" s="16" t="s">
        <v>81</v>
      </c>
      <c r="BK89" s="130">
        <f>ROUND(I89*H89,2)</f>
        <v>0</v>
      </c>
      <c r="BL89" s="16" t="s">
        <v>119</v>
      </c>
      <c r="BM89" s="129" t="s">
        <v>129</v>
      </c>
    </row>
    <row r="90" spans="2:65" s="1" customFormat="1">
      <c r="B90" s="31"/>
      <c r="C90" s="284"/>
      <c r="D90" s="285" t="s">
        <v>121</v>
      </c>
      <c r="E90" s="284"/>
      <c r="F90" s="286" t="s">
        <v>130</v>
      </c>
      <c r="G90" s="284"/>
      <c r="H90" s="284"/>
      <c r="I90" s="133"/>
      <c r="J90" s="284"/>
      <c r="L90" s="31"/>
      <c r="M90" s="134"/>
      <c r="T90" s="52"/>
      <c r="AT90" s="16" t="s">
        <v>121</v>
      </c>
      <c r="AU90" s="16" t="s">
        <v>83</v>
      </c>
    </row>
    <row r="91" spans="2:65" s="12" customFormat="1">
      <c r="B91" s="135"/>
      <c r="C91" s="287"/>
      <c r="D91" s="288" t="s">
        <v>123</v>
      </c>
      <c r="E91" s="289" t="s">
        <v>3</v>
      </c>
      <c r="F91" s="290" t="s">
        <v>131</v>
      </c>
      <c r="G91" s="287"/>
      <c r="H91" s="291">
        <v>384.18</v>
      </c>
      <c r="I91" s="137"/>
      <c r="J91" s="287"/>
      <c r="L91" s="135"/>
      <c r="M91" s="138"/>
      <c r="T91" s="139"/>
      <c r="AT91" s="136" t="s">
        <v>123</v>
      </c>
      <c r="AU91" s="136" t="s">
        <v>83</v>
      </c>
      <c r="AV91" s="12" t="s">
        <v>83</v>
      </c>
      <c r="AW91" s="12" t="s">
        <v>36</v>
      </c>
      <c r="AX91" s="12" t="s">
        <v>76</v>
      </c>
      <c r="AY91" s="136" t="s">
        <v>113</v>
      </c>
    </row>
    <row r="92" spans="2:65" s="13" customFormat="1">
      <c r="B92" s="140"/>
      <c r="C92" s="292"/>
      <c r="D92" s="288" t="s">
        <v>123</v>
      </c>
      <c r="E92" s="293" t="s">
        <v>3</v>
      </c>
      <c r="F92" s="294" t="s">
        <v>125</v>
      </c>
      <c r="G92" s="292"/>
      <c r="H92" s="295">
        <v>384.18</v>
      </c>
      <c r="I92" s="142"/>
      <c r="J92" s="292"/>
      <c r="L92" s="140"/>
      <c r="M92" s="143"/>
      <c r="T92" s="144"/>
      <c r="AT92" s="141" t="s">
        <v>123</v>
      </c>
      <c r="AU92" s="141" t="s">
        <v>83</v>
      </c>
      <c r="AV92" s="13" t="s">
        <v>119</v>
      </c>
      <c r="AW92" s="13" t="s">
        <v>36</v>
      </c>
      <c r="AX92" s="13" t="s">
        <v>81</v>
      </c>
      <c r="AY92" s="141" t="s">
        <v>113</v>
      </c>
    </row>
    <row r="93" spans="2:65" s="1" customFormat="1" ht="66.75" customHeight="1">
      <c r="B93" s="122"/>
      <c r="C93" s="279" t="s">
        <v>132</v>
      </c>
      <c r="D93" s="279" t="s">
        <v>115</v>
      </c>
      <c r="E93" s="280" t="s">
        <v>133</v>
      </c>
      <c r="F93" s="281" t="s">
        <v>134</v>
      </c>
      <c r="G93" s="282" t="s">
        <v>128</v>
      </c>
      <c r="H93" s="283">
        <v>3841.8</v>
      </c>
      <c r="I93" s="123"/>
      <c r="J93" s="306">
        <f>ROUND(I93*H93,2)</f>
        <v>0</v>
      </c>
      <c r="K93" s="124"/>
      <c r="L93" s="31"/>
      <c r="M93" s="125" t="s">
        <v>3</v>
      </c>
      <c r="N93" s="126" t="s">
        <v>47</v>
      </c>
      <c r="P93" s="127">
        <f>O93*H93</f>
        <v>0</v>
      </c>
      <c r="Q93" s="127">
        <v>0</v>
      </c>
      <c r="R93" s="127">
        <f>Q93*H93</f>
        <v>0</v>
      </c>
      <c r="S93" s="127">
        <v>0</v>
      </c>
      <c r="T93" s="128">
        <f>S93*H93</f>
        <v>0</v>
      </c>
      <c r="AR93" s="129" t="s">
        <v>119</v>
      </c>
      <c r="AT93" s="129" t="s">
        <v>115</v>
      </c>
      <c r="AU93" s="129" t="s">
        <v>83</v>
      </c>
      <c r="AY93" s="16" t="s">
        <v>113</v>
      </c>
      <c r="BE93" s="130">
        <f>IF(N93="základní",J93,0)</f>
        <v>0</v>
      </c>
      <c r="BF93" s="130">
        <f>IF(N93="snížená",J93,0)</f>
        <v>0</v>
      </c>
      <c r="BG93" s="130">
        <f>IF(N93="zákl. přenesená",J93,0)</f>
        <v>0</v>
      </c>
      <c r="BH93" s="130">
        <f>IF(N93="sníž. přenesená",J93,0)</f>
        <v>0</v>
      </c>
      <c r="BI93" s="130">
        <f>IF(N93="nulová",J93,0)</f>
        <v>0</v>
      </c>
      <c r="BJ93" s="16" t="s">
        <v>81</v>
      </c>
      <c r="BK93" s="130">
        <f>ROUND(I93*H93,2)</f>
        <v>0</v>
      </c>
      <c r="BL93" s="16" t="s">
        <v>119</v>
      </c>
      <c r="BM93" s="129" t="s">
        <v>135</v>
      </c>
    </row>
    <row r="94" spans="2:65" s="1" customFormat="1">
      <c r="B94" s="31"/>
      <c r="C94" s="284"/>
      <c r="D94" s="285" t="s">
        <v>121</v>
      </c>
      <c r="E94" s="284"/>
      <c r="F94" s="286" t="s">
        <v>136</v>
      </c>
      <c r="G94" s="284"/>
      <c r="H94" s="284"/>
      <c r="I94" s="133"/>
      <c r="J94" s="284"/>
      <c r="L94" s="31"/>
      <c r="M94" s="134"/>
      <c r="T94" s="52"/>
      <c r="AT94" s="16" t="s">
        <v>121</v>
      </c>
      <c r="AU94" s="16" t="s">
        <v>83</v>
      </c>
    </row>
    <row r="95" spans="2:65" s="12" customFormat="1">
      <c r="B95" s="135"/>
      <c r="C95" s="287"/>
      <c r="D95" s="288" t="s">
        <v>123</v>
      </c>
      <c r="E95" s="287"/>
      <c r="F95" s="290" t="s">
        <v>137</v>
      </c>
      <c r="G95" s="287"/>
      <c r="H95" s="291">
        <v>3841.8</v>
      </c>
      <c r="I95" s="137"/>
      <c r="J95" s="287"/>
      <c r="L95" s="135"/>
      <c r="M95" s="138"/>
      <c r="T95" s="139"/>
      <c r="AT95" s="136" t="s">
        <v>123</v>
      </c>
      <c r="AU95" s="136" t="s">
        <v>83</v>
      </c>
      <c r="AV95" s="12" t="s">
        <v>83</v>
      </c>
      <c r="AW95" s="12" t="s">
        <v>4</v>
      </c>
      <c r="AX95" s="12" t="s">
        <v>81</v>
      </c>
      <c r="AY95" s="136" t="s">
        <v>113</v>
      </c>
    </row>
    <row r="96" spans="2:65" s="1" customFormat="1" ht="44.25" customHeight="1">
      <c r="B96" s="122"/>
      <c r="C96" s="279" t="s">
        <v>119</v>
      </c>
      <c r="D96" s="279" t="s">
        <v>115</v>
      </c>
      <c r="E96" s="280" t="s">
        <v>138</v>
      </c>
      <c r="F96" s="281" t="s">
        <v>139</v>
      </c>
      <c r="G96" s="282" t="s">
        <v>128</v>
      </c>
      <c r="H96" s="283">
        <v>384.18</v>
      </c>
      <c r="I96" s="123"/>
      <c r="J96" s="306">
        <f>ROUND(I96*H96,2)</f>
        <v>0</v>
      </c>
      <c r="K96" s="124"/>
      <c r="L96" s="31"/>
      <c r="M96" s="125" t="s">
        <v>3</v>
      </c>
      <c r="N96" s="126" t="s">
        <v>47</v>
      </c>
      <c r="P96" s="127">
        <f>O96*H96</f>
        <v>0</v>
      </c>
      <c r="Q96" s="127">
        <v>0</v>
      </c>
      <c r="R96" s="127">
        <f>Q96*H96</f>
        <v>0</v>
      </c>
      <c r="S96" s="127">
        <v>0</v>
      </c>
      <c r="T96" s="128">
        <f>S96*H96</f>
        <v>0</v>
      </c>
      <c r="AR96" s="129" t="s">
        <v>119</v>
      </c>
      <c r="AT96" s="129" t="s">
        <v>115</v>
      </c>
      <c r="AU96" s="129" t="s">
        <v>83</v>
      </c>
      <c r="AY96" s="16" t="s">
        <v>113</v>
      </c>
      <c r="BE96" s="130">
        <f>IF(N96="základní",J96,0)</f>
        <v>0</v>
      </c>
      <c r="BF96" s="130">
        <f>IF(N96="snížená",J96,0)</f>
        <v>0</v>
      </c>
      <c r="BG96" s="130">
        <f>IF(N96="zákl. přenesená",J96,0)</f>
        <v>0</v>
      </c>
      <c r="BH96" s="130">
        <f>IF(N96="sníž. přenesená",J96,0)</f>
        <v>0</v>
      </c>
      <c r="BI96" s="130">
        <f>IF(N96="nulová",J96,0)</f>
        <v>0</v>
      </c>
      <c r="BJ96" s="16" t="s">
        <v>81</v>
      </c>
      <c r="BK96" s="130">
        <f>ROUND(I96*H96,2)</f>
        <v>0</v>
      </c>
      <c r="BL96" s="16" t="s">
        <v>119</v>
      </c>
      <c r="BM96" s="129" t="s">
        <v>140</v>
      </c>
    </row>
    <row r="97" spans="2:65" s="1" customFormat="1">
      <c r="B97" s="31"/>
      <c r="C97" s="284"/>
      <c r="D97" s="285" t="s">
        <v>121</v>
      </c>
      <c r="E97" s="284"/>
      <c r="F97" s="286" t="s">
        <v>141</v>
      </c>
      <c r="G97" s="284"/>
      <c r="H97" s="284"/>
      <c r="I97" s="133"/>
      <c r="J97" s="284"/>
      <c r="L97" s="31"/>
      <c r="M97" s="134"/>
      <c r="T97" s="52"/>
      <c r="AT97" s="16" t="s">
        <v>121</v>
      </c>
      <c r="AU97" s="16" t="s">
        <v>83</v>
      </c>
    </row>
    <row r="98" spans="2:65" s="1" customFormat="1" ht="37.9" customHeight="1">
      <c r="B98" s="122"/>
      <c r="C98" s="279" t="s">
        <v>142</v>
      </c>
      <c r="D98" s="279" t="s">
        <v>115</v>
      </c>
      <c r="E98" s="280" t="s">
        <v>143</v>
      </c>
      <c r="F98" s="281" t="s">
        <v>144</v>
      </c>
      <c r="G98" s="282" t="s">
        <v>128</v>
      </c>
      <c r="H98" s="283">
        <v>384.18</v>
      </c>
      <c r="I98" s="123"/>
      <c r="J98" s="306">
        <f>ROUND(I98*H98,2)</f>
        <v>0</v>
      </c>
      <c r="K98" s="124"/>
      <c r="L98" s="31"/>
      <c r="M98" s="125" t="s">
        <v>3</v>
      </c>
      <c r="N98" s="126" t="s">
        <v>47</v>
      </c>
      <c r="P98" s="127">
        <f>O98*H98</f>
        <v>0</v>
      </c>
      <c r="Q98" s="127">
        <v>0</v>
      </c>
      <c r="R98" s="127">
        <f>Q98*H98</f>
        <v>0</v>
      </c>
      <c r="S98" s="127">
        <v>0</v>
      </c>
      <c r="T98" s="128">
        <f>S98*H98</f>
        <v>0</v>
      </c>
      <c r="AR98" s="129" t="s">
        <v>119</v>
      </c>
      <c r="AT98" s="129" t="s">
        <v>115</v>
      </c>
      <c r="AU98" s="129" t="s">
        <v>83</v>
      </c>
      <c r="AY98" s="16" t="s">
        <v>113</v>
      </c>
      <c r="BE98" s="130">
        <f>IF(N98="základní",J98,0)</f>
        <v>0</v>
      </c>
      <c r="BF98" s="130">
        <f>IF(N98="snížená",J98,0)</f>
        <v>0</v>
      </c>
      <c r="BG98" s="130">
        <f>IF(N98="zákl. přenesená",J98,0)</f>
        <v>0</v>
      </c>
      <c r="BH98" s="130">
        <f>IF(N98="sníž. přenesená",J98,0)</f>
        <v>0</v>
      </c>
      <c r="BI98" s="130">
        <f>IF(N98="nulová",J98,0)</f>
        <v>0</v>
      </c>
      <c r="BJ98" s="16" t="s">
        <v>81</v>
      </c>
      <c r="BK98" s="130">
        <f>ROUND(I98*H98,2)</f>
        <v>0</v>
      </c>
      <c r="BL98" s="16" t="s">
        <v>119</v>
      </c>
      <c r="BM98" s="129" t="s">
        <v>145</v>
      </c>
    </row>
    <row r="99" spans="2:65" s="1" customFormat="1">
      <c r="B99" s="31"/>
      <c r="C99" s="284"/>
      <c r="D99" s="285" t="s">
        <v>121</v>
      </c>
      <c r="E99" s="284"/>
      <c r="F99" s="286" t="s">
        <v>146</v>
      </c>
      <c r="G99" s="284"/>
      <c r="H99" s="284"/>
      <c r="I99" s="133"/>
      <c r="J99" s="284"/>
      <c r="L99" s="31"/>
      <c r="M99" s="134"/>
      <c r="T99" s="52"/>
      <c r="AT99" s="16" t="s">
        <v>121</v>
      </c>
      <c r="AU99" s="16" t="s">
        <v>83</v>
      </c>
    </row>
    <row r="100" spans="2:65" s="1" customFormat="1" ht="21.75" customHeight="1">
      <c r="B100" s="122"/>
      <c r="C100" s="279" t="s">
        <v>147</v>
      </c>
      <c r="D100" s="279" t="s">
        <v>115</v>
      </c>
      <c r="E100" s="280" t="s">
        <v>148</v>
      </c>
      <c r="F100" s="281" t="s">
        <v>149</v>
      </c>
      <c r="G100" s="282" t="s">
        <v>118</v>
      </c>
      <c r="H100" s="283">
        <v>456</v>
      </c>
      <c r="I100" s="123"/>
      <c r="J100" s="306">
        <f>ROUND(I100*H100,2)</f>
        <v>0</v>
      </c>
      <c r="K100" s="124"/>
      <c r="L100" s="31"/>
      <c r="M100" s="125" t="s">
        <v>3</v>
      </c>
      <c r="N100" s="126" t="s">
        <v>47</v>
      </c>
      <c r="P100" s="127">
        <f>O100*H100</f>
        <v>0</v>
      </c>
      <c r="Q100" s="127">
        <v>0</v>
      </c>
      <c r="R100" s="127">
        <f>Q100*H100</f>
        <v>0</v>
      </c>
      <c r="S100" s="127">
        <v>0</v>
      </c>
      <c r="T100" s="128">
        <f>S100*H100</f>
        <v>0</v>
      </c>
      <c r="AR100" s="129" t="s">
        <v>119</v>
      </c>
      <c r="AT100" s="129" t="s">
        <v>115</v>
      </c>
      <c r="AU100" s="129" t="s">
        <v>83</v>
      </c>
      <c r="AY100" s="16" t="s">
        <v>113</v>
      </c>
      <c r="BE100" s="130">
        <f>IF(N100="základní",J100,0)</f>
        <v>0</v>
      </c>
      <c r="BF100" s="130">
        <f>IF(N100="snížená",J100,0)</f>
        <v>0</v>
      </c>
      <c r="BG100" s="130">
        <f>IF(N100="zákl. přenesená",J100,0)</f>
        <v>0</v>
      </c>
      <c r="BH100" s="130">
        <f>IF(N100="sníž. přenesená",J100,0)</f>
        <v>0</v>
      </c>
      <c r="BI100" s="130">
        <f>IF(N100="nulová",J100,0)</f>
        <v>0</v>
      </c>
      <c r="BJ100" s="16" t="s">
        <v>81</v>
      </c>
      <c r="BK100" s="130">
        <f>ROUND(I100*H100,2)</f>
        <v>0</v>
      </c>
      <c r="BL100" s="16" t="s">
        <v>119</v>
      </c>
      <c r="BM100" s="129" t="s">
        <v>150</v>
      </c>
    </row>
    <row r="101" spans="2:65" s="1" customFormat="1">
      <c r="B101" s="31"/>
      <c r="C101" s="284"/>
      <c r="D101" s="285" t="s">
        <v>121</v>
      </c>
      <c r="E101" s="284"/>
      <c r="F101" s="286" t="s">
        <v>151</v>
      </c>
      <c r="G101" s="284"/>
      <c r="H101" s="284"/>
      <c r="I101" s="133"/>
      <c r="J101" s="284"/>
      <c r="L101" s="31"/>
      <c r="M101" s="134"/>
      <c r="T101" s="52"/>
      <c r="AT101" s="16" t="s">
        <v>121</v>
      </c>
      <c r="AU101" s="16" t="s">
        <v>83</v>
      </c>
    </row>
    <row r="102" spans="2:65" s="1" customFormat="1" ht="16.5" customHeight="1">
      <c r="B102" s="122"/>
      <c r="C102" s="296" t="s">
        <v>152</v>
      </c>
      <c r="D102" s="296" t="s">
        <v>153</v>
      </c>
      <c r="E102" s="297" t="s">
        <v>154</v>
      </c>
      <c r="F102" s="298" t="s">
        <v>155</v>
      </c>
      <c r="G102" s="299" t="s">
        <v>156</v>
      </c>
      <c r="H102" s="300">
        <v>13.68</v>
      </c>
      <c r="I102" s="145"/>
      <c r="J102" s="307">
        <f>ROUND(I102*H102,2)</f>
        <v>0</v>
      </c>
      <c r="K102" s="146"/>
      <c r="L102" s="147"/>
      <c r="M102" s="148" t="s">
        <v>3</v>
      </c>
      <c r="N102" s="149" t="s">
        <v>47</v>
      </c>
      <c r="P102" s="127">
        <f>O102*H102</f>
        <v>0</v>
      </c>
      <c r="Q102" s="127">
        <v>1E-3</v>
      </c>
      <c r="R102" s="127">
        <f>Q102*H102</f>
        <v>1.3679999999999999E-2</v>
      </c>
      <c r="S102" s="127">
        <v>0</v>
      </c>
      <c r="T102" s="128">
        <f>S102*H102</f>
        <v>0</v>
      </c>
      <c r="AR102" s="129" t="s">
        <v>157</v>
      </c>
      <c r="AT102" s="129" t="s">
        <v>153</v>
      </c>
      <c r="AU102" s="129" t="s">
        <v>83</v>
      </c>
      <c r="AY102" s="16" t="s">
        <v>113</v>
      </c>
      <c r="BE102" s="130">
        <f>IF(N102="základní",J102,0)</f>
        <v>0</v>
      </c>
      <c r="BF102" s="130">
        <f>IF(N102="snížená",J102,0)</f>
        <v>0</v>
      </c>
      <c r="BG102" s="130">
        <f>IF(N102="zákl. přenesená",J102,0)</f>
        <v>0</v>
      </c>
      <c r="BH102" s="130">
        <f>IF(N102="sníž. přenesená",J102,0)</f>
        <v>0</v>
      </c>
      <c r="BI102" s="130">
        <f>IF(N102="nulová",J102,0)</f>
        <v>0</v>
      </c>
      <c r="BJ102" s="16" t="s">
        <v>81</v>
      </c>
      <c r="BK102" s="130">
        <f>ROUND(I102*H102,2)</f>
        <v>0</v>
      </c>
      <c r="BL102" s="16" t="s">
        <v>119</v>
      </c>
      <c r="BM102" s="129" t="s">
        <v>158</v>
      </c>
    </row>
    <row r="103" spans="2:65" s="12" customFormat="1">
      <c r="B103" s="135"/>
      <c r="C103" s="287"/>
      <c r="D103" s="288" t="s">
        <v>123</v>
      </c>
      <c r="E103" s="287"/>
      <c r="F103" s="290" t="s">
        <v>159</v>
      </c>
      <c r="G103" s="287"/>
      <c r="H103" s="291">
        <v>13.68</v>
      </c>
      <c r="I103" s="137"/>
      <c r="J103" s="287"/>
      <c r="L103" s="135"/>
      <c r="M103" s="138"/>
      <c r="T103" s="139"/>
      <c r="AT103" s="136" t="s">
        <v>123</v>
      </c>
      <c r="AU103" s="136" t="s">
        <v>83</v>
      </c>
      <c r="AV103" s="12" t="s">
        <v>83</v>
      </c>
      <c r="AW103" s="12" t="s">
        <v>4</v>
      </c>
      <c r="AX103" s="12" t="s">
        <v>81</v>
      </c>
      <c r="AY103" s="136" t="s">
        <v>113</v>
      </c>
    </row>
    <row r="104" spans="2:65" s="1" customFormat="1" ht="33" customHeight="1">
      <c r="B104" s="122"/>
      <c r="C104" s="279" t="s">
        <v>157</v>
      </c>
      <c r="D104" s="279" t="s">
        <v>115</v>
      </c>
      <c r="E104" s="280" t="s">
        <v>160</v>
      </c>
      <c r="F104" s="281" t="s">
        <v>161</v>
      </c>
      <c r="G104" s="282" t="s">
        <v>118</v>
      </c>
      <c r="H104" s="283">
        <v>480.6</v>
      </c>
      <c r="I104" s="123"/>
      <c r="J104" s="306">
        <f>ROUND(I104*H104,2)</f>
        <v>0</v>
      </c>
      <c r="K104" s="124"/>
      <c r="L104" s="31"/>
      <c r="M104" s="125" t="s">
        <v>3</v>
      </c>
      <c r="N104" s="126" t="s">
        <v>47</v>
      </c>
      <c r="P104" s="127">
        <f>O104*H104</f>
        <v>0</v>
      </c>
      <c r="Q104" s="127">
        <v>0</v>
      </c>
      <c r="R104" s="127">
        <f>Q104*H104</f>
        <v>0</v>
      </c>
      <c r="S104" s="127">
        <v>0</v>
      </c>
      <c r="T104" s="128">
        <f>S104*H104</f>
        <v>0</v>
      </c>
      <c r="AR104" s="129" t="s">
        <v>119</v>
      </c>
      <c r="AT104" s="129" t="s">
        <v>115</v>
      </c>
      <c r="AU104" s="129" t="s">
        <v>83</v>
      </c>
      <c r="AY104" s="16" t="s">
        <v>113</v>
      </c>
      <c r="BE104" s="130">
        <f>IF(N104="základní",J104,0)</f>
        <v>0</v>
      </c>
      <c r="BF104" s="130">
        <f>IF(N104="snížená",J104,0)</f>
        <v>0</v>
      </c>
      <c r="BG104" s="130">
        <f>IF(N104="zákl. přenesená",J104,0)</f>
        <v>0</v>
      </c>
      <c r="BH104" s="130">
        <f>IF(N104="sníž. přenesená",J104,0)</f>
        <v>0</v>
      </c>
      <c r="BI104" s="130">
        <f>IF(N104="nulová",J104,0)</f>
        <v>0</v>
      </c>
      <c r="BJ104" s="16" t="s">
        <v>81</v>
      </c>
      <c r="BK104" s="130">
        <f>ROUND(I104*H104,2)</f>
        <v>0</v>
      </c>
      <c r="BL104" s="16" t="s">
        <v>119</v>
      </c>
      <c r="BM104" s="129" t="s">
        <v>162</v>
      </c>
    </row>
    <row r="105" spans="2:65" s="1" customFormat="1">
      <c r="B105" s="31"/>
      <c r="C105" s="284"/>
      <c r="D105" s="285" t="s">
        <v>121</v>
      </c>
      <c r="E105" s="284"/>
      <c r="F105" s="286" t="s">
        <v>163</v>
      </c>
      <c r="G105" s="284"/>
      <c r="H105" s="284"/>
      <c r="I105" s="133"/>
      <c r="J105" s="284"/>
      <c r="L105" s="31"/>
      <c r="M105" s="134"/>
      <c r="T105" s="52"/>
      <c r="AT105" s="16" t="s">
        <v>121</v>
      </c>
      <c r="AU105" s="16" t="s">
        <v>83</v>
      </c>
    </row>
    <row r="106" spans="2:65" s="1" customFormat="1" ht="33" customHeight="1">
      <c r="B106" s="122"/>
      <c r="C106" s="279" t="s">
        <v>164</v>
      </c>
      <c r="D106" s="279" t="s">
        <v>115</v>
      </c>
      <c r="E106" s="280" t="s">
        <v>165</v>
      </c>
      <c r="F106" s="281" t="s">
        <v>166</v>
      </c>
      <c r="G106" s="282" t="s">
        <v>118</v>
      </c>
      <c r="H106" s="283">
        <v>800</v>
      </c>
      <c r="I106" s="123"/>
      <c r="J106" s="306">
        <f>ROUND(I106*H106,2)</f>
        <v>0</v>
      </c>
      <c r="K106" s="124"/>
      <c r="L106" s="31"/>
      <c r="M106" s="125" t="s">
        <v>3</v>
      </c>
      <c r="N106" s="126" t="s">
        <v>47</v>
      </c>
      <c r="P106" s="127">
        <f>O106*H106</f>
        <v>0</v>
      </c>
      <c r="Q106" s="127">
        <v>0</v>
      </c>
      <c r="R106" s="127">
        <f>Q106*H106</f>
        <v>0</v>
      </c>
      <c r="S106" s="127">
        <v>0</v>
      </c>
      <c r="T106" s="128">
        <f>S106*H106</f>
        <v>0</v>
      </c>
      <c r="AR106" s="129" t="s">
        <v>119</v>
      </c>
      <c r="AT106" s="129" t="s">
        <v>115</v>
      </c>
      <c r="AU106" s="129" t="s">
        <v>83</v>
      </c>
      <c r="AY106" s="16" t="s">
        <v>113</v>
      </c>
      <c r="BE106" s="130">
        <f>IF(N106="základní",J106,0)</f>
        <v>0</v>
      </c>
      <c r="BF106" s="130">
        <f>IF(N106="snížená",J106,0)</f>
        <v>0</v>
      </c>
      <c r="BG106" s="130">
        <f>IF(N106="zákl. přenesená",J106,0)</f>
        <v>0</v>
      </c>
      <c r="BH106" s="130">
        <f>IF(N106="sníž. přenesená",J106,0)</f>
        <v>0</v>
      </c>
      <c r="BI106" s="130">
        <f>IF(N106="nulová",J106,0)</f>
        <v>0</v>
      </c>
      <c r="BJ106" s="16" t="s">
        <v>81</v>
      </c>
      <c r="BK106" s="130">
        <f>ROUND(I106*H106,2)</f>
        <v>0</v>
      </c>
      <c r="BL106" s="16" t="s">
        <v>119</v>
      </c>
      <c r="BM106" s="129" t="s">
        <v>167</v>
      </c>
    </row>
    <row r="107" spans="2:65" s="1" customFormat="1">
      <c r="B107" s="31"/>
      <c r="C107" s="284"/>
      <c r="D107" s="285" t="s">
        <v>121</v>
      </c>
      <c r="E107" s="284"/>
      <c r="F107" s="286" t="s">
        <v>168</v>
      </c>
      <c r="G107" s="284"/>
      <c r="H107" s="284"/>
      <c r="I107" s="133"/>
      <c r="J107" s="284"/>
      <c r="L107" s="31"/>
      <c r="M107" s="134"/>
      <c r="T107" s="52"/>
      <c r="AT107" s="16" t="s">
        <v>121</v>
      </c>
      <c r="AU107" s="16" t="s">
        <v>83</v>
      </c>
    </row>
    <row r="108" spans="2:65" s="11" customFormat="1" ht="22.9" customHeight="1">
      <c r="B108" s="110"/>
      <c r="C108" s="301"/>
      <c r="D108" s="302" t="s">
        <v>75</v>
      </c>
      <c r="E108" s="303" t="s">
        <v>132</v>
      </c>
      <c r="F108" s="303" t="s">
        <v>169</v>
      </c>
      <c r="G108" s="301"/>
      <c r="H108" s="301"/>
      <c r="I108" s="113"/>
      <c r="J108" s="308">
        <f>BK108</f>
        <v>0</v>
      </c>
      <c r="L108" s="110"/>
      <c r="M108" s="115"/>
      <c r="P108" s="116">
        <f>SUM(P109:P118)</f>
        <v>0</v>
      </c>
      <c r="R108" s="116">
        <f>SUM(R109:R118)</f>
        <v>0</v>
      </c>
      <c r="T108" s="117">
        <f>SUM(T109:T118)</f>
        <v>0</v>
      </c>
      <c r="AR108" s="111" t="s">
        <v>81</v>
      </c>
      <c r="AT108" s="118" t="s">
        <v>75</v>
      </c>
      <c r="AU108" s="118" t="s">
        <v>81</v>
      </c>
      <c r="AY108" s="111" t="s">
        <v>113</v>
      </c>
      <c r="BK108" s="119">
        <f>SUM(BK109:BK118)</f>
        <v>0</v>
      </c>
    </row>
    <row r="109" spans="2:65" s="1" customFormat="1" ht="24.2" customHeight="1">
      <c r="B109" s="122"/>
      <c r="C109" s="279"/>
      <c r="D109" s="279"/>
      <c r="E109" s="280"/>
      <c r="F109" s="281"/>
      <c r="G109" s="282" t="s">
        <v>170</v>
      </c>
      <c r="H109" s="283">
        <v>0</v>
      </c>
      <c r="I109" s="123"/>
      <c r="J109" s="306">
        <f>ROUND(I109*H109,2)</f>
        <v>0</v>
      </c>
      <c r="K109" s="124"/>
      <c r="L109" s="31"/>
      <c r="M109" s="125" t="s">
        <v>3</v>
      </c>
      <c r="N109" s="126" t="s">
        <v>47</v>
      </c>
      <c r="P109" s="127">
        <f>O109*H109</f>
        <v>0</v>
      </c>
      <c r="Q109" s="127">
        <v>0</v>
      </c>
      <c r="R109" s="127">
        <f>Q109*H109</f>
        <v>0</v>
      </c>
      <c r="S109" s="127">
        <v>0</v>
      </c>
      <c r="T109" s="128">
        <f>S109*H109</f>
        <v>0</v>
      </c>
      <c r="AR109" s="129" t="s">
        <v>119</v>
      </c>
      <c r="AT109" s="129" t="s">
        <v>115</v>
      </c>
      <c r="AU109" s="129" t="s">
        <v>83</v>
      </c>
      <c r="AY109" s="16" t="s">
        <v>113</v>
      </c>
      <c r="BE109" s="130">
        <f>IF(N109="základní",J109,0)</f>
        <v>0</v>
      </c>
      <c r="BF109" s="130">
        <f>IF(N109="snížená",J109,0)</f>
        <v>0</v>
      </c>
      <c r="BG109" s="130">
        <f>IF(N109="zákl. přenesená",J109,0)</f>
        <v>0</v>
      </c>
      <c r="BH109" s="130">
        <f>IF(N109="sníž. přenesená",J109,0)</f>
        <v>0</v>
      </c>
      <c r="BI109" s="130">
        <f>IF(N109="nulová",J109,0)</f>
        <v>0</v>
      </c>
      <c r="BJ109" s="16" t="s">
        <v>81</v>
      </c>
      <c r="BK109" s="130">
        <f>ROUND(I109*H109,2)</f>
        <v>0</v>
      </c>
      <c r="BL109" s="16" t="s">
        <v>119</v>
      </c>
      <c r="BM109" s="129" t="s">
        <v>171</v>
      </c>
    </row>
    <row r="110" spans="2:65" s="1" customFormat="1">
      <c r="B110" s="31"/>
      <c r="C110" s="284"/>
      <c r="D110" s="285" t="s">
        <v>121</v>
      </c>
      <c r="E110" s="284"/>
      <c r="F110" s="286" t="s">
        <v>172</v>
      </c>
      <c r="G110" s="284"/>
      <c r="H110" s="284"/>
      <c r="I110" s="133"/>
      <c r="J110" s="284"/>
      <c r="L110" s="31"/>
      <c r="M110" s="134"/>
      <c r="T110" s="52"/>
      <c r="AT110" s="16" t="s">
        <v>121</v>
      </c>
      <c r="AU110" s="16" t="s">
        <v>83</v>
      </c>
    </row>
    <row r="111" spans="2:65" s="1" customFormat="1" ht="24.2" customHeight="1">
      <c r="B111" s="122"/>
      <c r="C111" s="279"/>
      <c r="D111" s="279"/>
      <c r="E111" s="280"/>
      <c r="F111" s="281"/>
      <c r="G111" s="282" t="s">
        <v>170</v>
      </c>
      <c r="H111" s="283">
        <v>0</v>
      </c>
      <c r="I111" s="123"/>
      <c r="J111" s="306">
        <f>ROUND(I111*H111,2)</f>
        <v>0</v>
      </c>
      <c r="K111" s="124"/>
      <c r="L111" s="31"/>
      <c r="M111" s="125" t="s">
        <v>3</v>
      </c>
      <c r="N111" s="126" t="s">
        <v>47</v>
      </c>
      <c r="P111" s="127">
        <f>O111*H111</f>
        <v>0</v>
      </c>
      <c r="Q111" s="127">
        <v>0</v>
      </c>
      <c r="R111" s="127">
        <f>Q111*H111</f>
        <v>0</v>
      </c>
      <c r="S111" s="127">
        <v>0</v>
      </c>
      <c r="T111" s="128">
        <f>S111*H111</f>
        <v>0</v>
      </c>
      <c r="AR111" s="129" t="s">
        <v>119</v>
      </c>
      <c r="AT111" s="129" t="s">
        <v>115</v>
      </c>
      <c r="AU111" s="129" t="s">
        <v>83</v>
      </c>
      <c r="AY111" s="16" t="s">
        <v>113</v>
      </c>
      <c r="BE111" s="130">
        <f>IF(N111="základní",J111,0)</f>
        <v>0</v>
      </c>
      <c r="BF111" s="130">
        <f>IF(N111="snížená",J111,0)</f>
        <v>0</v>
      </c>
      <c r="BG111" s="130">
        <f>IF(N111="zákl. přenesená",J111,0)</f>
        <v>0</v>
      </c>
      <c r="BH111" s="130">
        <f>IF(N111="sníž. přenesená",J111,0)</f>
        <v>0</v>
      </c>
      <c r="BI111" s="130">
        <f>IF(N111="nulová",J111,0)</f>
        <v>0</v>
      </c>
      <c r="BJ111" s="16" t="s">
        <v>81</v>
      </c>
      <c r="BK111" s="130">
        <f>ROUND(I111*H111,2)</f>
        <v>0</v>
      </c>
      <c r="BL111" s="16" t="s">
        <v>119</v>
      </c>
      <c r="BM111" s="129" t="s">
        <v>173</v>
      </c>
    </row>
    <row r="112" spans="2:65" s="1" customFormat="1">
      <c r="B112" s="31"/>
      <c r="C112" s="284"/>
      <c r="D112" s="285" t="s">
        <v>121</v>
      </c>
      <c r="E112" s="284"/>
      <c r="F112" s="286" t="s">
        <v>174</v>
      </c>
      <c r="G112" s="284"/>
      <c r="H112" s="284"/>
      <c r="I112" s="133"/>
      <c r="J112" s="284"/>
      <c r="L112" s="31"/>
      <c r="M112" s="134"/>
      <c r="T112" s="52"/>
      <c r="AT112" s="16" t="s">
        <v>121</v>
      </c>
      <c r="AU112" s="16" t="s">
        <v>83</v>
      </c>
    </row>
    <row r="113" spans="2:65" s="1" customFormat="1" ht="16.5" customHeight="1">
      <c r="B113" s="122"/>
      <c r="C113" s="279"/>
      <c r="D113" s="279"/>
      <c r="E113" s="280"/>
      <c r="F113" s="281"/>
      <c r="G113" s="282" t="s">
        <v>118</v>
      </c>
      <c r="H113" s="283">
        <v>0</v>
      </c>
      <c r="I113" s="123"/>
      <c r="J113" s="306">
        <f>ROUND(I113*H113,2)</f>
        <v>0</v>
      </c>
      <c r="K113" s="124"/>
      <c r="L113" s="31"/>
      <c r="M113" s="125" t="s">
        <v>3</v>
      </c>
      <c r="N113" s="126" t="s">
        <v>47</v>
      </c>
      <c r="P113" s="127">
        <f>O113*H113</f>
        <v>0</v>
      </c>
      <c r="Q113" s="127">
        <v>0</v>
      </c>
      <c r="R113" s="127">
        <f>Q113*H113</f>
        <v>0</v>
      </c>
      <c r="S113" s="127">
        <v>0</v>
      </c>
      <c r="T113" s="128">
        <f>S113*H113</f>
        <v>0</v>
      </c>
      <c r="AR113" s="129" t="s">
        <v>119</v>
      </c>
      <c r="AT113" s="129" t="s">
        <v>115</v>
      </c>
      <c r="AU113" s="129" t="s">
        <v>83</v>
      </c>
      <c r="AY113" s="16" t="s">
        <v>113</v>
      </c>
      <c r="BE113" s="130">
        <f>IF(N113="základní",J113,0)</f>
        <v>0</v>
      </c>
      <c r="BF113" s="130">
        <f>IF(N113="snížená",J113,0)</f>
        <v>0</v>
      </c>
      <c r="BG113" s="130">
        <f>IF(N113="zákl. přenesená",J113,0)</f>
        <v>0</v>
      </c>
      <c r="BH113" s="130">
        <f>IF(N113="sníž. přenesená",J113,0)</f>
        <v>0</v>
      </c>
      <c r="BI113" s="130">
        <f>IF(N113="nulová",J113,0)</f>
        <v>0</v>
      </c>
      <c r="BJ113" s="16" t="s">
        <v>81</v>
      </c>
      <c r="BK113" s="130">
        <f>ROUND(I113*H113,2)</f>
        <v>0</v>
      </c>
      <c r="BL113" s="16" t="s">
        <v>119</v>
      </c>
      <c r="BM113" s="129" t="s">
        <v>175</v>
      </c>
    </row>
    <row r="114" spans="2:65" s="1" customFormat="1">
      <c r="B114" s="31"/>
      <c r="C114" s="284"/>
      <c r="D114" s="285" t="s">
        <v>121</v>
      </c>
      <c r="E114" s="284"/>
      <c r="F114" s="286" t="s">
        <v>176</v>
      </c>
      <c r="G114" s="284"/>
      <c r="H114" s="284"/>
      <c r="I114" s="133"/>
      <c r="J114" s="284"/>
      <c r="L114" s="31"/>
      <c r="M114" s="134"/>
      <c r="T114" s="52"/>
      <c r="AT114" s="16" t="s">
        <v>121</v>
      </c>
      <c r="AU114" s="16" t="s">
        <v>83</v>
      </c>
    </row>
    <row r="115" spans="2:65" s="12" customFormat="1">
      <c r="B115" s="135"/>
      <c r="C115" s="287"/>
      <c r="D115" s="288" t="s">
        <v>123</v>
      </c>
      <c r="E115" s="289" t="s">
        <v>3</v>
      </c>
      <c r="F115" s="290" t="s">
        <v>177</v>
      </c>
      <c r="G115" s="287"/>
      <c r="H115" s="291">
        <v>0</v>
      </c>
      <c r="I115" s="137"/>
      <c r="J115" s="287"/>
      <c r="L115" s="135"/>
      <c r="M115" s="138"/>
      <c r="T115" s="139"/>
      <c r="AT115" s="136" t="s">
        <v>123</v>
      </c>
      <c r="AU115" s="136" t="s">
        <v>83</v>
      </c>
      <c r="AV115" s="12" t="s">
        <v>83</v>
      </c>
      <c r="AW115" s="12" t="s">
        <v>36</v>
      </c>
      <c r="AX115" s="12" t="s">
        <v>76</v>
      </c>
      <c r="AY115" s="136" t="s">
        <v>113</v>
      </c>
    </row>
    <row r="116" spans="2:65" s="13" customFormat="1">
      <c r="B116" s="140"/>
      <c r="C116" s="292"/>
      <c r="D116" s="288" t="s">
        <v>123</v>
      </c>
      <c r="E116" s="293" t="s">
        <v>3</v>
      </c>
      <c r="F116" s="294" t="s">
        <v>125</v>
      </c>
      <c r="G116" s="292"/>
      <c r="H116" s="295">
        <v>0</v>
      </c>
      <c r="I116" s="142"/>
      <c r="J116" s="292"/>
      <c r="L116" s="140"/>
      <c r="M116" s="143"/>
      <c r="T116" s="144"/>
      <c r="AT116" s="141" t="s">
        <v>123</v>
      </c>
      <c r="AU116" s="141" t="s">
        <v>83</v>
      </c>
      <c r="AV116" s="13" t="s">
        <v>119</v>
      </c>
      <c r="AW116" s="13" t="s">
        <v>36</v>
      </c>
      <c r="AX116" s="13" t="s">
        <v>81</v>
      </c>
      <c r="AY116" s="141" t="s">
        <v>113</v>
      </c>
    </row>
    <row r="117" spans="2:65" s="1" customFormat="1" ht="16.5" customHeight="1">
      <c r="B117" s="122"/>
      <c r="C117" s="279"/>
      <c r="D117" s="279"/>
      <c r="E117" s="280"/>
      <c r="F117" s="281"/>
      <c r="G117" s="282" t="s">
        <v>170</v>
      </c>
      <c r="H117" s="283">
        <v>0</v>
      </c>
      <c r="I117" s="123"/>
      <c r="J117" s="306">
        <f>ROUND(I117*H117,2)</f>
        <v>0</v>
      </c>
      <c r="K117" s="124"/>
      <c r="L117" s="31"/>
      <c r="M117" s="125" t="s">
        <v>3</v>
      </c>
      <c r="N117" s="126" t="s">
        <v>47</v>
      </c>
      <c r="P117" s="127">
        <f>O117*H117</f>
        <v>0</v>
      </c>
      <c r="Q117" s="127">
        <v>0</v>
      </c>
      <c r="R117" s="127">
        <f>Q117*H117</f>
        <v>0</v>
      </c>
      <c r="S117" s="127">
        <v>0</v>
      </c>
      <c r="T117" s="128">
        <f>S117*H117</f>
        <v>0</v>
      </c>
      <c r="AR117" s="129" t="s">
        <v>119</v>
      </c>
      <c r="AT117" s="129" t="s">
        <v>115</v>
      </c>
      <c r="AU117" s="129" t="s">
        <v>83</v>
      </c>
      <c r="AY117" s="16" t="s">
        <v>113</v>
      </c>
      <c r="BE117" s="130">
        <f>IF(N117="základní",J117,0)</f>
        <v>0</v>
      </c>
      <c r="BF117" s="130">
        <f>IF(N117="snížená",J117,0)</f>
        <v>0</v>
      </c>
      <c r="BG117" s="130">
        <f>IF(N117="zákl. přenesená",J117,0)</f>
        <v>0</v>
      </c>
      <c r="BH117" s="130">
        <f>IF(N117="sníž. přenesená",J117,0)</f>
        <v>0</v>
      </c>
      <c r="BI117" s="130">
        <f>IF(N117="nulová",J117,0)</f>
        <v>0</v>
      </c>
      <c r="BJ117" s="16" t="s">
        <v>81</v>
      </c>
      <c r="BK117" s="130">
        <f>ROUND(I117*H117,2)</f>
        <v>0</v>
      </c>
      <c r="BL117" s="16" t="s">
        <v>119</v>
      </c>
      <c r="BM117" s="129" t="s">
        <v>178</v>
      </c>
    </row>
    <row r="118" spans="2:65" s="1" customFormat="1">
      <c r="B118" s="31"/>
      <c r="C118" s="284"/>
      <c r="D118" s="285" t="s">
        <v>121</v>
      </c>
      <c r="E118" s="284"/>
      <c r="F118" s="286" t="s">
        <v>179</v>
      </c>
      <c r="G118" s="284"/>
      <c r="H118" s="284"/>
      <c r="I118" s="133"/>
      <c r="J118" s="284"/>
      <c r="L118" s="31"/>
      <c r="M118" s="134"/>
      <c r="T118" s="52"/>
      <c r="AT118" s="16" t="s">
        <v>121</v>
      </c>
      <c r="AU118" s="16" t="s">
        <v>83</v>
      </c>
    </row>
    <row r="119" spans="2:65" s="11" customFormat="1" ht="22.9" customHeight="1">
      <c r="B119" s="110"/>
      <c r="C119" s="301"/>
      <c r="D119" s="302" t="s">
        <v>75</v>
      </c>
      <c r="E119" s="303" t="s">
        <v>142</v>
      </c>
      <c r="F119" s="303" t="s">
        <v>180</v>
      </c>
      <c r="G119" s="301"/>
      <c r="H119" s="301"/>
      <c r="I119" s="113"/>
      <c r="J119" s="308">
        <f>BK119</f>
        <v>0</v>
      </c>
      <c r="L119" s="110"/>
      <c r="M119" s="115"/>
      <c r="P119" s="116">
        <f>SUM(P120:P147)</f>
        <v>0</v>
      </c>
      <c r="R119" s="116">
        <f>SUM(R120:R147)</f>
        <v>911.84094600000014</v>
      </c>
      <c r="T119" s="117">
        <f>SUM(T120:T147)</f>
        <v>0</v>
      </c>
      <c r="AR119" s="111" t="s">
        <v>81</v>
      </c>
      <c r="AT119" s="118" t="s">
        <v>75</v>
      </c>
      <c r="AU119" s="118" t="s">
        <v>81</v>
      </c>
      <c r="AY119" s="111" t="s">
        <v>113</v>
      </c>
      <c r="BK119" s="119">
        <f>SUM(BK120:BK147)</f>
        <v>0</v>
      </c>
    </row>
    <row r="120" spans="2:65" s="1" customFormat="1" ht="37.9" customHeight="1">
      <c r="B120" s="122"/>
      <c r="C120" s="279" t="s">
        <v>181</v>
      </c>
      <c r="D120" s="279" t="s">
        <v>115</v>
      </c>
      <c r="E120" s="280" t="s">
        <v>182</v>
      </c>
      <c r="F120" s="281" t="s">
        <v>183</v>
      </c>
      <c r="G120" s="282" t="s">
        <v>118</v>
      </c>
      <c r="H120" s="283">
        <v>800</v>
      </c>
      <c r="I120" s="123"/>
      <c r="J120" s="306">
        <f>ROUND(I120*H120,2)</f>
        <v>0</v>
      </c>
      <c r="K120" s="124"/>
      <c r="L120" s="31"/>
      <c r="M120" s="125" t="s">
        <v>3</v>
      </c>
      <c r="N120" s="126" t="s">
        <v>47</v>
      </c>
      <c r="P120" s="127">
        <f>O120*H120</f>
        <v>0</v>
      </c>
      <c r="Q120" s="127">
        <v>0.13800000000000001</v>
      </c>
      <c r="R120" s="127">
        <f>Q120*H120</f>
        <v>110.4</v>
      </c>
      <c r="S120" s="127">
        <v>0</v>
      </c>
      <c r="T120" s="128">
        <f>S120*H120</f>
        <v>0</v>
      </c>
      <c r="AR120" s="129" t="s">
        <v>119</v>
      </c>
      <c r="AT120" s="129" t="s">
        <v>115</v>
      </c>
      <c r="AU120" s="129" t="s">
        <v>83</v>
      </c>
      <c r="AY120" s="16" t="s">
        <v>113</v>
      </c>
      <c r="BE120" s="130">
        <f>IF(N120="základní",J120,0)</f>
        <v>0</v>
      </c>
      <c r="BF120" s="130">
        <f>IF(N120="snížená",J120,0)</f>
        <v>0</v>
      </c>
      <c r="BG120" s="130">
        <f>IF(N120="zákl. přenesená",J120,0)</f>
        <v>0</v>
      </c>
      <c r="BH120" s="130">
        <f>IF(N120="sníž. přenesená",J120,0)</f>
        <v>0</v>
      </c>
      <c r="BI120" s="130">
        <f>IF(N120="nulová",J120,0)</f>
        <v>0</v>
      </c>
      <c r="BJ120" s="16" t="s">
        <v>81</v>
      </c>
      <c r="BK120" s="130">
        <f>ROUND(I120*H120,2)</f>
        <v>0</v>
      </c>
      <c r="BL120" s="16" t="s">
        <v>119</v>
      </c>
      <c r="BM120" s="129" t="s">
        <v>184</v>
      </c>
    </row>
    <row r="121" spans="2:65" s="1" customFormat="1">
      <c r="B121" s="31"/>
      <c r="C121" s="284"/>
      <c r="D121" s="285" t="s">
        <v>121</v>
      </c>
      <c r="E121" s="284"/>
      <c r="F121" s="286" t="s">
        <v>185</v>
      </c>
      <c r="G121" s="284"/>
      <c r="H121" s="284"/>
      <c r="I121" s="133"/>
      <c r="J121" s="284"/>
      <c r="L121" s="31"/>
      <c r="M121" s="134"/>
      <c r="T121" s="52"/>
      <c r="AT121" s="16" t="s">
        <v>121</v>
      </c>
      <c r="AU121" s="16" t="s">
        <v>83</v>
      </c>
    </row>
    <row r="122" spans="2:65" s="1" customFormat="1" ht="29.25">
      <c r="B122" s="31"/>
      <c r="C122" s="284"/>
      <c r="D122" s="288" t="s">
        <v>186</v>
      </c>
      <c r="E122" s="284"/>
      <c r="F122" s="304" t="s">
        <v>187</v>
      </c>
      <c r="G122" s="284"/>
      <c r="H122" s="284"/>
      <c r="I122" s="133"/>
      <c r="J122" s="284"/>
      <c r="L122" s="31"/>
      <c r="M122" s="134"/>
      <c r="T122" s="52"/>
      <c r="AT122" s="16" t="s">
        <v>186</v>
      </c>
      <c r="AU122" s="16" t="s">
        <v>83</v>
      </c>
    </row>
    <row r="123" spans="2:65" s="1" customFormat="1" ht="37.9" customHeight="1">
      <c r="B123" s="122"/>
      <c r="C123" s="279" t="s">
        <v>188</v>
      </c>
      <c r="D123" s="279" t="s">
        <v>115</v>
      </c>
      <c r="E123" s="280" t="s">
        <v>182</v>
      </c>
      <c r="F123" s="281" t="s">
        <v>183</v>
      </c>
      <c r="G123" s="282" t="s">
        <v>118</v>
      </c>
      <c r="H123" s="283">
        <v>480.6</v>
      </c>
      <c r="I123" s="123"/>
      <c r="J123" s="306">
        <f>ROUND(I123*H123,2)</f>
        <v>0</v>
      </c>
      <c r="K123" s="124"/>
      <c r="L123" s="31"/>
      <c r="M123" s="125" t="s">
        <v>3</v>
      </c>
      <c r="N123" s="126" t="s">
        <v>47</v>
      </c>
      <c r="P123" s="127">
        <f>O123*H123</f>
        <v>0</v>
      </c>
      <c r="Q123" s="127">
        <v>0.13800000000000001</v>
      </c>
      <c r="R123" s="127">
        <f>Q123*H123</f>
        <v>66.322800000000015</v>
      </c>
      <c r="S123" s="127">
        <v>0</v>
      </c>
      <c r="T123" s="128">
        <f>S123*H123</f>
        <v>0</v>
      </c>
      <c r="AR123" s="129" t="s">
        <v>119</v>
      </c>
      <c r="AT123" s="129" t="s">
        <v>115</v>
      </c>
      <c r="AU123" s="129" t="s">
        <v>83</v>
      </c>
      <c r="AY123" s="16" t="s">
        <v>113</v>
      </c>
      <c r="BE123" s="130">
        <f>IF(N123="základní",J123,0)</f>
        <v>0</v>
      </c>
      <c r="BF123" s="130">
        <f>IF(N123="snížená",J123,0)</f>
        <v>0</v>
      </c>
      <c r="BG123" s="130">
        <f>IF(N123="zákl. přenesená",J123,0)</f>
        <v>0</v>
      </c>
      <c r="BH123" s="130">
        <f>IF(N123="sníž. přenesená",J123,0)</f>
        <v>0</v>
      </c>
      <c r="BI123" s="130">
        <f>IF(N123="nulová",J123,0)</f>
        <v>0</v>
      </c>
      <c r="BJ123" s="16" t="s">
        <v>81</v>
      </c>
      <c r="BK123" s="130">
        <f>ROUND(I123*H123,2)</f>
        <v>0</v>
      </c>
      <c r="BL123" s="16" t="s">
        <v>119</v>
      </c>
      <c r="BM123" s="129" t="s">
        <v>189</v>
      </c>
    </row>
    <row r="124" spans="2:65" s="1" customFormat="1">
      <c r="B124" s="31"/>
      <c r="C124" s="284"/>
      <c r="D124" s="285" t="s">
        <v>121</v>
      </c>
      <c r="E124" s="284"/>
      <c r="F124" s="286" t="s">
        <v>185</v>
      </c>
      <c r="G124" s="284"/>
      <c r="H124" s="284"/>
      <c r="I124" s="133"/>
      <c r="J124" s="284"/>
      <c r="L124" s="31"/>
      <c r="M124" s="134"/>
      <c r="T124" s="52"/>
      <c r="AT124" s="16" t="s">
        <v>121</v>
      </c>
      <c r="AU124" s="16" t="s">
        <v>83</v>
      </c>
    </row>
    <row r="125" spans="2:65" s="1" customFormat="1" ht="19.5">
      <c r="B125" s="31"/>
      <c r="C125" s="284"/>
      <c r="D125" s="288" t="s">
        <v>186</v>
      </c>
      <c r="E125" s="284"/>
      <c r="F125" s="304" t="s">
        <v>190</v>
      </c>
      <c r="G125" s="284"/>
      <c r="H125" s="284"/>
      <c r="I125" s="133"/>
      <c r="J125" s="284"/>
      <c r="L125" s="31"/>
      <c r="M125" s="134"/>
      <c r="T125" s="52"/>
      <c r="AT125" s="16" t="s">
        <v>186</v>
      </c>
      <c r="AU125" s="16" t="s">
        <v>83</v>
      </c>
    </row>
    <row r="126" spans="2:65" s="1" customFormat="1" ht="44.25" customHeight="1">
      <c r="B126" s="122"/>
      <c r="C126" s="279" t="s">
        <v>191</v>
      </c>
      <c r="D126" s="279" t="s">
        <v>115</v>
      </c>
      <c r="E126" s="280" t="s">
        <v>192</v>
      </c>
      <c r="F126" s="281" t="s">
        <v>193</v>
      </c>
      <c r="G126" s="282" t="s">
        <v>118</v>
      </c>
      <c r="H126" s="283">
        <v>800</v>
      </c>
      <c r="I126" s="123"/>
      <c r="J126" s="306">
        <f>ROUND(I126*H126,2)</f>
        <v>0</v>
      </c>
      <c r="K126" s="124"/>
      <c r="L126" s="31"/>
      <c r="M126" s="125" t="s">
        <v>3</v>
      </c>
      <c r="N126" s="126" t="s">
        <v>47</v>
      </c>
      <c r="P126" s="127">
        <f>O126*H126</f>
        <v>0</v>
      </c>
      <c r="Q126" s="127">
        <v>0.106</v>
      </c>
      <c r="R126" s="127">
        <f>Q126*H126</f>
        <v>84.8</v>
      </c>
      <c r="S126" s="127">
        <v>0</v>
      </c>
      <c r="T126" s="128">
        <f>S126*H126</f>
        <v>0</v>
      </c>
      <c r="AR126" s="129" t="s">
        <v>119</v>
      </c>
      <c r="AT126" s="129" t="s">
        <v>115</v>
      </c>
      <c r="AU126" s="129" t="s">
        <v>83</v>
      </c>
      <c r="AY126" s="16" t="s">
        <v>113</v>
      </c>
      <c r="BE126" s="130">
        <f>IF(N126="základní",J126,0)</f>
        <v>0</v>
      </c>
      <c r="BF126" s="130">
        <f>IF(N126="snížená",J126,0)</f>
        <v>0</v>
      </c>
      <c r="BG126" s="130">
        <f>IF(N126="zákl. přenesená",J126,0)</f>
        <v>0</v>
      </c>
      <c r="BH126" s="130">
        <f>IF(N126="sníž. přenesená",J126,0)</f>
        <v>0</v>
      </c>
      <c r="BI126" s="130">
        <f>IF(N126="nulová",J126,0)</f>
        <v>0</v>
      </c>
      <c r="BJ126" s="16" t="s">
        <v>81</v>
      </c>
      <c r="BK126" s="130">
        <f>ROUND(I126*H126,2)</f>
        <v>0</v>
      </c>
      <c r="BL126" s="16" t="s">
        <v>119</v>
      </c>
      <c r="BM126" s="129" t="s">
        <v>194</v>
      </c>
    </row>
    <row r="127" spans="2:65" s="1" customFormat="1">
      <c r="B127" s="31"/>
      <c r="C127" s="284"/>
      <c r="D127" s="285" t="s">
        <v>121</v>
      </c>
      <c r="E127" s="284"/>
      <c r="F127" s="286" t="s">
        <v>195</v>
      </c>
      <c r="G127" s="284"/>
      <c r="H127" s="284"/>
      <c r="I127" s="133"/>
      <c r="J127" s="284"/>
      <c r="L127" s="31"/>
      <c r="M127" s="134"/>
      <c r="T127" s="52"/>
      <c r="AT127" s="16" t="s">
        <v>121</v>
      </c>
      <c r="AU127" s="16" t="s">
        <v>83</v>
      </c>
    </row>
    <row r="128" spans="2:65" s="1" customFormat="1" ht="44.25" customHeight="1">
      <c r="B128" s="122"/>
      <c r="C128" s="279" t="s">
        <v>196</v>
      </c>
      <c r="D128" s="279" t="s">
        <v>115</v>
      </c>
      <c r="E128" s="280" t="s">
        <v>197</v>
      </c>
      <c r="F128" s="281" t="s">
        <v>198</v>
      </c>
      <c r="G128" s="282" t="s">
        <v>118</v>
      </c>
      <c r="H128" s="283">
        <v>480.6</v>
      </c>
      <c r="I128" s="123"/>
      <c r="J128" s="306">
        <f>ROUND(I128*H128,2)</f>
        <v>0</v>
      </c>
      <c r="K128" s="124"/>
      <c r="L128" s="31"/>
      <c r="M128" s="125" t="s">
        <v>3</v>
      </c>
      <c r="N128" s="126" t="s">
        <v>47</v>
      </c>
      <c r="P128" s="127">
        <f>O128*H128</f>
        <v>0</v>
      </c>
      <c r="Q128" s="127">
        <v>0.19900000000000001</v>
      </c>
      <c r="R128" s="127">
        <f>Q128*H128</f>
        <v>95.639400000000009</v>
      </c>
      <c r="S128" s="127">
        <v>0</v>
      </c>
      <c r="T128" s="128">
        <f>S128*H128</f>
        <v>0</v>
      </c>
      <c r="AR128" s="129" t="s">
        <v>119</v>
      </c>
      <c r="AT128" s="129" t="s">
        <v>115</v>
      </c>
      <c r="AU128" s="129" t="s">
        <v>83</v>
      </c>
      <c r="AY128" s="16" t="s">
        <v>113</v>
      </c>
      <c r="BE128" s="130">
        <f>IF(N128="základní",J128,0)</f>
        <v>0</v>
      </c>
      <c r="BF128" s="130">
        <f>IF(N128="snížená",J128,0)</f>
        <v>0</v>
      </c>
      <c r="BG128" s="130">
        <f>IF(N128="zákl. přenesená",J128,0)</f>
        <v>0</v>
      </c>
      <c r="BH128" s="130">
        <f>IF(N128="sníž. přenesená",J128,0)</f>
        <v>0</v>
      </c>
      <c r="BI128" s="130">
        <f>IF(N128="nulová",J128,0)</f>
        <v>0</v>
      </c>
      <c r="BJ128" s="16" t="s">
        <v>81</v>
      </c>
      <c r="BK128" s="130">
        <f>ROUND(I128*H128,2)</f>
        <v>0</v>
      </c>
      <c r="BL128" s="16" t="s">
        <v>119</v>
      </c>
      <c r="BM128" s="129" t="s">
        <v>199</v>
      </c>
    </row>
    <row r="129" spans="2:65" s="1" customFormat="1">
      <c r="B129" s="31"/>
      <c r="C129" s="284"/>
      <c r="D129" s="285" t="s">
        <v>121</v>
      </c>
      <c r="E129" s="284"/>
      <c r="F129" s="286" t="s">
        <v>200</v>
      </c>
      <c r="G129" s="284"/>
      <c r="H129" s="284"/>
      <c r="I129" s="133"/>
      <c r="J129" s="284"/>
      <c r="L129" s="31"/>
      <c r="M129" s="134"/>
      <c r="T129" s="52"/>
      <c r="AT129" s="16" t="s">
        <v>121</v>
      </c>
      <c r="AU129" s="16" t="s">
        <v>83</v>
      </c>
    </row>
    <row r="130" spans="2:65" s="1" customFormat="1" ht="44.25" customHeight="1">
      <c r="B130" s="122"/>
      <c r="C130" s="279" t="s">
        <v>201</v>
      </c>
      <c r="D130" s="279" t="s">
        <v>115</v>
      </c>
      <c r="E130" s="280" t="s">
        <v>202</v>
      </c>
      <c r="F130" s="281" t="s">
        <v>203</v>
      </c>
      <c r="G130" s="282" t="s">
        <v>118</v>
      </c>
      <c r="H130" s="283">
        <v>480.6</v>
      </c>
      <c r="I130" s="123"/>
      <c r="J130" s="306">
        <f>ROUND(I130*H130,2)</f>
        <v>0</v>
      </c>
      <c r="K130" s="124"/>
      <c r="L130" s="31"/>
      <c r="M130" s="125" t="s">
        <v>3</v>
      </c>
      <c r="N130" s="126" t="s">
        <v>47</v>
      </c>
      <c r="P130" s="127">
        <f>O130*H130</f>
        <v>0</v>
      </c>
      <c r="Q130" s="127">
        <v>0.19700000000000001</v>
      </c>
      <c r="R130" s="127">
        <f>Q130*H130</f>
        <v>94.678200000000004</v>
      </c>
      <c r="S130" s="127">
        <v>0</v>
      </c>
      <c r="T130" s="128">
        <f>S130*H130</f>
        <v>0</v>
      </c>
      <c r="AR130" s="129" t="s">
        <v>119</v>
      </c>
      <c r="AT130" s="129" t="s">
        <v>115</v>
      </c>
      <c r="AU130" s="129" t="s">
        <v>83</v>
      </c>
      <c r="AY130" s="16" t="s">
        <v>113</v>
      </c>
      <c r="BE130" s="130">
        <f>IF(N130="základní",J130,0)</f>
        <v>0</v>
      </c>
      <c r="BF130" s="130">
        <f>IF(N130="snížená",J130,0)</f>
        <v>0</v>
      </c>
      <c r="BG130" s="130">
        <f>IF(N130="zákl. přenesená",J130,0)</f>
        <v>0</v>
      </c>
      <c r="BH130" s="130">
        <f>IF(N130="sníž. přenesená",J130,0)</f>
        <v>0</v>
      </c>
      <c r="BI130" s="130">
        <f>IF(N130="nulová",J130,0)</f>
        <v>0</v>
      </c>
      <c r="BJ130" s="16" t="s">
        <v>81</v>
      </c>
      <c r="BK130" s="130">
        <f>ROUND(I130*H130,2)</f>
        <v>0</v>
      </c>
      <c r="BL130" s="16" t="s">
        <v>119</v>
      </c>
      <c r="BM130" s="129" t="s">
        <v>204</v>
      </c>
    </row>
    <row r="131" spans="2:65" s="1" customFormat="1">
      <c r="B131" s="31"/>
      <c r="C131" s="284"/>
      <c r="D131" s="285" t="s">
        <v>121</v>
      </c>
      <c r="E131" s="284"/>
      <c r="F131" s="286" t="s">
        <v>205</v>
      </c>
      <c r="G131" s="284"/>
      <c r="H131" s="284"/>
      <c r="I131" s="133"/>
      <c r="J131" s="284"/>
      <c r="L131" s="31"/>
      <c r="M131" s="134"/>
      <c r="T131" s="52"/>
      <c r="AT131" s="16" t="s">
        <v>121</v>
      </c>
      <c r="AU131" s="16" t="s">
        <v>83</v>
      </c>
    </row>
    <row r="132" spans="2:65" s="1" customFormat="1" ht="19.5">
      <c r="B132" s="31"/>
      <c r="C132" s="284"/>
      <c r="D132" s="288" t="s">
        <v>186</v>
      </c>
      <c r="E132" s="284"/>
      <c r="F132" s="304" t="s">
        <v>190</v>
      </c>
      <c r="G132" s="284"/>
      <c r="H132" s="284"/>
      <c r="I132" s="133"/>
      <c r="J132" s="284"/>
      <c r="L132" s="31"/>
      <c r="M132" s="134"/>
      <c r="T132" s="52"/>
      <c r="AT132" s="16" t="s">
        <v>186</v>
      </c>
      <c r="AU132" s="16" t="s">
        <v>83</v>
      </c>
    </row>
    <row r="133" spans="2:65" s="1" customFormat="1" ht="44.25" customHeight="1">
      <c r="B133" s="122"/>
      <c r="C133" s="279" t="s">
        <v>206</v>
      </c>
      <c r="D133" s="279" t="s">
        <v>115</v>
      </c>
      <c r="E133" s="280" t="s">
        <v>207</v>
      </c>
      <c r="F133" s="281" t="s">
        <v>208</v>
      </c>
      <c r="G133" s="282" t="s">
        <v>118</v>
      </c>
      <c r="H133" s="283">
        <v>800</v>
      </c>
      <c r="I133" s="123"/>
      <c r="J133" s="306">
        <f>ROUND(I133*H133,2)</f>
        <v>0</v>
      </c>
      <c r="K133" s="124"/>
      <c r="L133" s="31"/>
      <c r="M133" s="125" t="s">
        <v>3</v>
      </c>
      <c r="N133" s="126" t="s">
        <v>47</v>
      </c>
      <c r="P133" s="127">
        <f>O133*H133</f>
        <v>0</v>
      </c>
      <c r="Q133" s="127">
        <v>0.36731999999999998</v>
      </c>
      <c r="R133" s="127">
        <f>Q133*H133</f>
        <v>293.85599999999999</v>
      </c>
      <c r="S133" s="127">
        <v>0</v>
      </c>
      <c r="T133" s="128">
        <f>S133*H133</f>
        <v>0</v>
      </c>
      <c r="AR133" s="129" t="s">
        <v>119</v>
      </c>
      <c r="AT133" s="129" t="s">
        <v>115</v>
      </c>
      <c r="AU133" s="129" t="s">
        <v>83</v>
      </c>
      <c r="AY133" s="16" t="s">
        <v>113</v>
      </c>
      <c r="BE133" s="130">
        <f>IF(N133="základní",J133,0)</f>
        <v>0</v>
      </c>
      <c r="BF133" s="130">
        <f>IF(N133="snížená",J133,0)</f>
        <v>0</v>
      </c>
      <c r="BG133" s="130">
        <f>IF(N133="zákl. přenesená",J133,0)</f>
        <v>0</v>
      </c>
      <c r="BH133" s="130">
        <f>IF(N133="sníž. přenesená",J133,0)</f>
        <v>0</v>
      </c>
      <c r="BI133" s="130">
        <f>IF(N133="nulová",J133,0)</f>
        <v>0</v>
      </c>
      <c r="BJ133" s="16" t="s">
        <v>81</v>
      </c>
      <c r="BK133" s="130">
        <f>ROUND(I133*H133,2)</f>
        <v>0</v>
      </c>
      <c r="BL133" s="16" t="s">
        <v>119</v>
      </c>
      <c r="BM133" s="129" t="s">
        <v>209</v>
      </c>
    </row>
    <row r="134" spans="2:65" s="1" customFormat="1">
      <c r="B134" s="31"/>
      <c r="C134" s="284"/>
      <c r="D134" s="285" t="s">
        <v>121</v>
      </c>
      <c r="E134" s="284"/>
      <c r="F134" s="286" t="s">
        <v>210</v>
      </c>
      <c r="G134" s="284"/>
      <c r="H134" s="284"/>
      <c r="I134" s="133"/>
      <c r="J134" s="284"/>
      <c r="L134" s="31"/>
      <c r="M134" s="134"/>
      <c r="T134" s="52"/>
      <c r="AT134" s="16" t="s">
        <v>121</v>
      </c>
      <c r="AU134" s="16" t="s">
        <v>83</v>
      </c>
    </row>
    <row r="135" spans="2:65" s="1" customFormat="1" ht="55.5" customHeight="1">
      <c r="B135" s="122"/>
      <c r="C135" s="279"/>
      <c r="D135" s="279"/>
      <c r="E135" s="280"/>
      <c r="F135" s="281"/>
      <c r="G135" s="282" t="s">
        <v>118</v>
      </c>
      <c r="H135" s="283">
        <v>0</v>
      </c>
      <c r="I135" s="123"/>
      <c r="J135" s="306">
        <f>ROUND(I135*H135,2)</f>
        <v>0</v>
      </c>
      <c r="K135" s="124"/>
      <c r="L135" s="31"/>
      <c r="M135" s="125" t="s">
        <v>3</v>
      </c>
      <c r="N135" s="126" t="s">
        <v>47</v>
      </c>
      <c r="P135" s="127">
        <f>O135*H135</f>
        <v>0</v>
      </c>
      <c r="Q135" s="127">
        <v>5.151E-2</v>
      </c>
      <c r="R135" s="127">
        <f>Q135*H135</f>
        <v>0</v>
      </c>
      <c r="S135" s="127">
        <v>0</v>
      </c>
      <c r="T135" s="128">
        <f>S135*H135</f>
        <v>0</v>
      </c>
      <c r="AR135" s="129" t="s">
        <v>119</v>
      </c>
      <c r="AT135" s="129" t="s">
        <v>115</v>
      </c>
      <c r="AU135" s="129" t="s">
        <v>83</v>
      </c>
      <c r="AY135" s="16" t="s">
        <v>113</v>
      </c>
      <c r="BE135" s="130">
        <f>IF(N135="základní",J135,0)</f>
        <v>0</v>
      </c>
      <c r="BF135" s="130">
        <f>IF(N135="snížená",J135,0)</f>
        <v>0</v>
      </c>
      <c r="BG135" s="130">
        <f>IF(N135="zákl. přenesená",J135,0)</f>
        <v>0</v>
      </c>
      <c r="BH135" s="130">
        <f>IF(N135="sníž. přenesená",J135,0)</f>
        <v>0</v>
      </c>
      <c r="BI135" s="130">
        <f>IF(N135="nulová",J135,0)</f>
        <v>0</v>
      </c>
      <c r="BJ135" s="16" t="s">
        <v>81</v>
      </c>
      <c r="BK135" s="130">
        <f>ROUND(I135*H135,2)</f>
        <v>0</v>
      </c>
      <c r="BL135" s="16" t="s">
        <v>119</v>
      </c>
      <c r="BM135" s="129" t="s">
        <v>211</v>
      </c>
    </row>
    <row r="136" spans="2:65" s="1" customFormat="1">
      <c r="B136" s="31"/>
      <c r="C136" s="284"/>
      <c r="D136" s="285" t="s">
        <v>121</v>
      </c>
      <c r="E136" s="284"/>
      <c r="F136" s="286" t="s">
        <v>212</v>
      </c>
      <c r="G136" s="284"/>
      <c r="H136" s="284"/>
      <c r="I136" s="133"/>
      <c r="J136" s="284"/>
      <c r="L136" s="31"/>
      <c r="M136" s="134"/>
      <c r="T136" s="52"/>
      <c r="AT136" s="16" t="s">
        <v>121</v>
      </c>
      <c r="AU136" s="16" t="s">
        <v>83</v>
      </c>
    </row>
    <row r="137" spans="2:65" s="1" customFormat="1" ht="19.5">
      <c r="B137" s="31"/>
      <c r="C137" s="284"/>
      <c r="D137" s="288" t="s">
        <v>186</v>
      </c>
      <c r="E137" s="284"/>
      <c r="F137" s="304" t="s">
        <v>213</v>
      </c>
      <c r="G137" s="284"/>
      <c r="H137" s="284"/>
      <c r="I137" s="133"/>
      <c r="J137" s="284"/>
      <c r="L137" s="31"/>
      <c r="M137" s="134"/>
      <c r="T137" s="52"/>
      <c r="AT137" s="16" t="s">
        <v>186</v>
      </c>
      <c r="AU137" s="16" t="s">
        <v>83</v>
      </c>
    </row>
    <row r="138" spans="2:65" s="1" customFormat="1" ht="37.9" customHeight="1">
      <c r="B138" s="122"/>
      <c r="C138" s="279" t="s">
        <v>8</v>
      </c>
      <c r="D138" s="279" t="s">
        <v>115</v>
      </c>
      <c r="E138" s="280" t="s">
        <v>214</v>
      </c>
      <c r="F138" s="281" t="s">
        <v>215</v>
      </c>
      <c r="G138" s="282" t="s">
        <v>118</v>
      </c>
      <c r="H138" s="283">
        <v>800</v>
      </c>
      <c r="I138" s="123"/>
      <c r="J138" s="306">
        <f>ROUND(I138*H138,2)</f>
        <v>0</v>
      </c>
      <c r="K138" s="124"/>
      <c r="L138" s="31"/>
      <c r="M138" s="125" t="s">
        <v>3</v>
      </c>
      <c r="N138" s="126" t="s">
        <v>47</v>
      </c>
      <c r="P138" s="127">
        <f>O138*H138</f>
        <v>0</v>
      </c>
      <c r="Q138" s="127">
        <v>2.6790000000000001E-2</v>
      </c>
      <c r="R138" s="127">
        <f>Q138*H138</f>
        <v>21.432000000000002</v>
      </c>
      <c r="S138" s="127">
        <v>0</v>
      </c>
      <c r="T138" s="128">
        <f>S138*H138</f>
        <v>0</v>
      </c>
      <c r="AR138" s="129" t="s">
        <v>119</v>
      </c>
      <c r="AT138" s="129" t="s">
        <v>115</v>
      </c>
      <c r="AU138" s="129" t="s">
        <v>83</v>
      </c>
      <c r="AY138" s="16" t="s">
        <v>113</v>
      </c>
      <c r="BE138" s="130">
        <f>IF(N138="základní",J138,0)</f>
        <v>0</v>
      </c>
      <c r="BF138" s="130">
        <f>IF(N138="snížená",J138,0)</f>
        <v>0</v>
      </c>
      <c r="BG138" s="130">
        <f>IF(N138="zákl. přenesená",J138,0)</f>
        <v>0</v>
      </c>
      <c r="BH138" s="130">
        <f>IF(N138="sníž. přenesená",J138,0)</f>
        <v>0</v>
      </c>
      <c r="BI138" s="130">
        <f>IF(N138="nulová",J138,0)</f>
        <v>0</v>
      </c>
      <c r="BJ138" s="16" t="s">
        <v>81</v>
      </c>
      <c r="BK138" s="130">
        <f>ROUND(I138*H138,2)</f>
        <v>0</v>
      </c>
      <c r="BL138" s="16" t="s">
        <v>119</v>
      </c>
      <c r="BM138" s="129" t="s">
        <v>216</v>
      </c>
    </row>
    <row r="139" spans="2:65" s="1" customFormat="1">
      <c r="B139" s="31"/>
      <c r="C139" s="284"/>
      <c r="D139" s="285" t="s">
        <v>121</v>
      </c>
      <c r="E139" s="284"/>
      <c r="F139" s="286" t="s">
        <v>217</v>
      </c>
      <c r="G139" s="284"/>
      <c r="H139" s="284"/>
      <c r="I139" s="133"/>
      <c r="J139" s="284"/>
      <c r="L139" s="31"/>
      <c r="M139" s="134"/>
      <c r="T139" s="52"/>
      <c r="AT139" s="16" t="s">
        <v>121</v>
      </c>
      <c r="AU139" s="16" t="s">
        <v>83</v>
      </c>
    </row>
    <row r="140" spans="2:65" s="1" customFormat="1" ht="37.9" customHeight="1">
      <c r="B140" s="122"/>
      <c r="C140" s="279" t="s">
        <v>218</v>
      </c>
      <c r="D140" s="279" t="s">
        <v>115</v>
      </c>
      <c r="E140" s="280" t="s">
        <v>219</v>
      </c>
      <c r="F140" s="281" t="s">
        <v>220</v>
      </c>
      <c r="G140" s="282" t="s">
        <v>118</v>
      </c>
      <c r="H140" s="283">
        <v>800</v>
      </c>
      <c r="I140" s="123"/>
      <c r="J140" s="306">
        <f>ROUND(I140*H140,2)</f>
        <v>0</v>
      </c>
      <c r="K140" s="124"/>
      <c r="L140" s="31"/>
      <c r="M140" s="125" t="s">
        <v>3</v>
      </c>
      <c r="N140" s="126" t="s">
        <v>47</v>
      </c>
      <c r="P140" s="127">
        <f>O140*H140</f>
        <v>0</v>
      </c>
      <c r="Q140" s="127">
        <v>6.5000000000000002E-2</v>
      </c>
      <c r="R140" s="127">
        <f>Q140*H140</f>
        <v>52</v>
      </c>
      <c r="S140" s="127">
        <v>0</v>
      </c>
      <c r="T140" s="128">
        <f>S140*H140</f>
        <v>0</v>
      </c>
      <c r="AR140" s="129" t="s">
        <v>119</v>
      </c>
      <c r="AT140" s="129" t="s">
        <v>115</v>
      </c>
      <c r="AU140" s="129" t="s">
        <v>83</v>
      </c>
      <c r="AY140" s="16" t="s">
        <v>113</v>
      </c>
      <c r="BE140" s="130">
        <f>IF(N140="základní",J140,0)</f>
        <v>0</v>
      </c>
      <c r="BF140" s="130">
        <f>IF(N140="snížená",J140,0)</f>
        <v>0</v>
      </c>
      <c r="BG140" s="130">
        <f>IF(N140="zákl. přenesená",J140,0)</f>
        <v>0</v>
      </c>
      <c r="BH140" s="130">
        <f>IF(N140="sníž. přenesená",J140,0)</f>
        <v>0</v>
      </c>
      <c r="BI140" s="130">
        <f>IF(N140="nulová",J140,0)</f>
        <v>0</v>
      </c>
      <c r="BJ140" s="16" t="s">
        <v>81</v>
      </c>
      <c r="BK140" s="130">
        <f>ROUND(I140*H140,2)</f>
        <v>0</v>
      </c>
      <c r="BL140" s="16" t="s">
        <v>119</v>
      </c>
      <c r="BM140" s="129" t="s">
        <v>221</v>
      </c>
    </row>
    <row r="141" spans="2:65" s="1" customFormat="1">
      <c r="B141" s="31"/>
      <c r="C141" s="284"/>
      <c r="D141" s="285" t="s">
        <v>121</v>
      </c>
      <c r="E141" s="284"/>
      <c r="F141" s="286" t="s">
        <v>222</v>
      </c>
      <c r="G141" s="284"/>
      <c r="H141" s="284"/>
      <c r="I141" s="133"/>
      <c r="J141" s="284"/>
      <c r="L141" s="31"/>
      <c r="M141" s="134"/>
      <c r="T141" s="52"/>
      <c r="AT141" s="16" t="s">
        <v>121</v>
      </c>
      <c r="AU141" s="16" t="s">
        <v>83</v>
      </c>
    </row>
    <row r="142" spans="2:65" s="1" customFormat="1" ht="33" customHeight="1">
      <c r="B142" s="122"/>
      <c r="C142" s="279" t="s">
        <v>223</v>
      </c>
      <c r="D142" s="279" t="s">
        <v>115</v>
      </c>
      <c r="E142" s="280" t="s">
        <v>224</v>
      </c>
      <c r="F142" s="281" t="s">
        <v>225</v>
      </c>
      <c r="G142" s="282" t="s">
        <v>226</v>
      </c>
      <c r="H142" s="283">
        <v>0</v>
      </c>
      <c r="I142" s="123"/>
      <c r="J142" s="306">
        <f>ROUND(I142*H142,2)</f>
        <v>0</v>
      </c>
      <c r="K142" s="124"/>
      <c r="L142" s="31"/>
      <c r="M142" s="125" t="s">
        <v>3</v>
      </c>
      <c r="N142" s="126" t="s">
        <v>47</v>
      </c>
      <c r="P142" s="127">
        <f>O142*H142</f>
        <v>0</v>
      </c>
      <c r="Q142" s="127">
        <v>3.1E-4</v>
      </c>
      <c r="R142" s="127">
        <f>Q142*H142</f>
        <v>0</v>
      </c>
      <c r="S142" s="127">
        <v>0</v>
      </c>
      <c r="T142" s="128">
        <f>S142*H142</f>
        <v>0</v>
      </c>
      <c r="AR142" s="129" t="s">
        <v>119</v>
      </c>
      <c r="AT142" s="129" t="s">
        <v>115</v>
      </c>
      <c r="AU142" s="129" t="s">
        <v>83</v>
      </c>
      <c r="AY142" s="16" t="s">
        <v>113</v>
      </c>
      <c r="BE142" s="130">
        <f>IF(N142="základní",J142,0)</f>
        <v>0</v>
      </c>
      <c r="BF142" s="130">
        <f>IF(N142="snížená",J142,0)</f>
        <v>0</v>
      </c>
      <c r="BG142" s="130">
        <f>IF(N142="zákl. přenesená",J142,0)</f>
        <v>0</v>
      </c>
      <c r="BH142" s="130">
        <f>IF(N142="sníž. přenesená",J142,0)</f>
        <v>0</v>
      </c>
      <c r="BI142" s="130">
        <f>IF(N142="nulová",J142,0)</f>
        <v>0</v>
      </c>
      <c r="BJ142" s="16" t="s">
        <v>81</v>
      </c>
      <c r="BK142" s="130">
        <f>ROUND(I142*H142,2)</f>
        <v>0</v>
      </c>
      <c r="BL142" s="16" t="s">
        <v>119</v>
      </c>
      <c r="BM142" s="129" t="s">
        <v>227</v>
      </c>
    </row>
    <row r="143" spans="2:65" s="1" customFormat="1">
      <c r="B143" s="31"/>
      <c r="C143" s="284"/>
      <c r="D143" s="285" t="s">
        <v>121</v>
      </c>
      <c r="E143" s="284"/>
      <c r="F143" s="286" t="s">
        <v>228</v>
      </c>
      <c r="G143" s="284"/>
      <c r="H143" s="284"/>
      <c r="I143" s="133"/>
      <c r="J143" s="284"/>
      <c r="L143" s="31"/>
      <c r="M143" s="134"/>
      <c r="T143" s="52"/>
      <c r="AT143" s="16" t="s">
        <v>121</v>
      </c>
      <c r="AU143" s="16" t="s">
        <v>83</v>
      </c>
    </row>
    <row r="144" spans="2:65" s="1" customFormat="1" ht="76.349999999999994" customHeight="1">
      <c r="B144" s="122"/>
      <c r="C144" s="279" t="s">
        <v>229</v>
      </c>
      <c r="D144" s="279" t="s">
        <v>115</v>
      </c>
      <c r="E144" s="280" t="s">
        <v>230</v>
      </c>
      <c r="F144" s="281" t="s">
        <v>231</v>
      </c>
      <c r="G144" s="282" t="s">
        <v>118</v>
      </c>
      <c r="H144" s="283">
        <v>480.6</v>
      </c>
      <c r="I144" s="123"/>
      <c r="J144" s="306">
        <f>ROUND(I144*H144,2)</f>
        <v>0</v>
      </c>
      <c r="K144" s="124"/>
      <c r="L144" s="31"/>
      <c r="M144" s="125" t="s">
        <v>3</v>
      </c>
      <c r="N144" s="126" t="s">
        <v>47</v>
      </c>
      <c r="P144" s="127">
        <f>O144*H144</f>
        <v>0</v>
      </c>
      <c r="Q144" s="127">
        <v>0.10100000000000001</v>
      </c>
      <c r="R144" s="127">
        <f>Q144*H144</f>
        <v>48.540600000000005</v>
      </c>
      <c r="S144" s="127">
        <v>0</v>
      </c>
      <c r="T144" s="128">
        <f>S144*H144</f>
        <v>0</v>
      </c>
      <c r="AR144" s="129" t="s">
        <v>119</v>
      </c>
      <c r="AT144" s="129" t="s">
        <v>115</v>
      </c>
      <c r="AU144" s="129" t="s">
        <v>83</v>
      </c>
      <c r="AY144" s="16" t="s">
        <v>113</v>
      </c>
      <c r="BE144" s="130">
        <f>IF(N144="základní",J144,0)</f>
        <v>0</v>
      </c>
      <c r="BF144" s="130">
        <f>IF(N144="snížená",J144,0)</f>
        <v>0</v>
      </c>
      <c r="BG144" s="130">
        <f>IF(N144="zákl. přenesená",J144,0)</f>
        <v>0</v>
      </c>
      <c r="BH144" s="130">
        <f>IF(N144="sníž. přenesená",J144,0)</f>
        <v>0</v>
      </c>
      <c r="BI144" s="130">
        <f>IF(N144="nulová",J144,0)</f>
        <v>0</v>
      </c>
      <c r="BJ144" s="16" t="s">
        <v>81</v>
      </c>
      <c r="BK144" s="130">
        <f>ROUND(I144*H144,2)</f>
        <v>0</v>
      </c>
      <c r="BL144" s="16" t="s">
        <v>119</v>
      </c>
      <c r="BM144" s="129" t="s">
        <v>232</v>
      </c>
    </row>
    <row r="145" spans="2:65" s="1" customFormat="1">
      <c r="B145" s="31"/>
      <c r="C145" s="284"/>
      <c r="D145" s="285" t="s">
        <v>121</v>
      </c>
      <c r="E145" s="284"/>
      <c r="F145" s="286" t="s">
        <v>233</v>
      </c>
      <c r="G145" s="284"/>
      <c r="H145" s="284"/>
      <c r="I145" s="133"/>
      <c r="J145" s="284"/>
      <c r="L145" s="31"/>
      <c r="M145" s="134"/>
      <c r="T145" s="52"/>
      <c r="AT145" s="16" t="s">
        <v>121</v>
      </c>
      <c r="AU145" s="16" t="s">
        <v>83</v>
      </c>
    </row>
    <row r="146" spans="2:65" s="1" customFormat="1" ht="24.2" customHeight="1">
      <c r="B146" s="122"/>
      <c r="C146" s="296" t="s">
        <v>234</v>
      </c>
      <c r="D146" s="296" t="s">
        <v>153</v>
      </c>
      <c r="E146" s="297" t="s">
        <v>235</v>
      </c>
      <c r="F146" s="298" t="s">
        <v>236</v>
      </c>
      <c r="G146" s="299" t="s">
        <v>118</v>
      </c>
      <c r="H146" s="300">
        <v>485.40600000000001</v>
      </c>
      <c r="I146" s="145"/>
      <c r="J146" s="307">
        <f>ROUND(I146*H146,2)</f>
        <v>0</v>
      </c>
      <c r="K146" s="146"/>
      <c r="L146" s="147"/>
      <c r="M146" s="148" t="s">
        <v>3</v>
      </c>
      <c r="N146" s="149" t="s">
        <v>47</v>
      </c>
      <c r="P146" s="127">
        <f>O146*H146</f>
        <v>0</v>
      </c>
      <c r="Q146" s="127">
        <v>9.0999999999999998E-2</v>
      </c>
      <c r="R146" s="127">
        <f>Q146*H146</f>
        <v>44.171945999999998</v>
      </c>
      <c r="S146" s="127">
        <v>0</v>
      </c>
      <c r="T146" s="128">
        <f>S146*H146</f>
        <v>0</v>
      </c>
      <c r="AR146" s="129" t="s">
        <v>157</v>
      </c>
      <c r="AT146" s="129" t="s">
        <v>153</v>
      </c>
      <c r="AU146" s="129" t="s">
        <v>83</v>
      </c>
      <c r="AY146" s="16" t="s">
        <v>113</v>
      </c>
      <c r="BE146" s="130">
        <f>IF(N146="základní",J146,0)</f>
        <v>0</v>
      </c>
      <c r="BF146" s="130">
        <f>IF(N146="snížená",J146,0)</f>
        <v>0</v>
      </c>
      <c r="BG146" s="130">
        <f>IF(N146="zákl. přenesená",J146,0)</f>
        <v>0</v>
      </c>
      <c r="BH146" s="130">
        <f>IF(N146="sníž. přenesená",J146,0)</f>
        <v>0</v>
      </c>
      <c r="BI146" s="130">
        <f>IF(N146="nulová",J146,0)</f>
        <v>0</v>
      </c>
      <c r="BJ146" s="16" t="s">
        <v>81</v>
      </c>
      <c r="BK146" s="130">
        <f>ROUND(I146*H146,2)</f>
        <v>0</v>
      </c>
      <c r="BL146" s="16" t="s">
        <v>119</v>
      </c>
      <c r="BM146" s="129" t="s">
        <v>237</v>
      </c>
    </row>
    <row r="147" spans="2:65" s="12" customFormat="1">
      <c r="B147" s="135"/>
      <c r="C147" s="287"/>
      <c r="D147" s="288" t="s">
        <v>123</v>
      </c>
      <c r="E147" s="287"/>
      <c r="F147" s="290" t="s">
        <v>238</v>
      </c>
      <c r="G147" s="287"/>
      <c r="H147" s="291">
        <v>485.40600000000001</v>
      </c>
      <c r="I147" s="137"/>
      <c r="J147" s="287"/>
      <c r="L147" s="135"/>
      <c r="M147" s="138"/>
      <c r="T147" s="139"/>
      <c r="AT147" s="136" t="s">
        <v>123</v>
      </c>
      <c r="AU147" s="136" t="s">
        <v>83</v>
      </c>
      <c r="AV147" s="12" t="s">
        <v>83</v>
      </c>
      <c r="AW147" s="12" t="s">
        <v>4</v>
      </c>
      <c r="AX147" s="12" t="s">
        <v>81</v>
      </c>
      <c r="AY147" s="136" t="s">
        <v>113</v>
      </c>
    </row>
    <row r="148" spans="2:65" s="11" customFormat="1" ht="22.9" customHeight="1">
      <c r="B148" s="110"/>
      <c r="C148" s="301"/>
      <c r="D148" s="302" t="s">
        <v>75</v>
      </c>
      <c r="E148" s="303" t="s">
        <v>164</v>
      </c>
      <c r="F148" s="303" t="s">
        <v>239</v>
      </c>
      <c r="G148" s="301"/>
      <c r="H148" s="301"/>
      <c r="I148" s="113"/>
      <c r="J148" s="308">
        <f>BK148</f>
        <v>0</v>
      </c>
      <c r="L148" s="110"/>
      <c r="M148" s="115"/>
      <c r="P148" s="116">
        <f>SUM(P149:P170)</f>
        <v>0</v>
      </c>
      <c r="R148" s="116">
        <f>SUM(R149:R170)</f>
        <v>35.944000000000003</v>
      </c>
      <c r="T148" s="117">
        <f>SUM(T149:T170)</f>
        <v>0</v>
      </c>
      <c r="AR148" s="111" t="s">
        <v>81</v>
      </c>
      <c r="AT148" s="118" t="s">
        <v>75</v>
      </c>
      <c r="AU148" s="118" t="s">
        <v>81</v>
      </c>
      <c r="AY148" s="111" t="s">
        <v>113</v>
      </c>
      <c r="BK148" s="119">
        <f>SUM(BK149:BK170)</f>
        <v>0</v>
      </c>
    </row>
    <row r="149" spans="2:65" s="1" customFormat="1" ht="33" customHeight="1">
      <c r="B149" s="122"/>
      <c r="C149" s="279" t="s">
        <v>240</v>
      </c>
      <c r="D149" s="279" t="s">
        <v>115</v>
      </c>
      <c r="E149" s="280" t="s">
        <v>241</v>
      </c>
      <c r="F149" s="281" t="s">
        <v>242</v>
      </c>
      <c r="G149" s="282" t="s">
        <v>226</v>
      </c>
      <c r="H149" s="283">
        <v>120</v>
      </c>
      <c r="I149" s="123"/>
      <c r="J149" s="306">
        <f t="shared" ref="J149:J161" si="0">ROUND(I149*H149,2)</f>
        <v>0</v>
      </c>
      <c r="K149" s="124"/>
      <c r="L149" s="31"/>
      <c r="M149" s="125" t="s">
        <v>3</v>
      </c>
      <c r="N149" s="126" t="s">
        <v>47</v>
      </c>
      <c r="P149" s="127">
        <f t="shared" ref="P149:P161" si="1">O149*H149</f>
        <v>0</v>
      </c>
      <c r="Q149" s="127">
        <v>0</v>
      </c>
      <c r="R149" s="127">
        <f t="shared" ref="R149:R161" si="2">Q149*H149</f>
        <v>0</v>
      </c>
      <c r="S149" s="127">
        <v>0</v>
      </c>
      <c r="T149" s="128">
        <f t="shared" ref="T149:T161" si="3">S149*H149</f>
        <v>0</v>
      </c>
      <c r="AR149" s="129" t="s">
        <v>119</v>
      </c>
      <c r="AT149" s="129" t="s">
        <v>115</v>
      </c>
      <c r="AU149" s="129" t="s">
        <v>83</v>
      </c>
      <c r="AY149" s="16" t="s">
        <v>113</v>
      </c>
      <c r="BE149" s="130">
        <f t="shared" ref="BE149:BE161" si="4">IF(N149="základní",J149,0)</f>
        <v>0</v>
      </c>
      <c r="BF149" s="130">
        <f t="shared" ref="BF149:BF161" si="5">IF(N149="snížená",J149,0)</f>
        <v>0</v>
      </c>
      <c r="BG149" s="130">
        <f t="shared" ref="BG149:BG161" si="6">IF(N149="zákl. přenesená",J149,0)</f>
        <v>0</v>
      </c>
      <c r="BH149" s="130">
        <f t="shared" ref="BH149:BH161" si="7">IF(N149="sníž. přenesená",J149,0)</f>
        <v>0</v>
      </c>
      <c r="BI149" s="130">
        <f t="shared" ref="BI149:BI161" si="8">IF(N149="nulová",J149,0)</f>
        <v>0</v>
      </c>
      <c r="BJ149" s="16" t="s">
        <v>81</v>
      </c>
      <c r="BK149" s="130">
        <f t="shared" ref="BK149:BK161" si="9">ROUND(I149*H149,2)</f>
        <v>0</v>
      </c>
      <c r="BL149" s="16" t="s">
        <v>119</v>
      </c>
      <c r="BM149" s="129" t="s">
        <v>243</v>
      </c>
    </row>
    <row r="150" spans="2:65" s="1" customFormat="1" ht="16.5" customHeight="1">
      <c r="B150" s="122"/>
      <c r="C150" s="279" t="s">
        <v>244</v>
      </c>
      <c r="D150" s="279" t="s">
        <v>115</v>
      </c>
      <c r="E150" s="280" t="s">
        <v>245</v>
      </c>
      <c r="F150" s="281" t="s">
        <v>246</v>
      </c>
      <c r="G150" s="282" t="s">
        <v>247</v>
      </c>
      <c r="H150" s="283">
        <v>1</v>
      </c>
      <c r="I150" s="123"/>
      <c r="J150" s="306">
        <f t="shared" si="0"/>
        <v>0</v>
      </c>
      <c r="K150" s="124"/>
      <c r="L150" s="31"/>
      <c r="M150" s="125" t="s">
        <v>3</v>
      </c>
      <c r="N150" s="126" t="s">
        <v>47</v>
      </c>
      <c r="P150" s="127">
        <f t="shared" si="1"/>
        <v>0</v>
      </c>
      <c r="Q150" s="127">
        <v>0</v>
      </c>
      <c r="R150" s="127">
        <f t="shared" si="2"/>
        <v>0</v>
      </c>
      <c r="S150" s="127">
        <v>0</v>
      </c>
      <c r="T150" s="128">
        <f t="shared" si="3"/>
        <v>0</v>
      </c>
      <c r="AR150" s="129" t="s">
        <v>119</v>
      </c>
      <c r="AT150" s="129" t="s">
        <v>115</v>
      </c>
      <c r="AU150" s="129" t="s">
        <v>83</v>
      </c>
      <c r="AY150" s="16" t="s">
        <v>113</v>
      </c>
      <c r="BE150" s="130">
        <f t="shared" si="4"/>
        <v>0</v>
      </c>
      <c r="BF150" s="130">
        <f t="shared" si="5"/>
        <v>0</v>
      </c>
      <c r="BG150" s="130">
        <f t="shared" si="6"/>
        <v>0</v>
      </c>
      <c r="BH150" s="130">
        <f t="shared" si="7"/>
        <v>0</v>
      </c>
      <c r="BI150" s="130">
        <f t="shared" si="8"/>
        <v>0</v>
      </c>
      <c r="BJ150" s="16" t="s">
        <v>81</v>
      </c>
      <c r="BK150" s="130">
        <f t="shared" si="9"/>
        <v>0</v>
      </c>
      <c r="BL150" s="16" t="s">
        <v>119</v>
      </c>
      <c r="BM150" s="129" t="s">
        <v>248</v>
      </c>
    </row>
    <row r="151" spans="2:65" s="1" customFormat="1" ht="16.5" customHeight="1">
      <c r="B151" s="122"/>
      <c r="C151" s="279"/>
      <c r="D151" s="279"/>
      <c r="E151" s="280"/>
      <c r="F151" s="281"/>
      <c r="G151" s="282" t="s">
        <v>247</v>
      </c>
      <c r="H151" s="283">
        <v>1</v>
      </c>
      <c r="I151" s="123"/>
      <c r="J151" s="306">
        <f t="shared" si="0"/>
        <v>0</v>
      </c>
      <c r="K151" s="124"/>
      <c r="L151" s="31"/>
      <c r="M151" s="125" t="s">
        <v>3</v>
      </c>
      <c r="N151" s="126" t="s">
        <v>47</v>
      </c>
      <c r="P151" s="127">
        <f t="shared" si="1"/>
        <v>0</v>
      </c>
      <c r="Q151" s="127">
        <v>0</v>
      </c>
      <c r="R151" s="127">
        <f t="shared" si="2"/>
        <v>0</v>
      </c>
      <c r="S151" s="127">
        <v>0</v>
      </c>
      <c r="T151" s="128">
        <f t="shared" si="3"/>
        <v>0</v>
      </c>
      <c r="AR151" s="129" t="s">
        <v>119</v>
      </c>
      <c r="AT151" s="129" t="s">
        <v>115</v>
      </c>
      <c r="AU151" s="129" t="s">
        <v>83</v>
      </c>
      <c r="AY151" s="16" t="s">
        <v>113</v>
      </c>
      <c r="BE151" s="130">
        <f t="shared" si="4"/>
        <v>0</v>
      </c>
      <c r="BF151" s="130">
        <f t="shared" si="5"/>
        <v>0</v>
      </c>
      <c r="BG151" s="130">
        <f t="shared" si="6"/>
        <v>0</v>
      </c>
      <c r="BH151" s="130">
        <f t="shared" si="7"/>
        <v>0</v>
      </c>
      <c r="BI151" s="130">
        <f t="shared" si="8"/>
        <v>0</v>
      </c>
      <c r="BJ151" s="16" t="s">
        <v>81</v>
      </c>
      <c r="BK151" s="130">
        <f t="shared" si="9"/>
        <v>0</v>
      </c>
      <c r="BL151" s="16" t="s">
        <v>119</v>
      </c>
      <c r="BM151" s="129" t="s">
        <v>249</v>
      </c>
    </row>
    <row r="152" spans="2:65" s="1" customFormat="1" ht="16.5" customHeight="1">
      <c r="B152" s="122"/>
      <c r="C152" s="279" t="s">
        <v>250</v>
      </c>
      <c r="D152" s="279" t="s">
        <v>115</v>
      </c>
      <c r="E152" s="280" t="s">
        <v>251</v>
      </c>
      <c r="F152" s="281" t="s">
        <v>252</v>
      </c>
      <c r="G152" s="282" t="s">
        <v>247</v>
      </c>
      <c r="H152" s="283">
        <v>1</v>
      </c>
      <c r="I152" s="123"/>
      <c r="J152" s="306">
        <f t="shared" si="0"/>
        <v>0</v>
      </c>
      <c r="K152" s="124"/>
      <c r="L152" s="31"/>
      <c r="M152" s="125" t="s">
        <v>3</v>
      </c>
      <c r="N152" s="126" t="s">
        <v>47</v>
      </c>
      <c r="P152" s="127">
        <f t="shared" si="1"/>
        <v>0</v>
      </c>
      <c r="Q152" s="127">
        <v>0</v>
      </c>
      <c r="R152" s="127">
        <f t="shared" si="2"/>
        <v>0</v>
      </c>
      <c r="S152" s="127">
        <v>0</v>
      </c>
      <c r="T152" s="128">
        <f t="shared" si="3"/>
        <v>0</v>
      </c>
      <c r="AR152" s="129" t="s">
        <v>119</v>
      </c>
      <c r="AT152" s="129" t="s">
        <v>115</v>
      </c>
      <c r="AU152" s="129" t="s">
        <v>83</v>
      </c>
      <c r="AY152" s="16" t="s">
        <v>113</v>
      </c>
      <c r="BE152" s="130">
        <f t="shared" si="4"/>
        <v>0</v>
      </c>
      <c r="BF152" s="130">
        <f t="shared" si="5"/>
        <v>0</v>
      </c>
      <c r="BG152" s="130">
        <f t="shared" si="6"/>
        <v>0</v>
      </c>
      <c r="BH152" s="130">
        <f t="shared" si="7"/>
        <v>0</v>
      </c>
      <c r="BI152" s="130">
        <f t="shared" si="8"/>
        <v>0</v>
      </c>
      <c r="BJ152" s="16" t="s">
        <v>81</v>
      </c>
      <c r="BK152" s="130">
        <f t="shared" si="9"/>
        <v>0</v>
      </c>
      <c r="BL152" s="16" t="s">
        <v>119</v>
      </c>
      <c r="BM152" s="129" t="s">
        <v>253</v>
      </c>
    </row>
    <row r="153" spans="2:65" s="1" customFormat="1" ht="21.75" customHeight="1">
      <c r="B153" s="122"/>
      <c r="C153" s="279" t="s">
        <v>254</v>
      </c>
      <c r="D153" s="279" t="s">
        <v>115</v>
      </c>
      <c r="E153" s="280" t="s">
        <v>255</v>
      </c>
      <c r="F153" s="281" t="s">
        <v>256</v>
      </c>
      <c r="G153" s="282" t="s">
        <v>247</v>
      </c>
      <c r="H153" s="283">
        <v>2</v>
      </c>
      <c r="I153" s="123"/>
      <c r="J153" s="306">
        <f t="shared" si="0"/>
        <v>0</v>
      </c>
      <c r="K153" s="124"/>
      <c r="L153" s="31"/>
      <c r="M153" s="125" t="s">
        <v>3</v>
      </c>
      <c r="N153" s="126" t="s">
        <v>47</v>
      </c>
      <c r="P153" s="127">
        <f t="shared" si="1"/>
        <v>0</v>
      </c>
      <c r="Q153" s="127">
        <v>0</v>
      </c>
      <c r="R153" s="127">
        <f t="shared" si="2"/>
        <v>0</v>
      </c>
      <c r="S153" s="127">
        <v>0</v>
      </c>
      <c r="T153" s="128">
        <f t="shared" si="3"/>
        <v>0</v>
      </c>
      <c r="AR153" s="129" t="s">
        <v>119</v>
      </c>
      <c r="AT153" s="129" t="s">
        <v>115</v>
      </c>
      <c r="AU153" s="129" t="s">
        <v>83</v>
      </c>
      <c r="AY153" s="16" t="s">
        <v>113</v>
      </c>
      <c r="BE153" s="130">
        <f t="shared" si="4"/>
        <v>0</v>
      </c>
      <c r="BF153" s="130">
        <f t="shared" si="5"/>
        <v>0</v>
      </c>
      <c r="BG153" s="130">
        <f t="shared" si="6"/>
        <v>0</v>
      </c>
      <c r="BH153" s="130">
        <f t="shared" si="7"/>
        <v>0</v>
      </c>
      <c r="BI153" s="130">
        <f t="shared" si="8"/>
        <v>0</v>
      </c>
      <c r="BJ153" s="16" t="s">
        <v>81</v>
      </c>
      <c r="BK153" s="130">
        <f t="shared" si="9"/>
        <v>0</v>
      </c>
      <c r="BL153" s="16" t="s">
        <v>119</v>
      </c>
      <c r="BM153" s="129" t="s">
        <v>257</v>
      </c>
    </row>
    <row r="154" spans="2:65" s="1" customFormat="1" ht="24.2" customHeight="1">
      <c r="B154" s="122"/>
      <c r="C154" s="279" t="s">
        <v>258</v>
      </c>
      <c r="D154" s="279" t="s">
        <v>115</v>
      </c>
      <c r="E154" s="280" t="s">
        <v>259</v>
      </c>
      <c r="F154" s="281" t="s">
        <v>260</v>
      </c>
      <c r="G154" s="282" t="s">
        <v>247</v>
      </c>
      <c r="H154" s="283">
        <v>2</v>
      </c>
      <c r="I154" s="123"/>
      <c r="J154" s="306">
        <f t="shared" si="0"/>
        <v>0</v>
      </c>
      <c r="K154" s="124"/>
      <c r="L154" s="31"/>
      <c r="M154" s="125" t="s">
        <v>3</v>
      </c>
      <c r="N154" s="126" t="s">
        <v>47</v>
      </c>
      <c r="P154" s="127">
        <f t="shared" si="1"/>
        <v>0</v>
      </c>
      <c r="Q154" s="127">
        <v>0</v>
      </c>
      <c r="R154" s="127">
        <f t="shared" si="2"/>
        <v>0</v>
      </c>
      <c r="S154" s="127">
        <v>0</v>
      </c>
      <c r="T154" s="128">
        <f t="shared" si="3"/>
        <v>0</v>
      </c>
      <c r="AR154" s="129" t="s">
        <v>119</v>
      </c>
      <c r="AT154" s="129" t="s">
        <v>115</v>
      </c>
      <c r="AU154" s="129" t="s">
        <v>83</v>
      </c>
      <c r="AY154" s="16" t="s">
        <v>113</v>
      </c>
      <c r="BE154" s="130">
        <f t="shared" si="4"/>
        <v>0</v>
      </c>
      <c r="BF154" s="130">
        <f t="shared" si="5"/>
        <v>0</v>
      </c>
      <c r="BG154" s="130">
        <f t="shared" si="6"/>
        <v>0</v>
      </c>
      <c r="BH154" s="130">
        <f t="shared" si="7"/>
        <v>0</v>
      </c>
      <c r="BI154" s="130">
        <f t="shared" si="8"/>
        <v>0</v>
      </c>
      <c r="BJ154" s="16" t="s">
        <v>81</v>
      </c>
      <c r="BK154" s="130">
        <f t="shared" si="9"/>
        <v>0</v>
      </c>
      <c r="BL154" s="16" t="s">
        <v>119</v>
      </c>
      <c r="BM154" s="129" t="s">
        <v>261</v>
      </c>
    </row>
    <row r="155" spans="2:65" s="1" customFormat="1" ht="16.5" customHeight="1">
      <c r="B155" s="122"/>
      <c r="C155" s="279"/>
      <c r="D155" s="279"/>
      <c r="E155" s="280"/>
      <c r="F155" s="281"/>
      <c r="G155" s="282" t="s">
        <v>247</v>
      </c>
      <c r="H155" s="283">
        <v>1</v>
      </c>
      <c r="I155" s="123"/>
      <c r="J155" s="306">
        <f t="shared" si="0"/>
        <v>0</v>
      </c>
      <c r="K155" s="124"/>
      <c r="L155" s="31"/>
      <c r="M155" s="125" t="s">
        <v>3</v>
      </c>
      <c r="N155" s="126" t="s">
        <v>47</v>
      </c>
      <c r="P155" s="127">
        <f t="shared" si="1"/>
        <v>0</v>
      </c>
      <c r="Q155" s="127">
        <v>0</v>
      </c>
      <c r="R155" s="127">
        <f t="shared" si="2"/>
        <v>0</v>
      </c>
      <c r="S155" s="127">
        <v>0</v>
      </c>
      <c r="T155" s="128">
        <f t="shared" si="3"/>
        <v>0</v>
      </c>
      <c r="AR155" s="129" t="s">
        <v>119</v>
      </c>
      <c r="AT155" s="129" t="s">
        <v>115</v>
      </c>
      <c r="AU155" s="129" t="s">
        <v>83</v>
      </c>
      <c r="AY155" s="16" t="s">
        <v>113</v>
      </c>
      <c r="BE155" s="130">
        <f t="shared" si="4"/>
        <v>0</v>
      </c>
      <c r="BF155" s="130">
        <f t="shared" si="5"/>
        <v>0</v>
      </c>
      <c r="BG155" s="130">
        <f t="shared" si="6"/>
        <v>0</v>
      </c>
      <c r="BH155" s="130">
        <f t="shared" si="7"/>
        <v>0</v>
      </c>
      <c r="BI155" s="130">
        <f t="shared" si="8"/>
        <v>0</v>
      </c>
      <c r="BJ155" s="16" t="s">
        <v>81</v>
      </c>
      <c r="BK155" s="130">
        <f t="shared" si="9"/>
        <v>0</v>
      </c>
      <c r="BL155" s="16" t="s">
        <v>119</v>
      </c>
      <c r="BM155" s="129" t="s">
        <v>262</v>
      </c>
    </row>
    <row r="156" spans="2:65" s="1" customFormat="1" ht="16.5" customHeight="1">
      <c r="B156" s="122"/>
      <c r="C156" s="279"/>
      <c r="D156" s="279"/>
      <c r="E156" s="280"/>
      <c r="F156" s="281"/>
      <c r="G156" s="282" t="s">
        <v>247</v>
      </c>
      <c r="H156" s="283">
        <v>1</v>
      </c>
      <c r="I156" s="123"/>
      <c r="J156" s="306">
        <f t="shared" si="0"/>
        <v>0</v>
      </c>
      <c r="K156" s="124"/>
      <c r="L156" s="31"/>
      <c r="M156" s="125" t="s">
        <v>3</v>
      </c>
      <c r="N156" s="126" t="s">
        <v>47</v>
      </c>
      <c r="P156" s="127">
        <f t="shared" si="1"/>
        <v>0</v>
      </c>
      <c r="Q156" s="127">
        <v>0</v>
      </c>
      <c r="R156" s="127">
        <f t="shared" si="2"/>
        <v>0</v>
      </c>
      <c r="S156" s="127">
        <v>0</v>
      </c>
      <c r="T156" s="128">
        <f t="shared" si="3"/>
        <v>0</v>
      </c>
      <c r="AR156" s="129" t="s">
        <v>119</v>
      </c>
      <c r="AT156" s="129" t="s">
        <v>115</v>
      </c>
      <c r="AU156" s="129" t="s">
        <v>83</v>
      </c>
      <c r="AY156" s="16" t="s">
        <v>113</v>
      </c>
      <c r="BE156" s="130">
        <f t="shared" si="4"/>
        <v>0</v>
      </c>
      <c r="BF156" s="130">
        <f t="shared" si="5"/>
        <v>0</v>
      </c>
      <c r="BG156" s="130">
        <f t="shared" si="6"/>
        <v>0</v>
      </c>
      <c r="BH156" s="130">
        <f t="shared" si="7"/>
        <v>0</v>
      </c>
      <c r="BI156" s="130">
        <f t="shared" si="8"/>
        <v>0</v>
      </c>
      <c r="BJ156" s="16" t="s">
        <v>81</v>
      </c>
      <c r="BK156" s="130">
        <f t="shared" si="9"/>
        <v>0</v>
      </c>
      <c r="BL156" s="16" t="s">
        <v>119</v>
      </c>
      <c r="BM156" s="129" t="s">
        <v>263</v>
      </c>
    </row>
    <row r="157" spans="2:65" s="1" customFormat="1" ht="21.75" customHeight="1">
      <c r="B157" s="122"/>
      <c r="C157" s="279"/>
      <c r="D157" s="279"/>
      <c r="E157" s="280"/>
      <c r="F157" s="281"/>
      <c r="G157" s="282" t="s">
        <v>247</v>
      </c>
      <c r="H157" s="283">
        <v>1</v>
      </c>
      <c r="I157" s="123"/>
      <c r="J157" s="306">
        <f t="shared" si="0"/>
        <v>0</v>
      </c>
      <c r="K157" s="124"/>
      <c r="L157" s="31"/>
      <c r="M157" s="125" t="s">
        <v>3</v>
      </c>
      <c r="N157" s="126" t="s">
        <v>47</v>
      </c>
      <c r="P157" s="127">
        <f t="shared" si="1"/>
        <v>0</v>
      </c>
      <c r="Q157" s="127">
        <v>0</v>
      </c>
      <c r="R157" s="127">
        <f t="shared" si="2"/>
        <v>0</v>
      </c>
      <c r="S157" s="127">
        <v>0</v>
      </c>
      <c r="T157" s="128">
        <f t="shared" si="3"/>
        <v>0</v>
      </c>
      <c r="AR157" s="129" t="s">
        <v>119</v>
      </c>
      <c r="AT157" s="129" t="s">
        <v>115</v>
      </c>
      <c r="AU157" s="129" t="s">
        <v>83</v>
      </c>
      <c r="AY157" s="16" t="s">
        <v>113</v>
      </c>
      <c r="BE157" s="130">
        <f t="shared" si="4"/>
        <v>0</v>
      </c>
      <c r="BF157" s="130">
        <f t="shared" si="5"/>
        <v>0</v>
      </c>
      <c r="BG157" s="130">
        <f t="shared" si="6"/>
        <v>0</v>
      </c>
      <c r="BH157" s="130">
        <f t="shared" si="7"/>
        <v>0</v>
      </c>
      <c r="BI157" s="130">
        <f t="shared" si="8"/>
        <v>0</v>
      </c>
      <c r="BJ157" s="16" t="s">
        <v>81</v>
      </c>
      <c r="BK157" s="130">
        <f t="shared" si="9"/>
        <v>0</v>
      </c>
      <c r="BL157" s="16" t="s">
        <v>119</v>
      </c>
      <c r="BM157" s="129" t="s">
        <v>264</v>
      </c>
    </row>
    <row r="158" spans="2:65" s="1" customFormat="1" ht="16.5" customHeight="1">
      <c r="B158" s="122"/>
      <c r="C158" s="279"/>
      <c r="D158" s="279"/>
      <c r="E158" s="280"/>
      <c r="F158" s="281"/>
      <c r="G158" s="282" t="s">
        <v>247</v>
      </c>
      <c r="H158" s="283">
        <v>1</v>
      </c>
      <c r="I158" s="123"/>
      <c r="J158" s="306">
        <f t="shared" si="0"/>
        <v>0</v>
      </c>
      <c r="K158" s="124"/>
      <c r="L158" s="31"/>
      <c r="M158" s="125" t="s">
        <v>3</v>
      </c>
      <c r="N158" s="126" t="s">
        <v>47</v>
      </c>
      <c r="P158" s="127">
        <f t="shared" si="1"/>
        <v>0</v>
      </c>
      <c r="Q158" s="127">
        <v>0</v>
      </c>
      <c r="R158" s="127">
        <f t="shared" si="2"/>
        <v>0</v>
      </c>
      <c r="S158" s="127">
        <v>0</v>
      </c>
      <c r="T158" s="128">
        <f t="shared" si="3"/>
        <v>0</v>
      </c>
      <c r="AR158" s="129" t="s">
        <v>119</v>
      </c>
      <c r="AT158" s="129" t="s">
        <v>115</v>
      </c>
      <c r="AU158" s="129" t="s">
        <v>83</v>
      </c>
      <c r="AY158" s="16" t="s">
        <v>113</v>
      </c>
      <c r="BE158" s="130">
        <f t="shared" si="4"/>
        <v>0</v>
      </c>
      <c r="BF158" s="130">
        <f t="shared" si="5"/>
        <v>0</v>
      </c>
      <c r="BG158" s="130">
        <f t="shared" si="6"/>
        <v>0</v>
      </c>
      <c r="BH158" s="130">
        <f t="shared" si="7"/>
        <v>0</v>
      </c>
      <c r="BI158" s="130">
        <f t="shared" si="8"/>
        <v>0</v>
      </c>
      <c r="BJ158" s="16" t="s">
        <v>81</v>
      </c>
      <c r="BK158" s="130">
        <f t="shared" si="9"/>
        <v>0</v>
      </c>
      <c r="BL158" s="16" t="s">
        <v>119</v>
      </c>
      <c r="BM158" s="129" t="s">
        <v>265</v>
      </c>
    </row>
    <row r="159" spans="2:65" s="1" customFormat="1" ht="16.5" customHeight="1">
      <c r="B159" s="122"/>
      <c r="C159" s="279"/>
      <c r="D159" s="279"/>
      <c r="E159" s="280"/>
      <c r="F159" s="281"/>
      <c r="G159" s="282" t="s">
        <v>247</v>
      </c>
      <c r="H159" s="283">
        <v>1</v>
      </c>
      <c r="I159" s="123"/>
      <c r="J159" s="306">
        <f t="shared" si="0"/>
        <v>0</v>
      </c>
      <c r="K159" s="124"/>
      <c r="L159" s="31"/>
      <c r="M159" s="125" t="s">
        <v>3</v>
      </c>
      <c r="N159" s="126" t="s">
        <v>47</v>
      </c>
      <c r="P159" s="127">
        <f t="shared" si="1"/>
        <v>0</v>
      </c>
      <c r="Q159" s="127">
        <v>0</v>
      </c>
      <c r="R159" s="127">
        <f t="shared" si="2"/>
        <v>0</v>
      </c>
      <c r="S159" s="127">
        <v>0</v>
      </c>
      <c r="T159" s="128">
        <f t="shared" si="3"/>
        <v>0</v>
      </c>
      <c r="AR159" s="129" t="s">
        <v>119</v>
      </c>
      <c r="AT159" s="129" t="s">
        <v>115</v>
      </c>
      <c r="AU159" s="129" t="s">
        <v>83</v>
      </c>
      <c r="AY159" s="16" t="s">
        <v>113</v>
      </c>
      <c r="BE159" s="130">
        <f t="shared" si="4"/>
        <v>0</v>
      </c>
      <c r="BF159" s="130">
        <f t="shared" si="5"/>
        <v>0</v>
      </c>
      <c r="BG159" s="130">
        <f t="shared" si="6"/>
        <v>0</v>
      </c>
      <c r="BH159" s="130">
        <f t="shared" si="7"/>
        <v>0</v>
      </c>
      <c r="BI159" s="130">
        <f t="shared" si="8"/>
        <v>0</v>
      </c>
      <c r="BJ159" s="16" t="s">
        <v>81</v>
      </c>
      <c r="BK159" s="130">
        <f t="shared" si="9"/>
        <v>0</v>
      </c>
      <c r="BL159" s="16" t="s">
        <v>119</v>
      </c>
      <c r="BM159" s="129" t="s">
        <v>266</v>
      </c>
    </row>
    <row r="160" spans="2:65" s="1" customFormat="1" ht="16.5" customHeight="1">
      <c r="B160" s="122"/>
      <c r="C160" s="279"/>
      <c r="D160" s="279"/>
      <c r="E160" s="280"/>
      <c r="F160" s="281"/>
      <c r="G160" s="282" t="s">
        <v>247</v>
      </c>
      <c r="H160" s="283">
        <v>4</v>
      </c>
      <c r="I160" s="123"/>
      <c r="J160" s="306">
        <f t="shared" si="0"/>
        <v>0</v>
      </c>
      <c r="K160" s="124"/>
      <c r="L160" s="31"/>
      <c r="M160" s="125" t="s">
        <v>3</v>
      </c>
      <c r="N160" s="126" t="s">
        <v>47</v>
      </c>
      <c r="P160" s="127">
        <f t="shared" si="1"/>
        <v>0</v>
      </c>
      <c r="Q160" s="127">
        <v>0</v>
      </c>
      <c r="R160" s="127">
        <f t="shared" si="2"/>
        <v>0</v>
      </c>
      <c r="S160" s="127">
        <v>0</v>
      </c>
      <c r="T160" s="128">
        <f t="shared" si="3"/>
        <v>0</v>
      </c>
      <c r="AR160" s="129" t="s">
        <v>119</v>
      </c>
      <c r="AT160" s="129" t="s">
        <v>115</v>
      </c>
      <c r="AU160" s="129" t="s">
        <v>83</v>
      </c>
      <c r="AY160" s="16" t="s">
        <v>113</v>
      </c>
      <c r="BE160" s="130">
        <f t="shared" si="4"/>
        <v>0</v>
      </c>
      <c r="BF160" s="130">
        <f t="shared" si="5"/>
        <v>0</v>
      </c>
      <c r="BG160" s="130">
        <f t="shared" si="6"/>
        <v>0</v>
      </c>
      <c r="BH160" s="130">
        <f t="shared" si="7"/>
        <v>0</v>
      </c>
      <c r="BI160" s="130">
        <f t="shared" si="8"/>
        <v>0</v>
      </c>
      <c r="BJ160" s="16" t="s">
        <v>81</v>
      </c>
      <c r="BK160" s="130">
        <f t="shared" si="9"/>
        <v>0</v>
      </c>
      <c r="BL160" s="16" t="s">
        <v>119</v>
      </c>
      <c r="BM160" s="129" t="s">
        <v>267</v>
      </c>
    </row>
    <row r="161" spans="2:65" s="1" customFormat="1" ht="49.15" customHeight="1">
      <c r="B161" s="122"/>
      <c r="C161" s="279" t="s">
        <v>268</v>
      </c>
      <c r="D161" s="279" t="s">
        <v>115</v>
      </c>
      <c r="E161" s="280" t="s">
        <v>269</v>
      </c>
      <c r="F161" s="281" t="s">
        <v>270</v>
      </c>
      <c r="G161" s="282" t="s">
        <v>226</v>
      </c>
      <c r="H161" s="283">
        <v>200</v>
      </c>
      <c r="I161" s="123"/>
      <c r="J161" s="306">
        <f t="shared" si="0"/>
        <v>0</v>
      </c>
      <c r="K161" s="124"/>
      <c r="L161" s="31"/>
      <c r="M161" s="125" t="s">
        <v>3</v>
      </c>
      <c r="N161" s="126" t="s">
        <v>47</v>
      </c>
      <c r="P161" s="127">
        <f t="shared" si="1"/>
        <v>0</v>
      </c>
      <c r="Q161" s="127">
        <v>0.1295</v>
      </c>
      <c r="R161" s="127">
        <f t="shared" si="2"/>
        <v>25.900000000000002</v>
      </c>
      <c r="S161" s="127">
        <v>0</v>
      </c>
      <c r="T161" s="128">
        <f t="shared" si="3"/>
        <v>0</v>
      </c>
      <c r="AR161" s="129" t="s">
        <v>119</v>
      </c>
      <c r="AT161" s="129" t="s">
        <v>115</v>
      </c>
      <c r="AU161" s="129" t="s">
        <v>83</v>
      </c>
      <c r="AY161" s="16" t="s">
        <v>113</v>
      </c>
      <c r="BE161" s="130">
        <f t="shared" si="4"/>
        <v>0</v>
      </c>
      <c r="BF161" s="130">
        <f t="shared" si="5"/>
        <v>0</v>
      </c>
      <c r="BG161" s="130">
        <f t="shared" si="6"/>
        <v>0</v>
      </c>
      <c r="BH161" s="130">
        <f t="shared" si="7"/>
        <v>0</v>
      </c>
      <c r="BI161" s="130">
        <f t="shared" si="8"/>
        <v>0</v>
      </c>
      <c r="BJ161" s="16" t="s">
        <v>81</v>
      </c>
      <c r="BK161" s="130">
        <f t="shared" si="9"/>
        <v>0</v>
      </c>
      <c r="BL161" s="16" t="s">
        <v>119</v>
      </c>
      <c r="BM161" s="129" t="s">
        <v>271</v>
      </c>
    </row>
    <row r="162" spans="2:65" s="1" customFormat="1">
      <c r="B162" s="31"/>
      <c r="C162" s="284"/>
      <c r="D162" s="285" t="s">
        <v>121</v>
      </c>
      <c r="E162" s="284"/>
      <c r="F162" s="286" t="s">
        <v>272</v>
      </c>
      <c r="G162" s="284"/>
      <c r="H162" s="284"/>
      <c r="I162" s="133"/>
      <c r="J162" s="284"/>
      <c r="L162" s="31"/>
      <c r="M162" s="134"/>
      <c r="T162" s="52"/>
      <c r="AT162" s="16" t="s">
        <v>121</v>
      </c>
      <c r="AU162" s="16" t="s">
        <v>83</v>
      </c>
    </row>
    <row r="163" spans="2:65" s="1" customFormat="1" ht="21.75" customHeight="1">
      <c r="B163" s="122"/>
      <c r="C163" s="296" t="s">
        <v>273</v>
      </c>
      <c r="D163" s="296" t="s">
        <v>153</v>
      </c>
      <c r="E163" s="297" t="s">
        <v>274</v>
      </c>
      <c r="F163" s="298" t="s">
        <v>275</v>
      </c>
      <c r="G163" s="299" t="s">
        <v>226</v>
      </c>
      <c r="H163" s="300">
        <v>204</v>
      </c>
      <c r="I163" s="145"/>
      <c r="J163" s="307">
        <f>ROUND(I163*H163,2)</f>
        <v>0</v>
      </c>
      <c r="K163" s="146"/>
      <c r="L163" s="147"/>
      <c r="M163" s="148" t="s">
        <v>3</v>
      </c>
      <c r="N163" s="149" t="s">
        <v>47</v>
      </c>
      <c r="P163" s="127">
        <f>O163*H163</f>
        <v>0</v>
      </c>
      <c r="Q163" s="127">
        <v>4.8000000000000001E-2</v>
      </c>
      <c r="R163" s="127">
        <f>Q163*H163</f>
        <v>9.7919999999999998</v>
      </c>
      <c r="S163" s="127">
        <v>0</v>
      </c>
      <c r="T163" s="128">
        <f>S163*H163</f>
        <v>0</v>
      </c>
      <c r="AR163" s="129" t="s">
        <v>157</v>
      </c>
      <c r="AT163" s="129" t="s">
        <v>153</v>
      </c>
      <c r="AU163" s="129" t="s">
        <v>83</v>
      </c>
      <c r="AY163" s="16" t="s">
        <v>113</v>
      </c>
      <c r="BE163" s="130">
        <f>IF(N163="základní",J163,0)</f>
        <v>0</v>
      </c>
      <c r="BF163" s="130">
        <f>IF(N163="snížená",J163,0)</f>
        <v>0</v>
      </c>
      <c r="BG163" s="130">
        <f>IF(N163="zákl. přenesená",J163,0)</f>
        <v>0</v>
      </c>
      <c r="BH163" s="130">
        <f>IF(N163="sníž. přenesená",J163,0)</f>
        <v>0</v>
      </c>
      <c r="BI163" s="130">
        <f>IF(N163="nulová",J163,0)</f>
        <v>0</v>
      </c>
      <c r="BJ163" s="16" t="s">
        <v>81</v>
      </c>
      <c r="BK163" s="130">
        <f>ROUND(I163*H163,2)</f>
        <v>0</v>
      </c>
      <c r="BL163" s="16" t="s">
        <v>119</v>
      </c>
      <c r="BM163" s="129" t="s">
        <v>276</v>
      </c>
    </row>
    <row r="164" spans="2:65" s="12" customFormat="1">
      <c r="B164" s="135"/>
      <c r="C164" s="287"/>
      <c r="D164" s="288" t="s">
        <v>123</v>
      </c>
      <c r="E164" s="287"/>
      <c r="F164" s="290" t="s">
        <v>277</v>
      </c>
      <c r="G164" s="287"/>
      <c r="H164" s="291">
        <v>204</v>
      </c>
      <c r="I164" s="137"/>
      <c r="J164" s="287"/>
      <c r="L164" s="135"/>
      <c r="M164" s="138"/>
      <c r="T164" s="139"/>
      <c r="AT164" s="136" t="s">
        <v>123</v>
      </c>
      <c r="AU164" s="136" t="s">
        <v>83</v>
      </c>
      <c r="AV164" s="12" t="s">
        <v>83</v>
      </c>
      <c r="AW164" s="12" t="s">
        <v>4</v>
      </c>
      <c r="AX164" s="12" t="s">
        <v>81</v>
      </c>
      <c r="AY164" s="136" t="s">
        <v>113</v>
      </c>
    </row>
    <row r="165" spans="2:65" s="1" customFormat="1" ht="24.2" customHeight="1">
      <c r="B165" s="122"/>
      <c r="C165" s="279" t="s">
        <v>278</v>
      </c>
      <c r="D165" s="279" t="s">
        <v>115</v>
      </c>
      <c r="E165" s="280" t="s">
        <v>279</v>
      </c>
      <c r="F165" s="281" t="s">
        <v>280</v>
      </c>
      <c r="G165" s="282" t="s">
        <v>170</v>
      </c>
      <c r="H165" s="283">
        <v>2</v>
      </c>
      <c r="I165" s="123"/>
      <c r="J165" s="306">
        <f>ROUND(I165*H165,2)</f>
        <v>0</v>
      </c>
      <c r="K165" s="124"/>
      <c r="L165" s="31"/>
      <c r="M165" s="125" t="s">
        <v>3</v>
      </c>
      <c r="N165" s="126" t="s">
        <v>47</v>
      </c>
      <c r="P165" s="127">
        <f>O165*H165</f>
        <v>0</v>
      </c>
      <c r="Q165" s="127">
        <v>8.0000000000000004E-4</v>
      </c>
      <c r="R165" s="127">
        <f>Q165*H165</f>
        <v>1.6000000000000001E-3</v>
      </c>
      <c r="S165" s="127">
        <v>0</v>
      </c>
      <c r="T165" s="128">
        <f>S165*H165</f>
        <v>0</v>
      </c>
      <c r="AR165" s="129" t="s">
        <v>119</v>
      </c>
      <c r="AT165" s="129" t="s">
        <v>115</v>
      </c>
      <c r="AU165" s="129" t="s">
        <v>83</v>
      </c>
      <c r="AY165" s="16" t="s">
        <v>113</v>
      </c>
      <c r="BE165" s="130">
        <f>IF(N165="základní",J165,0)</f>
        <v>0</v>
      </c>
      <c r="BF165" s="130">
        <f>IF(N165="snížená",J165,0)</f>
        <v>0</v>
      </c>
      <c r="BG165" s="130">
        <f>IF(N165="zákl. přenesená",J165,0)</f>
        <v>0</v>
      </c>
      <c r="BH165" s="130">
        <f>IF(N165="sníž. přenesená",J165,0)</f>
        <v>0</v>
      </c>
      <c r="BI165" s="130">
        <f>IF(N165="nulová",J165,0)</f>
        <v>0</v>
      </c>
      <c r="BJ165" s="16" t="s">
        <v>81</v>
      </c>
      <c r="BK165" s="130">
        <f>ROUND(I165*H165,2)</f>
        <v>0</v>
      </c>
      <c r="BL165" s="16" t="s">
        <v>119</v>
      </c>
      <c r="BM165" s="129" t="s">
        <v>281</v>
      </c>
    </row>
    <row r="166" spans="2:65" s="1" customFormat="1">
      <c r="B166" s="31"/>
      <c r="C166" s="284"/>
      <c r="D166" s="285" t="s">
        <v>121</v>
      </c>
      <c r="E166" s="284"/>
      <c r="F166" s="286" t="s">
        <v>282</v>
      </c>
      <c r="G166" s="284"/>
      <c r="H166" s="284"/>
      <c r="I166" s="133"/>
      <c r="J166" s="284"/>
      <c r="L166" s="31"/>
      <c r="M166" s="134"/>
      <c r="T166" s="52"/>
      <c r="AT166" s="16" t="s">
        <v>121</v>
      </c>
      <c r="AU166" s="16" t="s">
        <v>83</v>
      </c>
    </row>
    <row r="167" spans="2:65" s="1" customFormat="1" ht="24.2" customHeight="1">
      <c r="B167" s="122"/>
      <c r="C167" s="296" t="s">
        <v>283</v>
      </c>
      <c r="D167" s="296" t="s">
        <v>153</v>
      </c>
      <c r="E167" s="297" t="s">
        <v>284</v>
      </c>
      <c r="F167" s="298" t="s">
        <v>285</v>
      </c>
      <c r="G167" s="299" t="s">
        <v>170</v>
      </c>
      <c r="H167" s="300">
        <v>2</v>
      </c>
      <c r="I167" s="145"/>
      <c r="J167" s="307">
        <f>ROUND(I167*H167,2)</f>
        <v>0</v>
      </c>
      <c r="K167" s="146"/>
      <c r="L167" s="147"/>
      <c r="M167" s="148" t="s">
        <v>3</v>
      </c>
      <c r="N167" s="149" t="s">
        <v>47</v>
      </c>
      <c r="P167" s="127">
        <f>O167*H167</f>
        <v>0</v>
      </c>
      <c r="Q167" s="127">
        <v>0.01</v>
      </c>
      <c r="R167" s="127">
        <f>Q167*H167</f>
        <v>0.02</v>
      </c>
      <c r="S167" s="127">
        <v>0</v>
      </c>
      <c r="T167" s="128">
        <f>S167*H167</f>
        <v>0</v>
      </c>
      <c r="AR167" s="129" t="s">
        <v>157</v>
      </c>
      <c r="AT167" s="129" t="s">
        <v>153</v>
      </c>
      <c r="AU167" s="129" t="s">
        <v>83</v>
      </c>
      <c r="AY167" s="16" t="s">
        <v>113</v>
      </c>
      <c r="BE167" s="130">
        <f>IF(N167="základní",J167,0)</f>
        <v>0</v>
      </c>
      <c r="BF167" s="130">
        <f>IF(N167="snížená",J167,0)</f>
        <v>0</v>
      </c>
      <c r="BG167" s="130">
        <f>IF(N167="zákl. přenesená",J167,0)</f>
        <v>0</v>
      </c>
      <c r="BH167" s="130">
        <f>IF(N167="sníž. přenesená",J167,0)</f>
        <v>0</v>
      </c>
      <c r="BI167" s="130">
        <f>IF(N167="nulová",J167,0)</f>
        <v>0</v>
      </c>
      <c r="BJ167" s="16" t="s">
        <v>81</v>
      </c>
      <c r="BK167" s="130">
        <f>ROUND(I167*H167,2)</f>
        <v>0</v>
      </c>
      <c r="BL167" s="16" t="s">
        <v>119</v>
      </c>
      <c r="BM167" s="129" t="s">
        <v>286</v>
      </c>
    </row>
    <row r="168" spans="2:65" s="1" customFormat="1" ht="24.2" customHeight="1">
      <c r="B168" s="122"/>
      <c r="C168" s="279" t="s">
        <v>287</v>
      </c>
      <c r="D168" s="279" t="s">
        <v>115</v>
      </c>
      <c r="E168" s="280" t="s">
        <v>288</v>
      </c>
      <c r="F168" s="281" t="s">
        <v>289</v>
      </c>
      <c r="G168" s="282" t="s">
        <v>170</v>
      </c>
      <c r="H168" s="283">
        <v>4</v>
      </c>
      <c r="I168" s="123"/>
      <c r="J168" s="306">
        <f>ROUND(I168*H168,2)</f>
        <v>0</v>
      </c>
      <c r="K168" s="124"/>
      <c r="L168" s="31"/>
      <c r="M168" s="125" t="s">
        <v>3</v>
      </c>
      <c r="N168" s="126" t="s">
        <v>47</v>
      </c>
      <c r="P168" s="127">
        <f>O168*H168</f>
        <v>0</v>
      </c>
      <c r="Q168" s="127">
        <v>1E-3</v>
      </c>
      <c r="R168" s="127">
        <f>Q168*H168</f>
        <v>4.0000000000000001E-3</v>
      </c>
      <c r="S168" s="127">
        <v>0</v>
      </c>
      <c r="T168" s="128">
        <f>S168*H168</f>
        <v>0</v>
      </c>
      <c r="AR168" s="129" t="s">
        <v>119</v>
      </c>
      <c r="AT168" s="129" t="s">
        <v>115</v>
      </c>
      <c r="AU168" s="129" t="s">
        <v>83</v>
      </c>
      <c r="AY168" s="16" t="s">
        <v>113</v>
      </c>
      <c r="BE168" s="130">
        <f>IF(N168="základní",J168,0)</f>
        <v>0</v>
      </c>
      <c r="BF168" s="130">
        <f>IF(N168="snížená",J168,0)</f>
        <v>0</v>
      </c>
      <c r="BG168" s="130">
        <f>IF(N168="zákl. přenesená",J168,0)</f>
        <v>0</v>
      </c>
      <c r="BH168" s="130">
        <f>IF(N168="sníž. přenesená",J168,0)</f>
        <v>0</v>
      </c>
      <c r="BI168" s="130">
        <f>IF(N168="nulová",J168,0)</f>
        <v>0</v>
      </c>
      <c r="BJ168" s="16" t="s">
        <v>81</v>
      </c>
      <c r="BK168" s="130">
        <f>ROUND(I168*H168,2)</f>
        <v>0</v>
      </c>
      <c r="BL168" s="16" t="s">
        <v>119</v>
      </c>
      <c r="BM168" s="129" t="s">
        <v>290</v>
      </c>
    </row>
    <row r="169" spans="2:65" s="1" customFormat="1">
      <c r="B169" s="31"/>
      <c r="C169" s="284"/>
      <c r="D169" s="285" t="s">
        <v>121</v>
      </c>
      <c r="E169" s="284"/>
      <c r="F169" s="286" t="s">
        <v>291</v>
      </c>
      <c r="G169" s="284"/>
      <c r="H169" s="284"/>
      <c r="I169" s="133"/>
      <c r="J169" s="284"/>
      <c r="L169" s="31"/>
      <c r="M169" s="134"/>
      <c r="T169" s="52"/>
      <c r="AT169" s="16" t="s">
        <v>121</v>
      </c>
      <c r="AU169" s="16" t="s">
        <v>83</v>
      </c>
    </row>
    <row r="170" spans="2:65" s="1" customFormat="1" ht="24.2" customHeight="1">
      <c r="B170" s="122"/>
      <c r="C170" s="296" t="s">
        <v>292</v>
      </c>
      <c r="D170" s="296" t="s">
        <v>153</v>
      </c>
      <c r="E170" s="297" t="s">
        <v>293</v>
      </c>
      <c r="F170" s="298" t="s">
        <v>294</v>
      </c>
      <c r="G170" s="299" t="s">
        <v>170</v>
      </c>
      <c r="H170" s="300">
        <v>4</v>
      </c>
      <c r="I170" s="145"/>
      <c r="J170" s="307">
        <f>ROUND(I170*H170,2)</f>
        <v>0</v>
      </c>
      <c r="K170" s="146"/>
      <c r="L170" s="147"/>
      <c r="M170" s="148" t="s">
        <v>3</v>
      </c>
      <c r="N170" s="149" t="s">
        <v>47</v>
      </c>
      <c r="P170" s="127">
        <f>O170*H170</f>
        <v>0</v>
      </c>
      <c r="Q170" s="127">
        <v>5.6599999999999998E-2</v>
      </c>
      <c r="R170" s="127">
        <f>Q170*H170</f>
        <v>0.22639999999999999</v>
      </c>
      <c r="S170" s="127">
        <v>0</v>
      </c>
      <c r="T170" s="128">
        <f>S170*H170</f>
        <v>0</v>
      </c>
      <c r="AR170" s="129" t="s">
        <v>157</v>
      </c>
      <c r="AT170" s="129" t="s">
        <v>153</v>
      </c>
      <c r="AU170" s="129" t="s">
        <v>83</v>
      </c>
      <c r="AY170" s="16" t="s">
        <v>113</v>
      </c>
      <c r="BE170" s="130">
        <f>IF(N170="základní",J170,0)</f>
        <v>0</v>
      </c>
      <c r="BF170" s="130">
        <f>IF(N170="snížená",J170,0)</f>
        <v>0</v>
      </c>
      <c r="BG170" s="130">
        <f>IF(N170="zákl. přenesená",J170,0)</f>
        <v>0</v>
      </c>
      <c r="BH170" s="130">
        <f>IF(N170="sníž. přenesená",J170,0)</f>
        <v>0</v>
      </c>
      <c r="BI170" s="130">
        <f>IF(N170="nulová",J170,0)</f>
        <v>0</v>
      </c>
      <c r="BJ170" s="16" t="s">
        <v>81</v>
      </c>
      <c r="BK170" s="130">
        <f>ROUND(I170*H170,2)</f>
        <v>0</v>
      </c>
      <c r="BL170" s="16" t="s">
        <v>119</v>
      </c>
      <c r="BM170" s="129" t="s">
        <v>295</v>
      </c>
    </row>
    <row r="171" spans="2:65" s="11" customFormat="1" ht="22.9" customHeight="1">
      <c r="B171" s="110"/>
      <c r="C171" s="301"/>
      <c r="D171" s="302" t="s">
        <v>75</v>
      </c>
      <c r="E171" s="303" t="s">
        <v>296</v>
      </c>
      <c r="F171" s="303" t="s">
        <v>297</v>
      </c>
      <c r="G171" s="301"/>
      <c r="H171" s="301"/>
      <c r="I171" s="113"/>
      <c r="J171" s="308">
        <f>BK171</f>
        <v>0</v>
      </c>
      <c r="L171" s="110"/>
      <c r="M171" s="115"/>
      <c r="P171" s="116">
        <f>SUM(P172:P173)</f>
        <v>0</v>
      </c>
      <c r="R171" s="116">
        <f>SUM(R172:R173)</f>
        <v>0</v>
      </c>
      <c r="T171" s="117">
        <f>SUM(T172:T173)</f>
        <v>0</v>
      </c>
      <c r="AR171" s="111" t="s">
        <v>81</v>
      </c>
      <c r="AT171" s="118" t="s">
        <v>75</v>
      </c>
      <c r="AU171" s="118" t="s">
        <v>81</v>
      </c>
      <c r="AY171" s="111" t="s">
        <v>113</v>
      </c>
      <c r="BK171" s="119">
        <f>SUM(BK172:BK173)</f>
        <v>0</v>
      </c>
    </row>
    <row r="172" spans="2:65" s="1" customFormat="1" ht="24.2" customHeight="1">
      <c r="B172" s="122"/>
      <c r="C172" s="279" t="s">
        <v>298</v>
      </c>
      <c r="D172" s="279" t="s">
        <v>115</v>
      </c>
      <c r="E172" s="280" t="s">
        <v>299</v>
      </c>
      <c r="F172" s="281" t="s">
        <v>300</v>
      </c>
      <c r="G172" s="282" t="s">
        <v>301</v>
      </c>
      <c r="H172" s="283">
        <v>956.50400000000002</v>
      </c>
      <c r="I172" s="123"/>
      <c r="J172" s="306">
        <f>ROUND(I172*H172,2)</f>
        <v>0</v>
      </c>
      <c r="K172" s="124"/>
      <c r="L172" s="31"/>
      <c r="M172" s="125" t="s">
        <v>3</v>
      </c>
      <c r="N172" s="126" t="s">
        <v>47</v>
      </c>
      <c r="P172" s="127">
        <f>O172*H172</f>
        <v>0</v>
      </c>
      <c r="Q172" s="127">
        <v>0</v>
      </c>
      <c r="R172" s="127">
        <f>Q172*H172</f>
        <v>0</v>
      </c>
      <c r="S172" s="127">
        <v>0</v>
      </c>
      <c r="T172" s="128">
        <f>S172*H172</f>
        <v>0</v>
      </c>
      <c r="AR172" s="129" t="s">
        <v>119</v>
      </c>
      <c r="AT172" s="129" t="s">
        <v>115</v>
      </c>
      <c r="AU172" s="129" t="s">
        <v>83</v>
      </c>
      <c r="AY172" s="16" t="s">
        <v>113</v>
      </c>
      <c r="BE172" s="130">
        <f>IF(N172="základní",J172,0)</f>
        <v>0</v>
      </c>
      <c r="BF172" s="130">
        <f>IF(N172="snížená",J172,0)</f>
        <v>0</v>
      </c>
      <c r="BG172" s="130">
        <f>IF(N172="zákl. přenesená",J172,0)</f>
        <v>0</v>
      </c>
      <c r="BH172" s="130">
        <f>IF(N172="sníž. přenesená",J172,0)</f>
        <v>0</v>
      </c>
      <c r="BI172" s="130">
        <f>IF(N172="nulová",J172,0)</f>
        <v>0</v>
      </c>
      <c r="BJ172" s="16" t="s">
        <v>81</v>
      </c>
      <c r="BK172" s="130">
        <f>ROUND(I172*H172,2)</f>
        <v>0</v>
      </c>
      <c r="BL172" s="16" t="s">
        <v>119</v>
      </c>
      <c r="BM172" s="129" t="s">
        <v>302</v>
      </c>
    </row>
    <row r="173" spans="2:65" s="1" customFormat="1">
      <c r="B173" s="31"/>
      <c r="C173" s="284"/>
      <c r="D173" s="285" t="s">
        <v>121</v>
      </c>
      <c r="E173" s="284"/>
      <c r="F173" s="286" t="s">
        <v>303</v>
      </c>
      <c r="G173" s="284"/>
      <c r="H173" s="284"/>
      <c r="I173" s="133"/>
      <c r="J173" s="284"/>
      <c r="L173" s="31"/>
      <c r="M173" s="134"/>
      <c r="T173" s="52"/>
      <c r="AT173" s="16" t="s">
        <v>121</v>
      </c>
      <c r="AU173" s="16" t="s">
        <v>83</v>
      </c>
    </row>
    <row r="174" spans="2:65" s="11" customFormat="1" ht="25.9" customHeight="1">
      <c r="B174" s="110"/>
      <c r="C174" s="301"/>
      <c r="D174" s="302" t="s">
        <v>75</v>
      </c>
      <c r="E174" s="305" t="s">
        <v>304</v>
      </c>
      <c r="F174" s="305" t="s">
        <v>305</v>
      </c>
      <c r="G174" s="301"/>
      <c r="H174" s="301"/>
      <c r="I174" s="113"/>
      <c r="J174" s="309">
        <f>BK174</f>
        <v>0</v>
      </c>
      <c r="L174" s="110"/>
      <c r="M174" s="115"/>
      <c r="P174" s="116">
        <f>P175+P187</f>
        <v>0</v>
      </c>
      <c r="R174" s="116">
        <f>R175+R187</f>
        <v>0</v>
      </c>
      <c r="T174" s="117">
        <f>T175+T187</f>
        <v>0</v>
      </c>
      <c r="AR174" s="111" t="s">
        <v>142</v>
      </c>
      <c r="AT174" s="118" t="s">
        <v>75</v>
      </c>
      <c r="AU174" s="118" t="s">
        <v>76</v>
      </c>
      <c r="AY174" s="111" t="s">
        <v>113</v>
      </c>
      <c r="BK174" s="119">
        <f>BK175+BK187</f>
        <v>0</v>
      </c>
    </row>
    <row r="175" spans="2:65" s="11" customFormat="1" ht="22.9" customHeight="1">
      <c r="B175" s="110"/>
      <c r="C175" s="301"/>
      <c r="D175" s="302" t="s">
        <v>75</v>
      </c>
      <c r="E175" s="303" t="s">
        <v>306</v>
      </c>
      <c r="F175" s="303" t="s">
        <v>307</v>
      </c>
      <c r="G175" s="301"/>
      <c r="H175" s="301"/>
      <c r="I175" s="113"/>
      <c r="J175" s="308">
        <f>BK175</f>
        <v>0</v>
      </c>
      <c r="L175" s="110"/>
      <c r="M175" s="115"/>
      <c r="P175" s="116">
        <f>SUM(P176:P186)</f>
        <v>0</v>
      </c>
      <c r="R175" s="116">
        <f>SUM(R176:R186)</f>
        <v>0</v>
      </c>
      <c r="T175" s="117">
        <f>SUM(T176:T186)</f>
        <v>0</v>
      </c>
      <c r="AR175" s="111" t="s">
        <v>142</v>
      </c>
      <c r="AT175" s="118" t="s">
        <v>75</v>
      </c>
      <c r="AU175" s="118" t="s">
        <v>81</v>
      </c>
      <c r="AY175" s="111" t="s">
        <v>113</v>
      </c>
      <c r="BK175" s="119">
        <f>SUM(BK176:BK186)</f>
        <v>0</v>
      </c>
    </row>
    <row r="176" spans="2:65" s="1" customFormat="1" ht="16.5" customHeight="1">
      <c r="B176" s="122"/>
      <c r="C176" s="279" t="s">
        <v>308</v>
      </c>
      <c r="D176" s="279" t="s">
        <v>115</v>
      </c>
      <c r="E176" s="280" t="s">
        <v>309</v>
      </c>
      <c r="F176" s="281" t="s">
        <v>310</v>
      </c>
      <c r="G176" s="282" t="s">
        <v>311</v>
      </c>
      <c r="H176" s="283">
        <v>1</v>
      </c>
      <c r="I176" s="123"/>
      <c r="J176" s="306">
        <f>ROUND(I176*H176,2)</f>
        <v>0</v>
      </c>
      <c r="K176" s="124"/>
      <c r="L176" s="31"/>
      <c r="M176" s="125" t="s">
        <v>3</v>
      </c>
      <c r="N176" s="126" t="s">
        <v>47</v>
      </c>
      <c r="P176" s="127">
        <f>O176*H176</f>
        <v>0</v>
      </c>
      <c r="Q176" s="127">
        <v>0</v>
      </c>
      <c r="R176" s="127">
        <f>Q176*H176</f>
        <v>0</v>
      </c>
      <c r="S176" s="127">
        <v>0</v>
      </c>
      <c r="T176" s="128">
        <f>S176*H176</f>
        <v>0</v>
      </c>
      <c r="AR176" s="129" t="s">
        <v>312</v>
      </c>
      <c r="AT176" s="129" t="s">
        <v>115</v>
      </c>
      <c r="AU176" s="129" t="s">
        <v>83</v>
      </c>
      <c r="AY176" s="16" t="s">
        <v>113</v>
      </c>
      <c r="BE176" s="130">
        <f>IF(N176="základní",J176,0)</f>
        <v>0</v>
      </c>
      <c r="BF176" s="130">
        <f>IF(N176="snížená",J176,0)</f>
        <v>0</v>
      </c>
      <c r="BG176" s="130">
        <f>IF(N176="zákl. přenesená",J176,0)</f>
        <v>0</v>
      </c>
      <c r="BH176" s="130">
        <f>IF(N176="sníž. přenesená",J176,0)</f>
        <v>0</v>
      </c>
      <c r="BI176" s="130">
        <f>IF(N176="nulová",J176,0)</f>
        <v>0</v>
      </c>
      <c r="BJ176" s="16" t="s">
        <v>81</v>
      </c>
      <c r="BK176" s="130">
        <f>ROUND(I176*H176,2)</f>
        <v>0</v>
      </c>
      <c r="BL176" s="16" t="s">
        <v>312</v>
      </c>
      <c r="BM176" s="129" t="s">
        <v>313</v>
      </c>
    </row>
    <row r="177" spans="2:65" s="1" customFormat="1">
      <c r="B177" s="31"/>
      <c r="C177" s="284"/>
      <c r="D177" s="285" t="s">
        <v>121</v>
      </c>
      <c r="E177" s="284"/>
      <c r="F177" s="286" t="s">
        <v>314</v>
      </c>
      <c r="G177" s="284"/>
      <c r="H177" s="284"/>
      <c r="I177" s="133"/>
      <c r="J177" s="284"/>
      <c r="L177" s="31"/>
      <c r="M177" s="134"/>
      <c r="T177" s="52"/>
      <c r="AT177" s="16" t="s">
        <v>121</v>
      </c>
      <c r="AU177" s="16" t="s">
        <v>83</v>
      </c>
    </row>
    <row r="178" spans="2:65" s="1" customFormat="1" ht="16.5" customHeight="1">
      <c r="B178" s="122"/>
      <c r="C178" s="279" t="s">
        <v>315</v>
      </c>
      <c r="D178" s="279" t="s">
        <v>115</v>
      </c>
      <c r="E178" s="280" t="s">
        <v>316</v>
      </c>
      <c r="F178" s="281" t="s">
        <v>317</v>
      </c>
      <c r="G178" s="282" t="s">
        <v>311</v>
      </c>
      <c r="H178" s="283">
        <v>1</v>
      </c>
      <c r="I178" s="123"/>
      <c r="J178" s="306">
        <f>ROUND(I178*H178,2)</f>
        <v>0</v>
      </c>
      <c r="K178" s="124"/>
      <c r="L178" s="31"/>
      <c r="M178" s="125" t="s">
        <v>3</v>
      </c>
      <c r="N178" s="126" t="s">
        <v>47</v>
      </c>
      <c r="P178" s="127">
        <f>O178*H178</f>
        <v>0</v>
      </c>
      <c r="Q178" s="127">
        <v>0</v>
      </c>
      <c r="R178" s="127">
        <f>Q178*H178</f>
        <v>0</v>
      </c>
      <c r="S178" s="127">
        <v>0</v>
      </c>
      <c r="T178" s="128">
        <f>S178*H178</f>
        <v>0</v>
      </c>
      <c r="AR178" s="129" t="s">
        <v>312</v>
      </c>
      <c r="AT178" s="129" t="s">
        <v>115</v>
      </c>
      <c r="AU178" s="129" t="s">
        <v>83</v>
      </c>
      <c r="AY178" s="16" t="s">
        <v>113</v>
      </c>
      <c r="BE178" s="130">
        <f>IF(N178="základní",J178,0)</f>
        <v>0</v>
      </c>
      <c r="BF178" s="130">
        <f>IF(N178="snížená",J178,0)</f>
        <v>0</v>
      </c>
      <c r="BG178" s="130">
        <f>IF(N178="zákl. přenesená",J178,0)</f>
        <v>0</v>
      </c>
      <c r="BH178" s="130">
        <f>IF(N178="sníž. přenesená",J178,0)</f>
        <v>0</v>
      </c>
      <c r="BI178" s="130">
        <f>IF(N178="nulová",J178,0)</f>
        <v>0</v>
      </c>
      <c r="BJ178" s="16" t="s">
        <v>81</v>
      </c>
      <c r="BK178" s="130">
        <f>ROUND(I178*H178,2)</f>
        <v>0</v>
      </c>
      <c r="BL178" s="16" t="s">
        <v>312</v>
      </c>
      <c r="BM178" s="129" t="s">
        <v>318</v>
      </c>
    </row>
    <row r="179" spans="2:65" s="1" customFormat="1">
      <c r="B179" s="31"/>
      <c r="C179" s="284"/>
      <c r="D179" s="285" t="s">
        <v>121</v>
      </c>
      <c r="E179" s="284"/>
      <c r="F179" s="286" t="s">
        <v>319</v>
      </c>
      <c r="G179" s="284"/>
      <c r="H179" s="284"/>
      <c r="I179" s="133"/>
      <c r="J179" s="284"/>
      <c r="L179" s="31"/>
      <c r="M179" s="134"/>
      <c r="T179" s="52"/>
      <c r="AT179" s="16" t="s">
        <v>121</v>
      </c>
      <c r="AU179" s="16" t="s">
        <v>83</v>
      </c>
    </row>
    <row r="180" spans="2:65" s="1" customFormat="1" ht="19.5">
      <c r="B180" s="31"/>
      <c r="C180" s="284"/>
      <c r="D180" s="288" t="s">
        <v>186</v>
      </c>
      <c r="E180" s="284"/>
      <c r="F180" s="304" t="s">
        <v>320</v>
      </c>
      <c r="G180" s="284"/>
      <c r="H180" s="284"/>
      <c r="I180" s="133"/>
      <c r="J180" s="284"/>
      <c r="L180" s="31"/>
      <c r="M180" s="134"/>
      <c r="T180" s="52"/>
      <c r="AT180" s="16" t="s">
        <v>186</v>
      </c>
      <c r="AU180" s="16" t="s">
        <v>83</v>
      </c>
    </row>
    <row r="181" spans="2:65" s="1" customFormat="1" ht="16.5" customHeight="1">
      <c r="B181" s="122"/>
      <c r="C181" s="279" t="s">
        <v>321</v>
      </c>
      <c r="D181" s="279" t="s">
        <v>115</v>
      </c>
      <c r="E181" s="280" t="s">
        <v>322</v>
      </c>
      <c r="F181" s="281" t="s">
        <v>323</v>
      </c>
      <c r="G181" s="282" t="s">
        <v>311</v>
      </c>
      <c r="H181" s="283">
        <v>1</v>
      </c>
      <c r="I181" s="123"/>
      <c r="J181" s="306">
        <f>ROUND(I181*H181,2)</f>
        <v>0</v>
      </c>
      <c r="K181" s="124"/>
      <c r="L181" s="31"/>
      <c r="M181" s="125" t="s">
        <v>3</v>
      </c>
      <c r="N181" s="126" t="s">
        <v>47</v>
      </c>
      <c r="P181" s="127">
        <f>O181*H181</f>
        <v>0</v>
      </c>
      <c r="Q181" s="127">
        <v>0</v>
      </c>
      <c r="R181" s="127">
        <f>Q181*H181</f>
        <v>0</v>
      </c>
      <c r="S181" s="127">
        <v>0</v>
      </c>
      <c r="T181" s="128">
        <f>S181*H181</f>
        <v>0</v>
      </c>
      <c r="AR181" s="129" t="s">
        <v>312</v>
      </c>
      <c r="AT181" s="129" t="s">
        <v>115</v>
      </c>
      <c r="AU181" s="129" t="s">
        <v>83</v>
      </c>
      <c r="AY181" s="16" t="s">
        <v>113</v>
      </c>
      <c r="BE181" s="130">
        <f>IF(N181="základní",J181,0)</f>
        <v>0</v>
      </c>
      <c r="BF181" s="130">
        <f>IF(N181="snížená",J181,0)</f>
        <v>0</v>
      </c>
      <c r="BG181" s="130">
        <f>IF(N181="zákl. přenesená",J181,0)</f>
        <v>0</v>
      </c>
      <c r="BH181" s="130">
        <f>IF(N181="sníž. přenesená",J181,0)</f>
        <v>0</v>
      </c>
      <c r="BI181" s="130">
        <f>IF(N181="nulová",J181,0)</f>
        <v>0</v>
      </c>
      <c r="BJ181" s="16" t="s">
        <v>81</v>
      </c>
      <c r="BK181" s="130">
        <f>ROUND(I181*H181,2)</f>
        <v>0</v>
      </c>
      <c r="BL181" s="16" t="s">
        <v>312</v>
      </c>
      <c r="BM181" s="129" t="s">
        <v>324</v>
      </c>
    </row>
    <row r="182" spans="2:65" s="1" customFormat="1">
      <c r="B182" s="31"/>
      <c r="C182" s="284"/>
      <c r="D182" s="285" t="s">
        <v>121</v>
      </c>
      <c r="E182" s="284"/>
      <c r="F182" s="286" t="s">
        <v>325</v>
      </c>
      <c r="G182" s="284"/>
      <c r="H182" s="284"/>
      <c r="I182" s="133"/>
      <c r="J182" s="284"/>
      <c r="L182" s="31"/>
      <c r="M182" s="134"/>
      <c r="T182" s="52"/>
      <c r="AT182" s="16" t="s">
        <v>121</v>
      </c>
      <c r="AU182" s="16" t="s">
        <v>83</v>
      </c>
    </row>
    <row r="183" spans="2:65" s="1" customFormat="1" ht="16.5" customHeight="1">
      <c r="B183" s="122"/>
      <c r="C183" s="279" t="s">
        <v>326</v>
      </c>
      <c r="D183" s="279" t="s">
        <v>115</v>
      </c>
      <c r="E183" s="280" t="s">
        <v>327</v>
      </c>
      <c r="F183" s="281" t="s">
        <v>328</v>
      </c>
      <c r="G183" s="282" t="s">
        <v>311</v>
      </c>
      <c r="H183" s="283">
        <v>1</v>
      </c>
      <c r="I183" s="123"/>
      <c r="J183" s="306">
        <f>ROUND(I183*H183,2)</f>
        <v>0</v>
      </c>
      <c r="K183" s="124"/>
      <c r="L183" s="31"/>
      <c r="M183" s="125" t="s">
        <v>3</v>
      </c>
      <c r="N183" s="126" t="s">
        <v>47</v>
      </c>
      <c r="P183" s="127">
        <f>O183*H183</f>
        <v>0</v>
      </c>
      <c r="Q183" s="127">
        <v>0</v>
      </c>
      <c r="R183" s="127">
        <f>Q183*H183</f>
        <v>0</v>
      </c>
      <c r="S183" s="127">
        <v>0</v>
      </c>
      <c r="T183" s="128">
        <f>S183*H183</f>
        <v>0</v>
      </c>
      <c r="AR183" s="129" t="s">
        <v>312</v>
      </c>
      <c r="AT183" s="129" t="s">
        <v>115</v>
      </c>
      <c r="AU183" s="129" t="s">
        <v>83</v>
      </c>
      <c r="AY183" s="16" t="s">
        <v>113</v>
      </c>
      <c r="BE183" s="130">
        <f>IF(N183="základní",J183,0)</f>
        <v>0</v>
      </c>
      <c r="BF183" s="130">
        <f>IF(N183="snížená",J183,0)</f>
        <v>0</v>
      </c>
      <c r="BG183" s="130">
        <f>IF(N183="zákl. přenesená",J183,0)</f>
        <v>0</v>
      </c>
      <c r="BH183" s="130">
        <f>IF(N183="sníž. přenesená",J183,0)</f>
        <v>0</v>
      </c>
      <c r="BI183" s="130">
        <f>IF(N183="nulová",J183,0)</f>
        <v>0</v>
      </c>
      <c r="BJ183" s="16" t="s">
        <v>81</v>
      </c>
      <c r="BK183" s="130">
        <f>ROUND(I183*H183,2)</f>
        <v>0</v>
      </c>
      <c r="BL183" s="16" t="s">
        <v>312</v>
      </c>
      <c r="BM183" s="129" t="s">
        <v>329</v>
      </c>
    </row>
    <row r="184" spans="2:65" s="1" customFormat="1">
      <c r="B184" s="31"/>
      <c r="C184" s="284"/>
      <c r="D184" s="285" t="s">
        <v>121</v>
      </c>
      <c r="E184" s="284"/>
      <c r="F184" s="286" t="s">
        <v>330</v>
      </c>
      <c r="G184" s="284"/>
      <c r="H184" s="284"/>
      <c r="I184" s="133"/>
      <c r="J184" s="284"/>
      <c r="L184" s="31"/>
      <c r="M184" s="134"/>
      <c r="T184" s="52"/>
      <c r="AT184" s="16" t="s">
        <v>121</v>
      </c>
      <c r="AU184" s="16" t="s">
        <v>83</v>
      </c>
    </row>
    <row r="185" spans="2:65" s="1" customFormat="1" ht="16.5" customHeight="1">
      <c r="B185" s="122"/>
      <c r="C185" s="279" t="s">
        <v>331</v>
      </c>
      <c r="D185" s="279" t="s">
        <v>115</v>
      </c>
      <c r="E185" s="280" t="s">
        <v>332</v>
      </c>
      <c r="F185" s="281" t="s">
        <v>333</v>
      </c>
      <c r="G185" s="282" t="s">
        <v>311</v>
      </c>
      <c r="H185" s="283">
        <v>1</v>
      </c>
      <c r="I185" s="123"/>
      <c r="J185" s="306">
        <f>ROUND(I185*H185,2)</f>
        <v>0</v>
      </c>
      <c r="K185" s="124"/>
      <c r="L185" s="31"/>
      <c r="M185" s="125" t="s">
        <v>3</v>
      </c>
      <c r="N185" s="126" t="s">
        <v>47</v>
      </c>
      <c r="P185" s="127">
        <f>O185*H185</f>
        <v>0</v>
      </c>
      <c r="Q185" s="127">
        <v>0</v>
      </c>
      <c r="R185" s="127">
        <f>Q185*H185</f>
        <v>0</v>
      </c>
      <c r="S185" s="127">
        <v>0</v>
      </c>
      <c r="T185" s="128">
        <f>S185*H185</f>
        <v>0</v>
      </c>
      <c r="AR185" s="129" t="s">
        <v>312</v>
      </c>
      <c r="AT185" s="129" t="s">
        <v>115</v>
      </c>
      <c r="AU185" s="129" t="s">
        <v>83</v>
      </c>
      <c r="AY185" s="16" t="s">
        <v>113</v>
      </c>
      <c r="BE185" s="130">
        <f>IF(N185="základní",J185,0)</f>
        <v>0</v>
      </c>
      <c r="BF185" s="130">
        <f>IF(N185="snížená",J185,0)</f>
        <v>0</v>
      </c>
      <c r="BG185" s="130">
        <f>IF(N185="zákl. přenesená",J185,0)</f>
        <v>0</v>
      </c>
      <c r="BH185" s="130">
        <f>IF(N185="sníž. přenesená",J185,0)</f>
        <v>0</v>
      </c>
      <c r="BI185" s="130">
        <f>IF(N185="nulová",J185,0)</f>
        <v>0</v>
      </c>
      <c r="BJ185" s="16" t="s">
        <v>81</v>
      </c>
      <c r="BK185" s="130">
        <f>ROUND(I185*H185,2)</f>
        <v>0</v>
      </c>
      <c r="BL185" s="16" t="s">
        <v>312</v>
      </c>
      <c r="BM185" s="129" t="s">
        <v>334</v>
      </c>
    </row>
    <row r="186" spans="2:65" s="1" customFormat="1">
      <c r="B186" s="31"/>
      <c r="C186" s="284"/>
      <c r="D186" s="285" t="s">
        <v>121</v>
      </c>
      <c r="E186" s="284"/>
      <c r="F186" s="286" t="s">
        <v>335</v>
      </c>
      <c r="G186" s="284"/>
      <c r="H186" s="284"/>
      <c r="I186" s="133"/>
      <c r="J186" s="284"/>
      <c r="L186" s="31"/>
      <c r="M186" s="134"/>
      <c r="T186" s="52"/>
      <c r="AT186" s="16" t="s">
        <v>121</v>
      </c>
      <c r="AU186" s="16" t="s">
        <v>83</v>
      </c>
    </row>
    <row r="187" spans="2:65" s="11" customFormat="1" ht="22.9" customHeight="1">
      <c r="B187" s="110"/>
      <c r="C187" s="301"/>
      <c r="D187" s="302" t="s">
        <v>75</v>
      </c>
      <c r="E187" s="303" t="s">
        <v>336</v>
      </c>
      <c r="F187" s="303" t="s">
        <v>337</v>
      </c>
      <c r="G187" s="301"/>
      <c r="H187" s="301"/>
      <c r="I187" s="113"/>
      <c r="J187" s="308">
        <f>BK187</f>
        <v>0</v>
      </c>
      <c r="L187" s="110"/>
      <c r="M187" s="115"/>
      <c r="P187" s="116">
        <f>SUM(P188:P189)</f>
        <v>0</v>
      </c>
      <c r="R187" s="116">
        <f>SUM(R188:R189)</f>
        <v>0</v>
      </c>
      <c r="T187" s="117">
        <f>SUM(T188:T189)</f>
        <v>0</v>
      </c>
      <c r="AR187" s="111" t="s">
        <v>142</v>
      </c>
      <c r="AT187" s="118" t="s">
        <v>75</v>
      </c>
      <c r="AU187" s="118" t="s">
        <v>81</v>
      </c>
      <c r="AY187" s="111" t="s">
        <v>113</v>
      </c>
      <c r="BK187" s="119">
        <f>SUM(BK188:BK189)</f>
        <v>0</v>
      </c>
    </row>
    <row r="188" spans="2:65" s="1" customFormat="1" ht="16.5" customHeight="1">
      <c r="B188" s="122"/>
      <c r="C188" s="279" t="s">
        <v>338</v>
      </c>
      <c r="D188" s="279" t="s">
        <v>115</v>
      </c>
      <c r="E188" s="280" t="s">
        <v>339</v>
      </c>
      <c r="F188" s="281" t="s">
        <v>340</v>
      </c>
      <c r="G188" s="282" t="s">
        <v>311</v>
      </c>
      <c r="H188" s="283">
        <v>1</v>
      </c>
      <c r="I188" s="123"/>
      <c r="J188" s="306">
        <f>ROUND(I188*H188,2)</f>
        <v>0</v>
      </c>
      <c r="K188" s="124"/>
      <c r="L188" s="31"/>
      <c r="M188" s="125" t="s">
        <v>3</v>
      </c>
      <c r="N188" s="126" t="s">
        <v>47</v>
      </c>
      <c r="P188" s="127">
        <f>O188*H188</f>
        <v>0</v>
      </c>
      <c r="Q188" s="127">
        <v>0</v>
      </c>
      <c r="R188" s="127">
        <f>Q188*H188</f>
        <v>0</v>
      </c>
      <c r="S188" s="127">
        <v>0</v>
      </c>
      <c r="T188" s="128">
        <f>S188*H188</f>
        <v>0</v>
      </c>
      <c r="AR188" s="129" t="s">
        <v>312</v>
      </c>
      <c r="AT188" s="129" t="s">
        <v>115</v>
      </c>
      <c r="AU188" s="129" t="s">
        <v>83</v>
      </c>
      <c r="AY188" s="16" t="s">
        <v>113</v>
      </c>
      <c r="BE188" s="130">
        <f>IF(N188="základní",J188,0)</f>
        <v>0</v>
      </c>
      <c r="BF188" s="130">
        <f>IF(N188="snížená",J188,0)</f>
        <v>0</v>
      </c>
      <c r="BG188" s="130">
        <f>IF(N188="zákl. přenesená",J188,0)</f>
        <v>0</v>
      </c>
      <c r="BH188" s="130">
        <f>IF(N188="sníž. přenesená",J188,0)</f>
        <v>0</v>
      </c>
      <c r="BI188" s="130">
        <f>IF(N188="nulová",J188,0)</f>
        <v>0</v>
      </c>
      <c r="BJ188" s="16" t="s">
        <v>81</v>
      </c>
      <c r="BK188" s="130">
        <f>ROUND(I188*H188,2)</f>
        <v>0</v>
      </c>
      <c r="BL188" s="16" t="s">
        <v>312</v>
      </c>
      <c r="BM188" s="129" t="s">
        <v>341</v>
      </c>
    </row>
    <row r="189" spans="2:65" s="1" customFormat="1">
      <c r="B189" s="31"/>
      <c r="D189" s="131" t="s">
        <v>121</v>
      </c>
      <c r="F189" s="132" t="s">
        <v>342</v>
      </c>
      <c r="I189" s="133"/>
      <c r="L189" s="31"/>
      <c r="M189" s="150"/>
      <c r="N189" s="151"/>
      <c r="O189" s="151"/>
      <c r="P189" s="151"/>
      <c r="Q189" s="151"/>
      <c r="R189" s="151"/>
      <c r="S189" s="151"/>
      <c r="T189" s="152"/>
      <c r="AT189" s="16" t="s">
        <v>121</v>
      </c>
      <c r="AU189" s="16" t="s">
        <v>83</v>
      </c>
    </row>
    <row r="190" spans="2:65" s="1" customFormat="1" ht="6.95" customHeight="1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31"/>
    </row>
  </sheetData>
  <sheetProtection algorithmName="SHA-512" hashValue="OZ74xrCIguo9zhc09RrU+AGPX4s1+f3XH6jev5ZKYfsHUOzgGQKZgL37pBPWChGjwZtFh4zIjga3scNLssP5jA==" saltValue="SFuAIeHb42f+xJLCv4AlGQ==" spinCount="100000" sheet="1" objects="1" scenarios="1" selectLockedCells="1"/>
  <autoFilter ref="C81:K189" xr:uid="{00000000-0009-0000-0000-000001000000}"/>
  <mergeCells count="6">
    <mergeCell ref="E74:H74"/>
    <mergeCell ref="L2:V2"/>
    <mergeCell ref="E7:H7"/>
    <mergeCell ref="E16:H16"/>
    <mergeCell ref="E25:H25"/>
    <mergeCell ref="E46:H46"/>
  </mergeCells>
  <hyperlinks>
    <hyperlink ref="F86" r:id="rId1" xr:uid="{00000000-0004-0000-0100-000000000000}"/>
    <hyperlink ref="F90" r:id="rId2" xr:uid="{00000000-0004-0000-0100-000001000000}"/>
    <hyperlink ref="F94" r:id="rId3" xr:uid="{00000000-0004-0000-0100-000002000000}"/>
    <hyperlink ref="F97" r:id="rId4" xr:uid="{00000000-0004-0000-0100-000003000000}"/>
    <hyperlink ref="F99" r:id="rId5" xr:uid="{00000000-0004-0000-0100-000004000000}"/>
    <hyperlink ref="F101" r:id="rId6" xr:uid="{00000000-0004-0000-0100-000005000000}"/>
    <hyperlink ref="F105" r:id="rId7" xr:uid="{00000000-0004-0000-0100-000006000000}"/>
    <hyperlink ref="F107" r:id="rId8" xr:uid="{00000000-0004-0000-0100-000007000000}"/>
    <hyperlink ref="F110" r:id="rId9" xr:uid="{00000000-0004-0000-0100-000008000000}"/>
    <hyperlink ref="F112" r:id="rId10" xr:uid="{00000000-0004-0000-0100-000009000000}"/>
    <hyperlink ref="F114" r:id="rId11" xr:uid="{00000000-0004-0000-0100-00000A000000}"/>
    <hyperlink ref="F118" r:id="rId12" xr:uid="{00000000-0004-0000-0100-00000B000000}"/>
    <hyperlink ref="F121" r:id="rId13" xr:uid="{00000000-0004-0000-0100-00000C000000}"/>
    <hyperlink ref="F124" r:id="rId14" xr:uid="{00000000-0004-0000-0100-00000D000000}"/>
    <hyperlink ref="F127" r:id="rId15" xr:uid="{00000000-0004-0000-0100-00000E000000}"/>
    <hyperlink ref="F129" r:id="rId16" xr:uid="{00000000-0004-0000-0100-00000F000000}"/>
    <hyperlink ref="F131" r:id="rId17" xr:uid="{00000000-0004-0000-0100-000010000000}"/>
    <hyperlink ref="F134" r:id="rId18" xr:uid="{00000000-0004-0000-0100-000011000000}"/>
    <hyperlink ref="F136" r:id="rId19" xr:uid="{00000000-0004-0000-0100-000012000000}"/>
    <hyperlink ref="F139" r:id="rId20" xr:uid="{00000000-0004-0000-0100-000013000000}"/>
    <hyperlink ref="F141" r:id="rId21" xr:uid="{00000000-0004-0000-0100-000014000000}"/>
    <hyperlink ref="F143" r:id="rId22" xr:uid="{00000000-0004-0000-0100-000015000000}"/>
    <hyperlink ref="F145" r:id="rId23" xr:uid="{00000000-0004-0000-0100-000016000000}"/>
    <hyperlink ref="F162" r:id="rId24" xr:uid="{00000000-0004-0000-0100-000017000000}"/>
    <hyperlink ref="F166" r:id="rId25" xr:uid="{00000000-0004-0000-0100-000018000000}"/>
    <hyperlink ref="F169" r:id="rId26" xr:uid="{00000000-0004-0000-0100-000019000000}"/>
    <hyperlink ref="F173" r:id="rId27" xr:uid="{00000000-0004-0000-0100-00001A000000}"/>
    <hyperlink ref="F177" r:id="rId28" xr:uid="{00000000-0004-0000-0100-00001B000000}"/>
    <hyperlink ref="F179" r:id="rId29" xr:uid="{00000000-0004-0000-0100-00001C000000}"/>
    <hyperlink ref="F182" r:id="rId30" xr:uid="{00000000-0004-0000-0100-00001D000000}"/>
    <hyperlink ref="F184" r:id="rId31" xr:uid="{00000000-0004-0000-0100-00001E000000}"/>
    <hyperlink ref="F186" r:id="rId32" xr:uid="{00000000-0004-0000-0100-00001F000000}"/>
    <hyperlink ref="F189" r:id="rId33" xr:uid="{00000000-0004-0000-0100-00002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53" customWidth="1"/>
    <col min="2" max="2" width="1.6640625" style="153" customWidth="1"/>
    <col min="3" max="4" width="5" style="153" customWidth="1"/>
    <col min="5" max="5" width="11.6640625" style="153" customWidth="1"/>
    <col min="6" max="6" width="9.1640625" style="153" customWidth="1"/>
    <col min="7" max="7" width="5" style="153" customWidth="1"/>
    <col min="8" max="8" width="77.83203125" style="153" customWidth="1"/>
    <col min="9" max="10" width="20" style="153" customWidth="1"/>
    <col min="11" max="11" width="1.6640625" style="153" customWidth="1"/>
  </cols>
  <sheetData>
    <row r="1" spans="2:11" customFormat="1" ht="37.5" customHeight="1"/>
    <row r="2" spans="2:11" customFormat="1" ht="7.5" customHeight="1">
      <c r="B2" s="154"/>
      <c r="C2" s="155"/>
      <c r="D2" s="155"/>
      <c r="E2" s="155"/>
      <c r="F2" s="155"/>
      <c r="G2" s="155"/>
      <c r="H2" s="155"/>
      <c r="I2" s="155"/>
      <c r="J2" s="155"/>
      <c r="K2" s="156"/>
    </row>
    <row r="3" spans="2:11" s="14" customFormat="1" ht="45" customHeight="1">
      <c r="B3" s="157"/>
      <c r="C3" s="272" t="s">
        <v>343</v>
      </c>
      <c r="D3" s="272"/>
      <c r="E3" s="272"/>
      <c r="F3" s="272"/>
      <c r="G3" s="272"/>
      <c r="H3" s="272"/>
      <c r="I3" s="272"/>
      <c r="J3" s="272"/>
      <c r="K3" s="158"/>
    </row>
    <row r="4" spans="2:11" customFormat="1" ht="25.5" customHeight="1">
      <c r="B4" s="159"/>
      <c r="C4" s="273" t="s">
        <v>344</v>
      </c>
      <c r="D4" s="273"/>
      <c r="E4" s="273"/>
      <c r="F4" s="273"/>
      <c r="G4" s="273"/>
      <c r="H4" s="273"/>
      <c r="I4" s="273"/>
      <c r="J4" s="273"/>
      <c r="K4" s="160"/>
    </row>
    <row r="5" spans="2:11" customFormat="1" ht="5.25" customHeight="1">
      <c r="B5" s="159"/>
      <c r="C5" s="161"/>
      <c r="D5" s="161"/>
      <c r="E5" s="161"/>
      <c r="F5" s="161"/>
      <c r="G5" s="161"/>
      <c r="H5" s="161"/>
      <c r="I5" s="161"/>
      <c r="J5" s="161"/>
      <c r="K5" s="160"/>
    </row>
    <row r="6" spans="2:11" customFormat="1" ht="15" customHeight="1">
      <c r="B6" s="159"/>
      <c r="C6" s="271" t="s">
        <v>345</v>
      </c>
      <c r="D6" s="271"/>
      <c r="E6" s="271"/>
      <c r="F6" s="271"/>
      <c r="G6" s="271"/>
      <c r="H6" s="271"/>
      <c r="I6" s="271"/>
      <c r="J6" s="271"/>
      <c r="K6" s="160"/>
    </row>
    <row r="7" spans="2:11" customFormat="1" ht="15" customHeight="1">
      <c r="B7" s="163"/>
      <c r="C7" s="271" t="s">
        <v>346</v>
      </c>
      <c r="D7" s="271"/>
      <c r="E7" s="271"/>
      <c r="F7" s="271"/>
      <c r="G7" s="271"/>
      <c r="H7" s="271"/>
      <c r="I7" s="271"/>
      <c r="J7" s="271"/>
      <c r="K7" s="160"/>
    </row>
    <row r="8" spans="2:11" customFormat="1" ht="12.75" customHeight="1">
      <c r="B8" s="163"/>
      <c r="C8" s="162"/>
      <c r="D8" s="162"/>
      <c r="E8" s="162"/>
      <c r="F8" s="162"/>
      <c r="G8" s="162"/>
      <c r="H8" s="162"/>
      <c r="I8" s="162"/>
      <c r="J8" s="162"/>
      <c r="K8" s="160"/>
    </row>
    <row r="9" spans="2:11" customFormat="1" ht="15" customHeight="1">
      <c r="B9" s="163"/>
      <c r="C9" s="271" t="s">
        <v>347</v>
      </c>
      <c r="D9" s="271"/>
      <c r="E9" s="271"/>
      <c r="F9" s="271"/>
      <c r="G9" s="271"/>
      <c r="H9" s="271"/>
      <c r="I9" s="271"/>
      <c r="J9" s="271"/>
      <c r="K9" s="160"/>
    </row>
    <row r="10" spans="2:11" customFormat="1" ht="15" customHeight="1">
      <c r="B10" s="163"/>
      <c r="C10" s="162"/>
      <c r="D10" s="271" t="s">
        <v>348</v>
      </c>
      <c r="E10" s="271"/>
      <c r="F10" s="271"/>
      <c r="G10" s="271"/>
      <c r="H10" s="271"/>
      <c r="I10" s="271"/>
      <c r="J10" s="271"/>
      <c r="K10" s="160"/>
    </row>
    <row r="11" spans="2:11" customFormat="1" ht="15" customHeight="1">
      <c r="B11" s="163"/>
      <c r="C11" s="164"/>
      <c r="D11" s="271" t="s">
        <v>349</v>
      </c>
      <c r="E11" s="271"/>
      <c r="F11" s="271"/>
      <c r="G11" s="271"/>
      <c r="H11" s="271"/>
      <c r="I11" s="271"/>
      <c r="J11" s="271"/>
      <c r="K11" s="160"/>
    </row>
    <row r="12" spans="2:11" customFormat="1" ht="15" customHeight="1">
      <c r="B12" s="163"/>
      <c r="C12" s="164"/>
      <c r="D12" s="162"/>
      <c r="E12" s="162"/>
      <c r="F12" s="162"/>
      <c r="G12" s="162"/>
      <c r="H12" s="162"/>
      <c r="I12" s="162"/>
      <c r="J12" s="162"/>
      <c r="K12" s="160"/>
    </row>
    <row r="13" spans="2:11" customFormat="1" ht="15" customHeight="1">
      <c r="B13" s="163"/>
      <c r="C13" s="164"/>
      <c r="D13" s="165" t="s">
        <v>350</v>
      </c>
      <c r="E13" s="162"/>
      <c r="F13" s="162"/>
      <c r="G13" s="162"/>
      <c r="H13" s="162"/>
      <c r="I13" s="162"/>
      <c r="J13" s="162"/>
      <c r="K13" s="160"/>
    </row>
    <row r="14" spans="2:11" customFormat="1" ht="12.75" customHeight="1">
      <c r="B14" s="163"/>
      <c r="C14" s="164"/>
      <c r="D14" s="164"/>
      <c r="E14" s="164"/>
      <c r="F14" s="164"/>
      <c r="G14" s="164"/>
      <c r="H14" s="164"/>
      <c r="I14" s="164"/>
      <c r="J14" s="164"/>
      <c r="K14" s="160"/>
    </row>
    <row r="15" spans="2:11" customFormat="1" ht="15" customHeight="1">
      <c r="B15" s="163"/>
      <c r="C15" s="164"/>
      <c r="D15" s="271" t="s">
        <v>351</v>
      </c>
      <c r="E15" s="271"/>
      <c r="F15" s="271"/>
      <c r="G15" s="271"/>
      <c r="H15" s="271"/>
      <c r="I15" s="271"/>
      <c r="J15" s="271"/>
      <c r="K15" s="160"/>
    </row>
    <row r="16" spans="2:11" customFormat="1" ht="15" customHeight="1">
      <c r="B16" s="163"/>
      <c r="C16" s="164"/>
      <c r="D16" s="271" t="s">
        <v>352</v>
      </c>
      <c r="E16" s="271"/>
      <c r="F16" s="271"/>
      <c r="G16" s="271"/>
      <c r="H16" s="271"/>
      <c r="I16" s="271"/>
      <c r="J16" s="271"/>
      <c r="K16" s="160"/>
    </row>
    <row r="17" spans="2:11" customFormat="1" ht="15" customHeight="1">
      <c r="B17" s="163"/>
      <c r="C17" s="164"/>
      <c r="D17" s="271" t="s">
        <v>353</v>
      </c>
      <c r="E17" s="271"/>
      <c r="F17" s="271"/>
      <c r="G17" s="271"/>
      <c r="H17" s="271"/>
      <c r="I17" s="271"/>
      <c r="J17" s="271"/>
      <c r="K17" s="160"/>
    </row>
    <row r="18" spans="2:11" customFormat="1" ht="15" customHeight="1">
      <c r="B18" s="163"/>
      <c r="C18" s="164"/>
      <c r="D18" s="164"/>
      <c r="E18" s="166" t="s">
        <v>80</v>
      </c>
      <c r="F18" s="271" t="s">
        <v>354</v>
      </c>
      <c r="G18" s="271"/>
      <c r="H18" s="271"/>
      <c r="I18" s="271"/>
      <c r="J18" s="271"/>
      <c r="K18" s="160"/>
    </row>
    <row r="19" spans="2:11" customFormat="1" ht="15" customHeight="1">
      <c r="B19" s="163"/>
      <c r="C19" s="164"/>
      <c r="D19" s="164"/>
      <c r="E19" s="166" t="s">
        <v>355</v>
      </c>
      <c r="F19" s="271" t="s">
        <v>356</v>
      </c>
      <c r="G19" s="271"/>
      <c r="H19" s="271"/>
      <c r="I19" s="271"/>
      <c r="J19" s="271"/>
      <c r="K19" s="160"/>
    </row>
    <row r="20" spans="2:11" customFormat="1" ht="15" customHeight="1">
      <c r="B20" s="163"/>
      <c r="C20" s="164"/>
      <c r="D20" s="164"/>
      <c r="E20" s="166" t="s">
        <v>357</v>
      </c>
      <c r="F20" s="271" t="s">
        <v>358</v>
      </c>
      <c r="G20" s="271"/>
      <c r="H20" s="271"/>
      <c r="I20" s="271"/>
      <c r="J20" s="271"/>
      <c r="K20" s="160"/>
    </row>
    <row r="21" spans="2:11" customFormat="1" ht="15" customHeight="1">
      <c r="B21" s="163"/>
      <c r="C21" s="164"/>
      <c r="D21" s="164"/>
      <c r="E21" s="166" t="s">
        <v>359</v>
      </c>
      <c r="F21" s="271" t="s">
        <v>360</v>
      </c>
      <c r="G21" s="271"/>
      <c r="H21" s="271"/>
      <c r="I21" s="271"/>
      <c r="J21" s="271"/>
      <c r="K21" s="160"/>
    </row>
    <row r="22" spans="2:11" customFormat="1" ht="15" customHeight="1">
      <c r="B22" s="163"/>
      <c r="C22" s="164"/>
      <c r="D22" s="164"/>
      <c r="E22" s="166" t="s">
        <v>361</v>
      </c>
      <c r="F22" s="271" t="s">
        <v>362</v>
      </c>
      <c r="G22" s="271"/>
      <c r="H22" s="271"/>
      <c r="I22" s="271"/>
      <c r="J22" s="271"/>
      <c r="K22" s="160"/>
    </row>
    <row r="23" spans="2:11" customFormat="1" ht="15" customHeight="1">
      <c r="B23" s="163"/>
      <c r="C23" s="164"/>
      <c r="D23" s="164"/>
      <c r="E23" s="166" t="s">
        <v>363</v>
      </c>
      <c r="F23" s="271" t="s">
        <v>364</v>
      </c>
      <c r="G23" s="271"/>
      <c r="H23" s="271"/>
      <c r="I23" s="271"/>
      <c r="J23" s="271"/>
      <c r="K23" s="160"/>
    </row>
    <row r="24" spans="2:11" customFormat="1" ht="12.75" customHeight="1">
      <c r="B24" s="163"/>
      <c r="C24" s="164"/>
      <c r="D24" s="164"/>
      <c r="E24" s="164"/>
      <c r="F24" s="164"/>
      <c r="G24" s="164"/>
      <c r="H24" s="164"/>
      <c r="I24" s="164"/>
      <c r="J24" s="164"/>
      <c r="K24" s="160"/>
    </row>
    <row r="25" spans="2:11" customFormat="1" ht="15" customHeight="1">
      <c r="B25" s="163"/>
      <c r="C25" s="271" t="s">
        <v>365</v>
      </c>
      <c r="D25" s="271"/>
      <c r="E25" s="271"/>
      <c r="F25" s="271"/>
      <c r="G25" s="271"/>
      <c r="H25" s="271"/>
      <c r="I25" s="271"/>
      <c r="J25" s="271"/>
      <c r="K25" s="160"/>
    </row>
    <row r="26" spans="2:11" customFormat="1" ht="15" customHeight="1">
      <c r="B26" s="163"/>
      <c r="C26" s="271" t="s">
        <v>366</v>
      </c>
      <c r="D26" s="271"/>
      <c r="E26" s="271"/>
      <c r="F26" s="271"/>
      <c r="G26" s="271"/>
      <c r="H26" s="271"/>
      <c r="I26" s="271"/>
      <c r="J26" s="271"/>
      <c r="K26" s="160"/>
    </row>
    <row r="27" spans="2:11" customFormat="1" ht="15" customHeight="1">
      <c r="B27" s="163"/>
      <c r="C27" s="162"/>
      <c r="D27" s="271" t="s">
        <v>367</v>
      </c>
      <c r="E27" s="271"/>
      <c r="F27" s="271"/>
      <c r="G27" s="271"/>
      <c r="H27" s="271"/>
      <c r="I27" s="271"/>
      <c r="J27" s="271"/>
      <c r="K27" s="160"/>
    </row>
    <row r="28" spans="2:11" customFormat="1" ht="15" customHeight="1">
      <c r="B28" s="163"/>
      <c r="C28" s="164"/>
      <c r="D28" s="271" t="s">
        <v>368</v>
      </c>
      <c r="E28" s="271"/>
      <c r="F28" s="271"/>
      <c r="G28" s="271"/>
      <c r="H28" s="271"/>
      <c r="I28" s="271"/>
      <c r="J28" s="271"/>
      <c r="K28" s="160"/>
    </row>
    <row r="29" spans="2:11" customFormat="1" ht="12.75" customHeight="1">
      <c r="B29" s="163"/>
      <c r="C29" s="164"/>
      <c r="D29" s="164"/>
      <c r="E29" s="164"/>
      <c r="F29" s="164"/>
      <c r="G29" s="164"/>
      <c r="H29" s="164"/>
      <c r="I29" s="164"/>
      <c r="J29" s="164"/>
      <c r="K29" s="160"/>
    </row>
    <row r="30" spans="2:11" customFormat="1" ht="15" customHeight="1">
      <c r="B30" s="163"/>
      <c r="C30" s="164"/>
      <c r="D30" s="271" t="s">
        <v>369</v>
      </c>
      <c r="E30" s="271"/>
      <c r="F30" s="271"/>
      <c r="G30" s="271"/>
      <c r="H30" s="271"/>
      <c r="I30" s="271"/>
      <c r="J30" s="271"/>
      <c r="K30" s="160"/>
    </row>
    <row r="31" spans="2:11" customFormat="1" ht="15" customHeight="1">
      <c r="B31" s="163"/>
      <c r="C31" s="164"/>
      <c r="D31" s="271" t="s">
        <v>370</v>
      </c>
      <c r="E31" s="271"/>
      <c r="F31" s="271"/>
      <c r="G31" s="271"/>
      <c r="H31" s="271"/>
      <c r="I31" s="271"/>
      <c r="J31" s="271"/>
      <c r="K31" s="160"/>
    </row>
    <row r="32" spans="2:11" customFormat="1" ht="12.75" customHeight="1">
      <c r="B32" s="163"/>
      <c r="C32" s="164"/>
      <c r="D32" s="164"/>
      <c r="E32" s="164"/>
      <c r="F32" s="164"/>
      <c r="G32" s="164"/>
      <c r="H32" s="164"/>
      <c r="I32" s="164"/>
      <c r="J32" s="164"/>
      <c r="K32" s="160"/>
    </row>
    <row r="33" spans="2:11" customFormat="1" ht="15" customHeight="1">
      <c r="B33" s="163"/>
      <c r="C33" s="164"/>
      <c r="D33" s="271" t="s">
        <v>371</v>
      </c>
      <c r="E33" s="271"/>
      <c r="F33" s="271"/>
      <c r="G33" s="271"/>
      <c r="H33" s="271"/>
      <c r="I33" s="271"/>
      <c r="J33" s="271"/>
      <c r="K33" s="160"/>
    </row>
    <row r="34" spans="2:11" customFormat="1" ht="15" customHeight="1">
      <c r="B34" s="163"/>
      <c r="C34" s="164"/>
      <c r="D34" s="271" t="s">
        <v>372</v>
      </c>
      <c r="E34" s="271"/>
      <c r="F34" s="271"/>
      <c r="G34" s="271"/>
      <c r="H34" s="271"/>
      <c r="I34" s="271"/>
      <c r="J34" s="271"/>
      <c r="K34" s="160"/>
    </row>
    <row r="35" spans="2:11" customFormat="1" ht="15" customHeight="1">
      <c r="B35" s="163"/>
      <c r="C35" s="164"/>
      <c r="D35" s="271" t="s">
        <v>373</v>
      </c>
      <c r="E35" s="271"/>
      <c r="F35" s="271"/>
      <c r="G35" s="271"/>
      <c r="H35" s="271"/>
      <c r="I35" s="271"/>
      <c r="J35" s="271"/>
      <c r="K35" s="160"/>
    </row>
    <row r="36" spans="2:11" customFormat="1" ht="15" customHeight="1">
      <c r="B36" s="163"/>
      <c r="C36" s="164"/>
      <c r="D36" s="162"/>
      <c r="E36" s="165" t="s">
        <v>99</v>
      </c>
      <c r="F36" s="162"/>
      <c r="G36" s="271" t="s">
        <v>374</v>
      </c>
      <c r="H36" s="271"/>
      <c r="I36" s="271"/>
      <c r="J36" s="271"/>
      <c r="K36" s="160"/>
    </row>
    <row r="37" spans="2:11" customFormat="1" ht="30.75" customHeight="1">
      <c r="B37" s="163"/>
      <c r="C37" s="164"/>
      <c r="D37" s="162"/>
      <c r="E37" s="165" t="s">
        <v>375</v>
      </c>
      <c r="F37" s="162"/>
      <c r="G37" s="271" t="s">
        <v>376</v>
      </c>
      <c r="H37" s="271"/>
      <c r="I37" s="271"/>
      <c r="J37" s="271"/>
      <c r="K37" s="160"/>
    </row>
    <row r="38" spans="2:11" customFormat="1" ht="15" customHeight="1">
      <c r="B38" s="163"/>
      <c r="C38" s="164"/>
      <c r="D38" s="162"/>
      <c r="E38" s="165" t="s">
        <v>57</v>
      </c>
      <c r="F38" s="162"/>
      <c r="G38" s="271" t="s">
        <v>377</v>
      </c>
      <c r="H38" s="271"/>
      <c r="I38" s="271"/>
      <c r="J38" s="271"/>
      <c r="K38" s="160"/>
    </row>
    <row r="39" spans="2:11" customFormat="1" ht="15" customHeight="1">
      <c r="B39" s="163"/>
      <c r="C39" s="164"/>
      <c r="D39" s="162"/>
      <c r="E39" s="165" t="s">
        <v>58</v>
      </c>
      <c r="F39" s="162"/>
      <c r="G39" s="271" t="s">
        <v>378</v>
      </c>
      <c r="H39" s="271"/>
      <c r="I39" s="271"/>
      <c r="J39" s="271"/>
      <c r="K39" s="160"/>
    </row>
    <row r="40" spans="2:11" customFormat="1" ht="15" customHeight="1">
      <c r="B40" s="163"/>
      <c r="C40" s="164"/>
      <c r="D40" s="162"/>
      <c r="E40" s="165" t="s">
        <v>100</v>
      </c>
      <c r="F40" s="162"/>
      <c r="G40" s="271" t="s">
        <v>379</v>
      </c>
      <c r="H40" s="271"/>
      <c r="I40" s="271"/>
      <c r="J40" s="271"/>
      <c r="K40" s="160"/>
    </row>
    <row r="41" spans="2:11" customFormat="1" ht="15" customHeight="1">
      <c r="B41" s="163"/>
      <c r="C41" s="164"/>
      <c r="D41" s="162"/>
      <c r="E41" s="165" t="s">
        <v>101</v>
      </c>
      <c r="F41" s="162"/>
      <c r="G41" s="271" t="s">
        <v>380</v>
      </c>
      <c r="H41" s="271"/>
      <c r="I41" s="271"/>
      <c r="J41" s="271"/>
      <c r="K41" s="160"/>
    </row>
    <row r="42" spans="2:11" customFormat="1" ht="15" customHeight="1">
      <c r="B42" s="163"/>
      <c r="C42" s="164"/>
      <c r="D42" s="162"/>
      <c r="E42" s="165" t="s">
        <v>381</v>
      </c>
      <c r="F42" s="162"/>
      <c r="G42" s="271" t="s">
        <v>382</v>
      </c>
      <c r="H42" s="271"/>
      <c r="I42" s="271"/>
      <c r="J42" s="271"/>
      <c r="K42" s="160"/>
    </row>
    <row r="43" spans="2:11" customFormat="1" ht="15" customHeight="1">
      <c r="B43" s="163"/>
      <c r="C43" s="164"/>
      <c r="D43" s="162"/>
      <c r="E43" s="165"/>
      <c r="F43" s="162"/>
      <c r="G43" s="271" t="s">
        <v>383</v>
      </c>
      <c r="H43" s="271"/>
      <c r="I43" s="271"/>
      <c r="J43" s="271"/>
      <c r="K43" s="160"/>
    </row>
    <row r="44" spans="2:11" customFormat="1" ht="15" customHeight="1">
      <c r="B44" s="163"/>
      <c r="C44" s="164"/>
      <c r="D44" s="162"/>
      <c r="E44" s="165" t="s">
        <v>384</v>
      </c>
      <c r="F44" s="162"/>
      <c r="G44" s="271" t="s">
        <v>385</v>
      </c>
      <c r="H44" s="271"/>
      <c r="I44" s="271"/>
      <c r="J44" s="271"/>
      <c r="K44" s="160"/>
    </row>
    <row r="45" spans="2:11" customFormat="1" ht="15" customHeight="1">
      <c r="B45" s="163"/>
      <c r="C45" s="164"/>
      <c r="D45" s="162"/>
      <c r="E45" s="165" t="s">
        <v>103</v>
      </c>
      <c r="F45" s="162"/>
      <c r="G45" s="271" t="s">
        <v>386</v>
      </c>
      <c r="H45" s="271"/>
      <c r="I45" s="271"/>
      <c r="J45" s="271"/>
      <c r="K45" s="160"/>
    </row>
    <row r="46" spans="2:11" customFormat="1" ht="12.75" customHeight="1">
      <c r="B46" s="163"/>
      <c r="C46" s="164"/>
      <c r="D46" s="162"/>
      <c r="E46" s="162"/>
      <c r="F46" s="162"/>
      <c r="G46" s="162"/>
      <c r="H46" s="162"/>
      <c r="I46" s="162"/>
      <c r="J46" s="162"/>
      <c r="K46" s="160"/>
    </row>
    <row r="47" spans="2:11" customFormat="1" ht="15" customHeight="1">
      <c r="B47" s="163"/>
      <c r="C47" s="164"/>
      <c r="D47" s="271" t="s">
        <v>387</v>
      </c>
      <c r="E47" s="271"/>
      <c r="F47" s="271"/>
      <c r="G47" s="271"/>
      <c r="H47" s="271"/>
      <c r="I47" s="271"/>
      <c r="J47" s="271"/>
      <c r="K47" s="160"/>
    </row>
    <row r="48" spans="2:11" customFormat="1" ht="15" customHeight="1">
      <c r="B48" s="163"/>
      <c r="C48" s="164"/>
      <c r="D48" s="164"/>
      <c r="E48" s="271" t="s">
        <v>388</v>
      </c>
      <c r="F48" s="271"/>
      <c r="G48" s="271"/>
      <c r="H48" s="271"/>
      <c r="I48" s="271"/>
      <c r="J48" s="271"/>
      <c r="K48" s="160"/>
    </row>
    <row r="49" spans="2:11" customFormat="1" ht="15" customHeight="1">
      <c r="B49" s="163"/>
      <c r="C49" s="164"/>
      <c r="D49" s="164"/>
      <c r="E49" s="271" t="s">
        <v>389</v>
      </c>
      <c r="F49" s="271"/>
      <c r="G49" s="271"/>
      <c r="H49" s="271"/>
      <c r="I49" s="271"/>
      <c r="J49" s="271"/>
      <c r="K49" s="160"/>
    </row>
    <row r="50" spans="2:11" customFormat="1" ht="15" customHeight="1">
      <c r="B50" s="163"/>
      <c r="C50" s="164"/>
      <c r="D50" s="164"/>
      <c r="E50" s="271" t="s">
        <v>390</v>
      </c>
      <c r="F50" s="271"/>
      <c r="G50" s="271"/>
      <c r="H50" s="271"/>
      <c r="I50" s="271"/>
      <c r="J50" s="271"/>
      <c r="K50" s="160"/>
    </row>
    <row r="51" spans="2:11" customFormat="1" ht="15" customHeight="1">
      <c r="B51" s="163"/>
      <c r="C51" s="164"/>
      <c r="D51" s="271" t="s">
        <v>391</v>
      </c>
      <c r="E51" s="271"/>
      <c r="F51" s="271"/>
      <c r="G51" s="271"/>
      <c r="H51" s="271"/>
      <c r="I51" s="271"/>
      <c r="J51" s="271"/>
      <c r="K51" s="160"/>
    </row>
    <row r="52" spans="2:11" customFormat="1" ht="25.5" customHeight="1">
      <c r="B52" s="159"/>
      <c r="C52" s="273" t="s">
        <v>392</v>
      </c>
      <c r="D52" s="273"/>
      <c r="E52" s="273"/>
      <c r="F52" s="273"/>
      <c r="G52" s="273"/>
      <c r="H52" s="273"/>
      <c r="I52" s="273"/>
      <c r="J52" s="273"/>
      <c r="K52" s="160"/>
    </row>
    <row r="53" spans="2:11" customFormat="1" ht="5.25" customHeight="1">
      <c r="B53" s="159"/>
      <c r="C53" s="161"/>
      <c r="D53" s="161"/>
      <c r="E53" s="161"/>
      <c r="F53" s="161"/>
      <c r="G53" s="161"/>
      <c r="H53" s="161"/>
      <c r="I53" s="161"/>
      <c r="J53" s="161"/>
      <c r="K53" s="160"/>
    </row>
    <row r="54" spans="2:11" customFormat="1" ht="15" customHeight="1">
      <c r="B54" s="159"/>
      <c r="C54" s="271" t="s">
        <v>393</v>
      </c>
      <c r="D54" s="271"/>
      <c r="E54" s="271"/>
      <c r="F54" s="271"/>
      <c r="G54" s="271"/>
      <c r="H54" s="271"/>
      <c r="I54" s="271"/>
      <c r="J54" s="271"/>
      <c r="K54" s="160"/>
    </row>
    <row r="55" spans="2:11" customFormat="1" ht="15" customHeight="1">
      <c r="B55" s="159"/>
      <c r="C55" s="271" t="s">
        <v>394</v>
      </c>
      <c r="D55" s="271"/>
      <c r="E55" s="271"/>
      <c r="F55" s="271"/>
      <c r="G55" s="271"/>
      <c r="H55" s="271"/>
      <c r="I55" s="271"/>
      <c r="J55" s="271"/>
      <c r="K55" s="160"/>
    </row>
    <row r="56" spans="2:11" customFormat="1" ht="12.75" customHeight="1">
      <c r="B56" s="159"/>
      <c r="C56" s="162"/>
      <c r="D56" s="162"/>
      <c r="E56" s="162"/>
      <c r="F56" s="162"/>
      <c r="G56" s="162"/>
      <c r="H56" s="162"/>
      <c r="I56" s="162"/>
      <c r="J56" s="162"/>
      <c r="K56" s="160"/>
    </row>
    <row r="57" spans="2:11" customFormat="1" ht="15" customHeight="1">
      <c r="B57" s="159"/>
      <c r="C57" s="271" t="s">
        <v>395</v>
      </c>
      <c r="D57" s="271"/>
      <c r="E57" s="271"/>
      <c r="F57" s="271"/>
      <c r="G57" s="271"/>
      <c r="H57" s="271"/>
      <c r="I57" s="271"/>
      <c r="J57" s="271"/>
      <c r="K57" s="160"/>
    </row>
    <row r="58" spans="2:11" customFormat="1" ht="15" customHeight="1">
      <c r="B58" s="159"/>
      <c r="C58" s="164"/>
      <c r="D58" s="271" t="s">
        <v>396</v>
      </c>
      <c r="E58" s="271"/>
      <c r="F58" s="271"/>
      <c r="G58" s="271"/>
      <c r="H58" s="271"/>
      <c r="I58" s="271"/>
      <c r="J58" s="271"/>
      <c r="K58" s="160"/>
    </row>
    <row r="59" spans="2:11" customFormat="1" ht="15" customHeight="1">
      <c r="B59" s="159"/>
      <c r="C59" s="164"/>
      <c r="D59" s="271" t="s">
        <v>397</v>
      </c>
      <c r="E59" s="271"/>
      <c r="F59" s="271"/>
      <c r="G59" s="271"/>
      <c r="H59" s="271"/>
      <c r="I59" s="271"/>
      <c r="J59" s="271"/>
      <c r="K59" s="160"/>
    </row>
    <row r="60" spans="2:11" customFormat="1" ht="15" customHeight="1">
      <c r="B60" s="159"/>
      <c r="C60" s="164"/>
      <c r="D60" s="271" t="s">
        <v>398</v>
      </c>
      <c r="E60" s="271"/>
      <c r="F60" s="271"/>
      <c r="G60" s="271"/>
      <c r="H60" s="271"/>
      <c r="I60" s="271"/>
      <c r="J60" s="271"/>
      <c r="K60" s="160"/>
    </row>
    <row r="61" spans="2:11" customFormat="1" ht="15" customHeight="1">
      <c r="B61" s="159"/>
      <c r="C61" s="164"/>
      <c r="D61" s="271" t="s">
        <v>399</v>
      </c>
      <c r="E61" s="271"/>
      <c r="F61" s="271"/>
      <c r="G61" s="271"/>
      <c r="H61" s="271"/>
      <c r="I61" s="271"/>
      <c r="J61" s="271"/>
      <c r="K61" s="160"/>
    </row>
    <row r="62" spans="2:11" customFormat="1" ht="15" customHeight="1">
      <c r="B62" s="159"/>
      <c r="C62" s="164"/>
      <c r="D62" s="275" t="s">
        <v>400</v>
      </c>
      <c r="E62" s="275"/>
      <c r="F62" s="275"/>
      <c r="G62" s="275"/>
      <c r="H62" s="275"/>
      <c r="I62" s="275"/>
      <c r="J62" s="275"/>
      <c r="K62" s="160"/>
    </row>
    <row r="63" spans="2:11" customFormat="1" ht="15" customHeight="1">
      <c r="B63" s="159"/>
      <c r="C63" s="164"/>
      <c r="D63" s="271" t="s">
        <v>401</v>
      </c>
      <c r="E63" s="271"/>
      <c r="F63" s="271"/>
      <c r="G63" s="271"/>
      <c r="H63" s="271"/>
      <c r="I63" s="271"/>
      <c r="J63" s="271"/>
      <c r="K63" s="160"/>
    </row>
    <row r="64" spans="2:11" customFormat="1" ht="12.75" customHeight="1">
      <c r="B64" s="159"/>
      <c r="C64" s="164"/>
      <c r="D64" s="164"/>
      <c r="E64" s="167"/>
      <c r="F64" s="164"/>
      <c r="G64" s="164"/>
      <c r="H64" s="164"/>
      <c r="I64" s="164"/>
      <c r="J64" s="164"/>
      <c r="K64" s="160"/>
    </row>
    <row r="65" spans="2:11" customFormat="1" ht="15" customHeight="1">
      <c r="B65" s="159"/>
      <c r="C65" s="164"/>
      <c r="D65" s="271" t="s">
        <v>402</v>
      </c>
      <c r="E65" s="271"/>
      <c r="F65" s="271"/>
      <c r="G65" s="271"/>
      <c r="H65" s="271"/>
      <c r="I65" s="271"/>
      <c r="J65" s="271"/>
      <c r="K65" s="160"/>
    </row>
    <row r="66" spans="2:11" customFormat="1" ht="15" customHeight="1">
      <c r="B66" s="159"/>
      <c r="C66" s="164"/>
      <c r="D66" s="275" t="s">
        <v>403</v>
      </c>
      <c r="E66" s="275"/>
      <c r="F66" s="275"/>
      <c r="G66" s="275"/>
      <c r="H66" s="275"/>
      <c r="I66" s="275"/>
      <c r="J66" s="275"/>
      <c r="K66" s="160"/>
    </row>
    <row r="67" spans="2:11" customFormat="1" ht="15" customHeight="1">
      <c r="B67" s="159"/>
      <c r="C67" s="164"/>
      <c r="D67" s="271" t="s">
        <v>404</v>
      </c>
      <c r="E67" s="271"/>
      <c r="F67" s="271"/>
      <c r="G67" s="271"/>
      <c r="H67" s="271"/>
      <c r="I67" s="271"/>
      <c r="J67" s="271"/>
      <c r="K67" s="160"/>
    </row>
    <row r="68" spans="2:11" customFormat="1" ht="15" customHeight="1">
      <c r="B68" s="159"/>
      <c r="C68" s="164"/>
      <c r="D68" s="271" t="s">
        <v>405</v>
      </c>
      <c r="E68" s="271"/>
      <c r="F68" s="271"/>
      <c r="G68" s="271"/>
      <c r="H68" s="271"/>
      <c r="I68" s="271"/>
      <c r="J68" s="271"/>
      <c r="K68" s="160"/>
    </row>
    <row r="69" spans="2:11" customFormat="1" ht="15" customHeight="1">
      <c r="B69" s="159"/>
      <c r="C69" s="164"/>
      <c r="D69" s="271" t="s">
        <v>406</v>
      </c>
      <c r="E69" s="271"/>
      <c r="F69" s="271"/>
      <c r="G69" s="271"/>
      <c r="H69" s="271"/>
      <c r="I69" s="271"/>
      <c r="J69" s="271"/>
      <c r="K69" s="160"/>
    </row>
    <row r="70" spans="2:11" customFormat="1" ht="15" customHeight="1">
      <c r="B70" s="159"/>
      <c r="C70" s="164"/>
      <c r="D70" s="271" t="s">
        <v>407</v>
      </c>
      <c r="E70" s="271"/>
      <c r="F70" s="271"/>
      <c r="G70" s="271"/>
      <c r="H70" s="271"/>
      <c r="I70" s="271"/>
      <c r="J70" s="271"/>
      <c r="K70" s="160"/>
    </row>
    <row r="71" spans="2:11" customFormat="1" ht="12.75" customHeight="1">
      <c r="B71" s="168"/>
      <c r="C71" s="169"/>
      <c r="D71" s="169"/>
      <c r="E71" s="169"/>
      <c r="F71" s="169"/>
      <c r="G71" s="169"/>
      <c r="H71" s="169"/>
      <c r="I71" s="169"/>
      <c r="J71" s="169"/>
      <c r="K71" s="170"/>
    </row>
    <row r="72" spans="2:11" customFormat="1" ht="18.75" customHeight="1">
      <c r="B72" s="171"/>
      <c r="C72" s="171"/>
      <c r="D72" s="171"/>
      <c r="E72" s="171"/>
      <c r="F72" s="171"/>
      <c r="G72" s="171"/>
      <c r="H72" s="171"/>
      <c r="I72" s="171"/>
      <c r="J72" s="171"/>
      <c r="K72" s="172"/>
    </row>
    <row r="73" spans="2:11" customFormat="1" ht="18.75" customHeight="1">
      <c r="B73" s="172"/>
      <c r="C73" s="172"/>
      <c r="D73" s="172"/>
      <c r="E73" s="172"/>
      <c r="F73" s="172"/>
      <c r="G73" s="172"/>
      <c r="H73" s="172"/>
      <c r="I73" s="172"/>
      <c r="J73" s="172"/>
      <c r="K73" s="172"/>
    </row>
    <row r="74" spans="2:11" customFormat="1" ht="7.5" customHeight="1">
      <c r="B74" s="173"/>
      <c r="C74" s="174"/>
      <c r="D74" s="174"/>
      <c r="E74" s="174"/>
      <c r="F74" s="174"/>
      <c r="G74" s="174"/>
      <c r="H74" s="174"/>
      <c r="I74" s="174"/>
      <c r="J74" s="174"/>
      <c r="K74" s="175"/>
    </row>
    <row r="75" spans="2:11" customFormat="1" ht="45" customHeight="1">
      <c r="B75" s="176"/>
      <c r="C75" s="274" t="s">
        <v>408</v>
      </c>
      <c r="D75" s="274"/>
      <c r="E75" s="274"/>
      <c r="F75" s="274"/>
      <c r="G75" s="274"/>
      <c r="H75" s="274"/>
      <c r="I75" s="274"/>
      <c r="J75" s="274"/>
      <c r="K75" s="177"/>
    </row>
    <row r="76" spans="2:11" customFormat="1" ht="17.25" customHeight="1">
      <c r="B76" s="176"/>
      <c r="C76" s="178" t="s">
        <v>409</v>
      </c>
      <c r="D76" s="178"/>
      <c r="E76" s="178"/>
      <c r="F76" s="178" t="s">
        <v>410</v>
      </c>
      <c r="G76" s="179"/>
      <c r="H76" s="178" t="s">
        <v>58</v>
      </c>
      <c r="I76" s="178" t="s">
        <v>61</v>
      </c>
      <c r="J76" s="178" t="s">
        <v>411</v>
      </c>
      <c r="K76" s="177"/>
    </row>
    <row r="77" spans="2:11" customFormat="1" ht="17.25" customHeight="1">
      <c r="B77" s="176"/>
      <c r="C77" s="180" t="s">
        <v>412</v>
      </c>
      <c r="D77" s="180"/>
      <c r="E77" s="180"/>
      <c r="F77" s="181" t="s">
        <v>413</v>
      </c>
      <c r="G77" s="182"/>
      <c r="H77" s="180"/>
      <c r="I77" s="180"/>
      <c r="J77" s="180" t="s">
        <v>414</v>
      </c>
      <c r="K77" s="177"/>
    </row>
    <row r="78" spans="2:11" customFormat="1" ht="5.25" customHeight="1">
      <c r="B78" s="176"/>
      <c r="C78" s="183"/>
      <c r="D78" s="183"/>
      <c r="E78" s="183"/>
      <c r="F78" s="183"/>
      <c r="G78" s="184"/>
      <c r="H78" s="183"/>
      <c r="I78" s="183"/>
      <c r="J78" s="183"/>
      <c r="K78" s="177"/>
    </row>
    <row r="79" spans="2:11" customFormat="1" ht="15" customHeight="1">
      <c r="B79" s="176"/>
      <c r="C79" s="165" t="s">
        <v>57</v>
      </c>
      <c r="D79" s="185"/>
      <c r="E79" s="185"/>
      <c r="F79" s="186" t="s">
        <v>415</v>
      </c>
      <c r="G79" s="187"/>
      <c r="H79" s="165" t="s">
        <v>416</v>
      </c>
      <c r="I79" s="165" t="s">
        <v>417</v>
      </c>
      <c r="J79" s="165">
        <v>20</v>
      </c>
      <c r="K79" s="177"/>
    </row>
    <row r="80" spans="2:11" customFormat="1" ht="15" customHeight="1">
      <c r="B80" s="176"/>
      <c r="C80" s="165" t="s">
        <v>418</v>
      </c>
      <c r="D80" s="165"/>
      <c r="E80" s="165"/>
      <c r="F80" s="186" t="s">
        <v>415</v>
      </c>
      <c r="G80" s="187"/>
      <c r="H80" s="165" t="s">
        <v>419</v>
      </c>
      <c r="I80" s="165" t="s">
        <v>417</v>
      </c>
      <c r="J80" s="165">
        <v>120</v>
      </c>
      <c r="K80" s="177"/>
    </row>
    <row r="81" spans="2:11" customFormat="1" ht="15" customHeight="1">
      <c r="B81" s="188"/>
      <c r="C81" s="165" t="s">
        <v>420</v>
      </c>
      <c r="D81" s="165"/>
      <c r="E81" s="165"/>
      <c r="F81" s="186" t="s">
        <v>421</v>
      </c>
      <c r="G81" s="187"/>
      <c r="H81" s="165" t="s">
        <v>422</v>
      </c>
      <c r="I81" s="165" t="s">
        <v>417</v>
      </c>
      <c r="J81" s="165">
        <v>50</v>
      </c>
      <c r="K81" s="177"/>
    </row>
    <row r="82" spans="2:11" customFormat="1" ht="15" customHeight="1">
      <c r="B82" s="188"/>
      <c r="C82" s="165" t="s">
        <v>423</v>
      </c>
      <c r="D82" s="165"/>
      <c r="E82" s="165"/>
      <c r="F82" s="186" t="s">
        <v>415</v>
      </c>
      <c r="G82" s="187"/>
      <c r="H82" s="165" t="s">
        <v>424</v>
      </c>
      <c r="I82" s="165" t="s">
        <v>425</v>
      </c>
      <c r="J82" s="165"/>
      <c r="K82" s="177"/>
    </row>
    <row r="83" spans="2:11" customFormat="1" ht="15" customHeight="1">
      <c r="B83" s="188"/>
      <c r="C83" s="165" t="s">
        <v>426</v>
      </c>
      <c r="D83" s="165"/>
      <c r="E83" s="165"/>
      <c r="F83" s="186" t="s">
        <v>421</v>
      </c>
      <c r="G83" s="165"/>
      <c r="H83" s="165" t="s">
        <v>427</v>
      </c>
      <c r="I83" s="165" t="s">
        <v>417</v>
      </c>
      <c r="J83" s="165">
        <v>15</v>
      </c>
      <c r="K83" s="177"/>
    </row>
    <row r="84" spans="2:11" customFormat="1" ht="15" customHeight="1">
      <c r="B84" s="188"/>
      <c r="C84" s="165" t="s">
        <v>428</v>
      </c>
      <c r="D84" s="165"/>
      <c r="E84" s="165"/>
      <c r="F84" s="186" t="s">
        <v>421</v>
      </c>
      <c r="G84" s="165"/>
      <c r="H84" s="165" t="s">
        <v>429</v>
      </c>
      <c r="I84" s="165" t="s">
        <v>417</v>
      </c>
      <c r="J84" s="165">
        <v>15</v>
      </c>
      <c r="K84" s="177"/>
    </row>
    <row r="85" spans="2:11" customFormat="1" ht="15" customHeight="1">
      <c r="B85" s="188"/>
      <c r="C85" s="165" t="s">
        <v>430</v>
      </c>
      <c r="D85" s="165"/>
      <c r="E85" s="165"/>
      <c r="F85" s="186" t="s">
        <v>421</v>
      </c>
      <c r="G85" s="165"/>
      <c r="H85" s="165" t="s">
        <v>431</v>
      </c>
      <c r="I85" s="165" t="s">
        <v>417</v>
      </c>
      <c r="J85" s="165">
        <v>20</v>
      </c>
      <c r="K85" s="177"/>
    </row>
    <row r="86" spans="2:11" customFormat="1" ht="15" customHeight="1">
      <c r="B86" s="188"/>
      <c r="C86" s="165" t="s">
        <v>432</v>
      </c>
      <c r="D86" s="165"/>
      <c r="E86" s="165"/>
      <c r="F86" s="186" t="s">
        <v>421</v>
      </c>
      <c r="G86" s="165"/>
      <c r="H86" s="165" t="s">
        <v>433</v>
      </c>
      <c r="I86" s="165" t="s">
        <v>417</v>
      </c>
      <c r="J86" s="165">
        <v>20</v>
      </c>
      <c r="K86" s="177"/>
    </row>
    <row r="87" spans="2:11" customFormat="1" ht="15" customHeight="1">
      <c r="B87" s="188"/>
      <c r="C87" s="165" t="s">
        <v>434</v>
      </c>
      <c r="D87" s="165"/>
      <c r="E87" s="165"/>
      <c r="F87" s="186" t="s">
        <v>421</v>
      </c>
      <c r="G87" s="187"/>
      <c r="H87" s="165" t="s">
        <v>435</v>
      </c>
      <c r="I87" s="165" t="s">
        <v>417</v>
      </c>
      <c r="J87" s="165">
        <v>50</v>
      </c>
      <c r="K87" s="177"/>
    </row>
    <row r="88" spans="2:11" customFormat="1" ht="15" customHeight="1">
      <c r="B88" s="188"/>
      <c r="C88" s="165" t="s">
        <v>436</v>
      </c>
      <c r="D88" s="165"/>
      <c r="E88" s="165"/>
      <c r="F88" s="186" t="s">
        <v>421</v>
      </c>
      <c r="G88" s="187"/>
      <c r="H88" s="165" t="s">
        <v>437</v>
      </c>
      <c r="I88" s="165" t="s">
        <v>417</v>
      </c>
      <c r="J88" s="165">
        <v>20</v>
      </c>
      <c r="K88" s="177"/>
    </row>
    <row r="89" spans="2:11" customFormat="1" ht="15" customHeight="1">
      <c r="B89" s="188"/>
      <c r="C89" s="165" t="s">
        <v>438</v>
      </c>
      <c r="D89" s="165"/>
      <c r="E89" s="165"/>
      <c r="F89" s="186" t="s">
        <v>421</v>
      </c>
      <c r="G89" s="187"/>
      <c r="H89" s="165" t="s">
        <v>439</v>
      </c>
      <c r="I89" s="165" t="s">
        <v>417</v>
      </c>
      <c r="J89" s="165">
        <v>20</v>
      </c>
      <c r="K89" s="177"/>
    </row>
    <row r="90" spans="2:11" customFormat="1" ht="15" customHeight="1">
      <c r="B90" s="188"/>
      <c r="C90" s="165" t="s">
        <v>440</v>
      </c>
      <c r="D90" s="165"/>
      <c r="E90" s="165"/>
      <c r="F90" s="186" t="s">
        <v>421</v>
      </c>
      <c r="G90" s="187"/>
      <c r="H90" s="165" t="s">
        <v>441</v>
      </c>
      <c r="I90" s="165" t="s">
        <v>417</v>
      </c>
      <c r="J90" s="165">
        <v>50</v>
      </c>
      <c r="K90" s="177"/>
    </row>
    <row r="91" spans="2:11" customFormat="1" ht="15" customHeight="1">
      <c r="B91" s="188"/>
      <c r="C91" s="165" t="s">
        <v>442</v>
      </c>
      <c r="D91" s="165"/>
      <c r="E91" s="165"/>
      <c r="F91" s="186" t="s">
        <v>421</v>
      </c>
      <c r="G91" s="187"/>
      <c r="H91" s="165" t="s">
        <v>442</v>
      </c>
      <c r="I91" s="165" t="s">
        <v>417</v>
      </c>
      <c r="J91" s="165">
        <v>50</v>
      </c>
      <c r="K91" s="177"/>
    </row>
    <row r="92" spans="2:11" customFormat="1" ht="15" customHeight="1">
      <c r="B92" s="188"/>
      <c r="C92" s="165" t="s">
        <v>443</v>
      </c>
      <c r="D92" s="165"/>
      <c r="E92" s="165"/>
      <c r="F92" s="186" t="s">
        <v>421</v>
      </c>
      <c r="G92" s="187"/>
      <c r="H92" s="165" t="s">
        <v>444</v>
      </c>
      <c r="I92" s="165" t="s">
        <v>417</v>
      </c>
      <c r="J92" s="165">
        <v>255</v>
      </c>
      <c r="K92" s="177"/>
    </row>
    <row r="93" spans="2:11" customFormat="1" ht="15" customHeight="1">
      <c r="B93" s="188"/>
      <c r="C93" s="165" t="s">
        <v>445</v>
      </c>
      <c r="D93" s="165"/>
      <c r="E93" s="165"/>
      <c r="F93" s="186" t="s">
        <v>415</v>
      </c>
      <c r="G93" s="187"/>
      <c r="H93" s="165" t="s">
        <v>446</v>
      </c>
      <c r="I93" s="165" t="s">
        <v>447</v>
      </c>
      <c r="J93" s="165"/>
      <c r="K93" s="177"/>
    </row>
    <row r="94" spans="2:11" customFormat="1" ht="15" customHeight="1">
      <c r="B94" s="188"/>
      <c r="C94" s="165" t="s">
        <v>448</v>
      </c>
      <c r="D94" s="165"/>
      <c r="E94" s="165"/>
      <c r="F94" s="186" t="s">
        <v>415</v>
      </c>
      <c r="G94" s="187"/>
      <c r="H94" s="165" t="s">
        <v>449</v>
      </c>
      <c r="I94" s="165" t="s">
        <v>450</v>
      </c>
      <c r="J94" s="165"/>
      <c r="K94" s="177"/>
    </row>
    <row r="95" spans="2:11" customFormat="1" ht="15" customHeight="1">
      <c r="B95" s="188"/>
      <c r="C95" s="165" t="s">
        <v>451</v>
      </c>
      <c r="D95" s="165"/>
      <c r="E95" s="165"/>
      <c r="F95" s="186" t="s">
        <v>415</v>
      </c>
      <c r="G95" s="187"/>
      <c r="H95" s="165" t="s">
        <v>451</v>
      </c>
      <c r="I95" s="165" t="s">
        <v>450</v>
      </c>
      <c r="J95" s="165"/>
      <c r="K95" s="177"/>
    </row>
    <row r="96" spans="2:11" customFormat="1" ht="15" customHeight="1">
      <c r="B96" s="188"/>
      <c r="C96" s="165" t="s">
        <v>42</v>
      </c>
      <c r="D96" s="165"/>
      <c r="E96" s="165"/>
      <c r="F96" s="186" t="s">
        <v>415</v>
      </c>
      <c r="G96" s="187"/>
      <c r="H96" s="165" t="s">
        <v>452</v>
      </c>
      <c r="I96" s="165" t="s">
        <v>450</v>
      </c>
      <c r="J96" s="165"/>
      <c r="K96" s="177"/>
    </row>
    <row r="97" spans="2:11" customFormat="1" ht="15" customHeight="1">
      <c r="B97" s="188"/>
      <c r="C97" s="165" t="s">
        <v>52</v>
      </c>
      <c r="D97" s="165"/>
      <c r="E97" s="165"/>
      <c r="F97" s="186" t="s">
        <v>415</v>
      </c>
      <c r="G97" s="187"/>
      <c r="H97" s="165" t="s">
        <v>453</v>
      </c>
      <c r="I97" s="165" t="s">
        <v>450</v>
      </c>
      <c r="J97" s="165"/>
      <c r="K97" s="177"/>
    </row>
    <row r="98" spans="2:11" customFormat="1" ht="15" customHeight="1">
      <c r="B98" s="189"/>
      <c r="C98" s="190"/>
      <c r="D98" s="190"/>
      <c r="E98" s="190"/>
      <c r="F98" s="190"/>
      <c r="G98" s="190"/>
      <c r="H98" s="190"/>
      <c r="I98" s="190"/>
      <c r="J98" s="190"/>
      <c r="K98" s="191"/>
    </row>
    <row r="99" spans="2:11" customFormat="1" ht="18.75" customHeight="1">
      <c r="B99" s="192"/>
      <c r="C99" s="193"/>
      <c r="D99" s="193"/>
      <c r="E99" s="193"/>
      <c r="F99" s="193"/>
      <c r="G99" s="193"/>
      <c r="H99" s="193"/>
      <c r="I99" s="193"/>
      <c r="J99" s="193"/>
      <c r="K99" s="192"/>
    </row>
    <row r="100" spans="2:11" customFormat="1" ht="18.75" customHeight="1"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</row>
    <row r="101" spans="2:11" customFormat="1" ht="7.5" customHeight="1">
      <c r="B101" s="173"/>
      <c r="C101" s="174"/>
      <c r="D101" s="174"/>
      <c r="E101" s="174"/>
      <c r="F101" s="174"/>
      <c r="G101" s="174"/>
      <c r="H101" s="174"/>
      <c r="I101" s="174"/>
      <c r="J101" s="174"/>
      <c r="K101" s="175"/>
    </row>
    <row r="102" spans="2:11" customFormat="1" ht="45" customHeight="1">
      <c r="B102" s="176"/>
      <c r="C102" s="274" t="s">
        <v>454</v>
      </c>
      <c r="D102" s="274"/>
      <c r="E102" s="274"/>
      <c r="F102" s="274"/>
      <c r="G102" s="274"/>
      <c r="H102" s="274"/>
      <c r="I102" s="274"/>
      <c r="J102" s="274"/>
      <c r="K102" s="177"/>
    </row>
    <row r="103" spans="2:11" customFormat="1" ht="17.25" customHeight="1">
      <c r="B103" s="176"/>
      <c r="C103" s="178" t="s">
        <v>409</v>
      </c>
      <c r="D103" s="178"/>
      <c r="E103" s="178"/>
      <c r="F103" s="178" t="s">
        <v>410</v>
      </c>
      <c r="G103" s="179"/>
      <c r="H103" s="178" t="s">
        <v>58</v>
      </c>
      <c r="I103" s="178" t="s">
        <v>61</v>
      </c>
      <c r="J103" s="178" t="s">
        <v>411</v>
      </c>
      <c r="K103" s="177"/>
    </row>
    <row r="104" spans="2:11" customFormat="1" ht="17.25" customHeight="1">
      <c r="B104" s="176"/>
      <c r="C104" s="180" t="s">
        <v>412</v>
      </c>
      <c r="D104" s="180"/>
      <c r="E104" s="180"/>
      <c r="F104" s="181" t="s">
        <v>413</v>
      </c>
      <c r="G104" s="182"/>
      <c r="H104" s="180"/>
      <c r="I104" s="180"/>
      <c r="J104" s="180" t="s">
        <v>414</v>
      </c>
      <c r="K104" s="177"/>
    </row>
    <row r="105" spans="2:11" customFormat="1" ht="5.25" customHeight="1">
      <c r="B105" s="176"/>
      <c r="C105" s="178"/>
      <c r="D105" s="178"/>
      <c r="E105" s="178"/>
      <c r="F105" s="178"/>
      <c r="G105" s="194"/>
      <c r="H105" s="178"/>
      <c r="I105" s="178"/>
      <c r="J105" s="178"/>
      <c r="K105" s="177"/>
    </row>
    <row r="106" spans="2:11" customFormat="1" ht="15" customHeight="1">
      <c r="B106" s="176"/>
      <c r="C106" s="165" t="s">
        <v>57</v>
      </c>
      <c r="D106" s="185"/>
      <c r="E106" s="185"/>
      <c r="F106" s="186" t="s">
        <v>415</v>
      </c>
      <c r="G106" s="165"/>
      <c r="H106" s="165" t="s">
        <v>455</v>
      </c>
      <c r="I106" s="165" t="s">
        <v>417</v>
      </c>
      <c r="J106" s="165">
        <v>20</v>
      </c>
      <c r="K106" s="177"/>
    </row>
    <row r="107" spans="2:11" customFormat="1" ht="15" customHeight="1">
      <c r="B107" s="176"/>
      <c r="C107" s="165" t="s">
        <v>418</v>
      </c>
      <c r="D107" s="165"/>
      <c r="E107" s="165"/>
      <c r="F107" s="186" t="s">
        <v>415</v>
      </c>
      <c r="G107" s="165"/>
      <c r="H107" s="165" t="s">
        <v>455</v>
      </c>
      <c r="I107" s="165" t="s">
        <v>417</v>
      </c>
      <c r="J107" s="165">
        <v>120</v>
      </c>
      <c r="K107" s="177"/>
    </row>
    <row r="108" spans="2:11" customFormat="1" ht="15" customHeight="1">
      <c r="B108" s="188"/>
      <c r="C108" s="165" t="s">
        <v>420</v>
      </c>
      <c r="D108" s="165"/>
      <c r="E108" s="165"/>
      <c r="F108" s="186" t="s">
        <v>421</v>
      </c>
      <c r="G108" s="165"/>
      <c r="H108" s="165" t="s">
        <v>455</v>
      </c>
      <c r="I108" s="165" t="s">
        <v>417</v>
      </c>
      <c r="J108" s="165">
        <v>50</v>
      </c>
      <c r="K108" s="177"/>
    </row>
    <row r="109" spans="2:11" customFormat="1" ht="15" customHeight="1">
      <c r="B109" s="188"/>
      <c r="C109" s="165" t="s">
        <v>423</v>
      </c>
      <c r="D109" s="165"/>
      <c r="E109" s="165"/>
      <c r="F109" s="186" t="s">
        <v>415</v>
      </c>
      <c r="G109" s="165"/>
      <c r="H109" s="165" t="s">
        <v>455</v>
      </c>
      <c r="I109" s="165" t="s">
        <v>425</v>
      </c>
      <c r="J109" s="165"/>
      <c r="K109" s="177"/>
    </row>
    <row r="110" spans="2:11" customFormat="1" ht="15" customHeight="1">
      <c r="B110" s="188"/>
      <c r="C110" s="165" t="s">
        <v>434</v>
      </c>
      <c r="D110" s="165"/>
      <c r="E110" s="165"/>
      <c r="F110" s="186" t="s">
        <v>421</v>
      </c>
      <c r="G110" s="165"/>
      <c r="H110" s="165" t="s">
        <v>455</v>
      </c>
      <c r="I110" s="165" t="s">
        <v>417</v>
      </c>
      <c r="J110" s="165">
        <v>50</v>
      </c>
      <c r="K110" s="177"/>
    </row>
    <row r="111" spans="2:11" customFormat="1" ht="15" customHeight="1">
      <c r="B111" s="188"/>
      <c r="C111" s="165" t="s">
        <v>442</v>
      </c>
      <c r="D111" s="165"/>
      <c r="E111" s="165"/>
      <c r="F111" s="186" t="s">
        <v>421</v>
      </c>
      <c r="G111" s="165"/>
      <c r="H111" s="165" t="s">
        <v>455</v>
      </c>
      <c r="I111" s="165" t="s">
        <v>417</v>
      </c>
      <c r="J111" s="165">
        <v>50</v>
      </c>
      <c r="K111" s="177"/>
    </row>
    <row r="112" spans="2:11" customFormat="1" ht="15" customHeight="1">
      <c r="B112" s="188"/>
      <c r="C112" s="165" t="s">
        <v>440</v>
      </c>
      <c r="D112" s="165"/>
      <c r="E112" s="165"/>
      <c r="F112" s="186" t="s">
        <v>421</v>
      </c>
      <c r="G112" s="165"/>
      <c r="H112" s="165" t="s">
        <v>455</v>
      </c>
      <c r="I112" s="165" t="s">
        <v>417</v>
      </c>
      <c r="J112" s="165">
        <v>50</v>
      </c>
      <c r="K112" s="177"/>
    </row>
    <row r="113" spans="2:11" customFormat="1" ht="15" customHeight="1">
      <c r="B113" s="188"/>
      <c r="C113" s="165" t="s">
        <v>57</v>
      </c>
      <c r="D113" s="165"/>
      <c r="E113" s="165"/>
      <c r="F113" s="186" t="s">
        <v>415</v>
      </c>
      <c r="G113" s="165"/>
      <c r="H113" s="165" t="s">
        <v>456</v>
      </c>
      <c r="I113" s="165" t="s">
        <v>417</v>
      </c>
      <c r="J113" s="165">
        <v>20</v>
      </c>
      <c r="K113" s="177"/>
    </row>
    <row r="114" spans="2:11" customFormat="1" ht="15" customHeight="1">
      <c r="B114" s="188"/>
      <c r="C114" s="165" t="s">
        <v>457</v>
      </c>
      <c r="D114" s="165"/>
      <c r="E114" s="165"/>
      <c r="F114" s="186" t="s">
        <v>415</v>
      </c>
      <c r="G114" s="165"/>
      <c r="H114" s="165" t="s">
        <v>458</v>
      </c>
      <c r="I114" s="165" t="s">
        <v>417</v>
      </c>
      <c r="J114" s="165">
        <v>120</v>
      </c>
      <c r="K114" s="177"/>
    </row>
    <row r="115" spans="2:11" customFormat="1" ht="15" customHeight="1">
      <c r="B115" s="188"/>
      <c r="C115" s="165" t="s">
        <v>42</v>
      </c>
      <c r="D115" s="165"/>
      <c r="E115" s="165"/>
      <c r="F115" s="186" t="s">
        <v>415</v>
      </c>
      <c r="G115" s="165"/>
      <c r="H115" s="165" t="s">
        <v>459</v>
      </c>
      <c r="I115" s="165" t="s">
        <v>450</v>
      </c>
      <c r="J115" s="165"/>
      <c r="K115" s="177"/>
    </row>
    <row r="116" spans="2:11" customFormat="1" ht="15" customHeight="1">
      <c r="B116" s="188"/>
      <c r="C116" s="165" t="s">
        <v>52</v>
      </c>
      <c r="D116" s="165"/>
      <c r="E116" s="165"/>
      <c r="F116" s="186" t="s">
        <v>415</v>
      </c>
      <c r="G116" s="165"/>
      <c r="H116" s="165" t="s">
        <v>460</v>
      </c>
      <c r="I116" s="165" t="s">
        <v>450</v>
      </c>
      <c r="J116" s="165"/>
      <c r="K116" s="177"/>
    </row>
    <row r="117" spans="2:11" customFormat="1" ht="15" customHeight="1">
      <c r="B117" s="188"/>
      <c r="C117" s="165" t="s">
        <v>61</v>
      </c>
      <c r="D117" s="165"/>
      <c r="E117" s="165"/>
      <c r="F117" s="186" t="s">
        <v>415</v>
      </c>
      <c r="G117" s="165"/>
      <c r="H117" s="165" t="s">
        <v>461</v>
      </c>
      <c r="I117" s="165" t="s">
        <v>462</v>
      </c>
      <c r="J117" s="165"/>
      <c r="K117" s="177"/>
    </row>
    <row r="118" spans="2:11" customFormat="1" ht="15" customHeight="1">
      <c r="B118" s="189"/>
      <c r="C118" s="195"/>
      <c r="D118" s="195"/>
      <c r="E118" s="195"/>
      <c r="F118" s="195"/>
      <c r="G118" s="195"/>
      <c r="H118" s="195"/>
      <c r="I118" s="195"/>
      <c r="J118" s="195"/>
      <c r="K118" s="191"/>
    </row>
    <row r="119" spans="2:11" customFormat="1" ht="18.75" customHeight="1">
      <c r="B119" s="196"/>
      <c r="C119" s="197"/>
      <c r="D119" s="197"/>
      <c r="E119" s="197"/>
      <c r="F119" s="198"/>
      <c r="G119" s="197"/>
      <c r="H119" s="197"/>
      <c r="I119" s="197"/>
      <c r="J119" s="197"/>
      <c r="K119" s="196"/>
    </row>
    <row r="120" spans="2:11" customFormat="1" ht="18.75" customHeight="1"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</row>
    <row r="121" spans="2:11" customFormat="1" ht="7.5" customHeight="1">
      <c r="B121" s="199"/>
      <c r="C121" s="200"/>
      <c r="D121" s="200"/>
      <c r="E121" s="200"/>
      <c r="F121" s="200"/>
      <c r="G121" s="200"/>
      <c r="H121" s="200"/>
      <c r="I121" s="200"/>
      <c r="J121" s="200"/>
      <c r="K121" s="201"/>
    </row>
    <row r="122" spans="2:11" customFormat="1" ht="45" customHeight="1">
      <c r="B122" s="202"/>
      <c r="C122" s="272" t="s">
        <v>463</v>
      </c>
      <c r="D122" s="272"/>
      <c r="E122" s="272"/>
      <c r="F122" s="272"/>
      <c r="G122" s="272"/>
      <c r="H122" s="272"/>
      <c r="I122" s="272"/>
      <c r="J122" s="272"/>
      <c r="K122" s="203"/>
    </row>
    <row r="123" spans="2:11" customFormat="1" ht="17.25" customHeight="1">
      <c r="B123" s="204"/>
      <c r="C123" s="178" t="s">
        <v>409</v>
      </c>
      <c r="D123" s="178"/>
      <c r="E123" s="178"/>
      <c r="F123" s="178" t="s">
        <v>410</v>
      </c>
      <c r="G123" s="179"/>
      <c r="H123" s="178" t="s">
        <v>58</v>
      </c>
      <c r="I123" s="178" t="s">
        <v>61</v>
      </c>
      <c r="J123" s="178" t="s">
        <v>411</v>
      </c>
      <c r="K123" s="205"/>
    </row>
    <row r="124" spans="2:11" customFormat="1" ht="17.25" customHeight="1">
      <c r="B124" s="204"/>
      <c r="C124" s="180" t="s">
        <v>412</v>
      </c>
      <c r="D124" s="180"/>
      <c r="E124" s="180"/>
      <c r="F124" s="181" t="s">
        <v>413</v>
      </c>
      <c r="G124" s="182"/>
      <c r="H124" s="180"/>
      <c r="I124" s="180"/>
      <c r="J124" s="180" t="s">
        <v>414</v>
      </c>
      <c r="K124" s="205"/>
    </row>
    <row r="125" spans="2:11" customFormat="1" ht="5.25" customHeight="1">
      <c r="B125" s="206"/>
      <c r="C125" s="183"/>
      <c r="D125" s="183"/>
      <c r="E125" s="183"/>
      <c r="F125" s="183"/>
      <c r="G125" s="207"/>
      <c r="H125" s="183"/>
      <c r="I125" s="183"/>
      <c r="J125" s="183"/>
      <c r="K125" s="208"/>
    </row>
    <row r="126" spans="2:11" customFormat="1" ht="15" customHeight="1">
      <c r="B126" s="206"/>
      <c r="C126" s="165" t="s">
        <v>418</v>
      </c>
      <c r="D126" s="185"/>
      <c r="E126" s="185"/>
      <c r="F126" s="186" t="s">
        <v>415</v>
      </c>
      <c r="G126" s="165"/>
      <c r="H126" s="165" t="s">
        <v>455</v>
      </c>
      <c r="I126" s="165" t="s">
        <v>417</v>
      </c>
      <c r="J126" s="165">
        <v>120</v>
      </c>
      <c r="K126" s="209"/>
    </row>
    <row r="127" spans="2:11" customFormat="1" ht="15" customHeight="1">
      <c r="B127" s="206"/>
      <c r="C127" s="165" t="s">
        <v>464</v>
      </c>
      <c r="D127" s="165"/>
      <c r="E127" s="165"/>
      <c r="F127" s="186" t="s">
        <v>415</v>
      </c>
      <c r="G127" s="165"/>
      <c r="H127" s="165" t="s">
        <v>465</v>
      </c>
      <c r="I127" s="165" t="s">
        <v>417</v>
      </c>
      <c r="J127" s="165" t="s">
        <v>466</v>
      </c>
      <c r="K127" s="209"/>
    </row>
    <row r="128" spans="2:11" customFormat="1" ht="15" customHeight="1">
      <c r="B128" s="206"/>
      <c r="C128" s="165" t="s">
        <v>363</v>
      </c>
      <c r="D128" s="165"/>
      <c r="E128" s="165"/>
      <c r="F128" s="186" t="s">
        <v>415</v>
      </c>
      <c r="G128" s="165"/>
      <c r="H128" s="165" t="s">
        <v>467</v>
      </c>
      <c r="I128" s="165" t="s">
        <v>417</v>
      </c>
      <c r="J128" s="165" t="s">
        <v>466</v>
      </c>
      <c r="K128" s="209"/>
    </row>
    <row r="129" spans="2:11" customFormat="1" ht="15" customHeight="1">
      <c r="B129" s="206"/>
      <c r="C129" s="165" t="s">
        <v>426</v>
      </c>
      <c r="D129" s="165"/>
      <c r="E129" s="165"/>
      <c r="F129" s="186" t="s">
        <v>421</v>
      </c>
      <c r="G129" s="165"/>
      <c r="H129" s="165" t="s">
        <v>427</v>
      </c>
      <c r="I129" s="165" t="s">
        <v>417</v>
      </c>
      <c r="J129" s="165">
        <v>15</v>
      </c>
      <c r="K129" s="209"/>
    </row>
    <row r="130" spans="2:11" customFormat="1" ht="15" customHeight="1">
      <c r="B130" s="206"/>
      <c r="C130" s="165" t="s">
        <v>428</v>
      </c>
      <c r="D130" s="165"/>
      <c r="E130" s="165"/>
      <c r="F130" s="186" t="s">
        <v>421</v>
      </c>
      <c r="G130" s="165"/>
      <c r="H130" s="165" t="s">
        <v>429</v>
      </c>
      <c r="I130" s="165" t="s">
        <v>417</v>
      </c>
      <c r="J130" s="165">
        <v>15</v>
      </c>
      <c r="K130" s="209"/>
    </row>
    <row r="131" spans="2:11" customFormat="1" ht="15" customHeight="1">
      <c r="B131" s="206"/>
      <c r="C131" s="165" t="s">
        <v>430</v>
      </c>
      <c r="D131" s="165"/>
      <c r="E131" s="165"/>
      <c r="F131" s="186" t="s">
        <v>421</v>
      </c>
      <c r="G131" s="165"/>
      <c r="H131" s="165" t="s">
        <v>431</v>
      </c>
      <c r="I131" s="165" t="s">
        <v>417</v>
      </c>
      <c r="J131" s="165">
        <v>20</v>
      </c>
      <c r="K131" s="209"/>
    </row>
    <row r="132" spans="2:11" customFormat="1" ht="15" customHeight="1">
      <c r="B132" s="206"/>
      <c r="C132" s="165" t="s">
        <v>432</v>
      </c>
      <c r="D132" s="165"/>
      <c r="E132" s="165"/>
      <c r="F132" s="186" t="s">
        <v>421</v>
      </c>
      <c r="G132" s="165"/>
      <c r="H132" s="165" t="s">
        <v>433</v>
      </c>
      <c r="I132" s="165" t="s">
        <v>417</v>
      </c>
      <c r="J132" s="165">
        <v>20</v>
      </c>
      <c r="K132" s="209"/>
    </row>
    <row r="133" spans="2:11" customFormat="1" ht="15" customHeight="1">
      <c r="B133" s="206"/>
      <c r="C133" s="165" t="s">
        <v>420</v>
      </c>
      <c r="D133" s="165"/>
      <c r="E133" s="165"/>
      <c r="F133" s="186" t="s">
        <v>421</v>
      </c>
      <c r="G133" s="165"/>
      <c r="H133" s="165" t="s">
        <v>455</v>
      </c>
      <c r="I133" s="165" t="s">
        <v>417</v>
      </c>
      <c r="J133" s="165">
        <v>50</v>
      </c>
      <c r="K133" s="209"/>
    </row>
    <row r="134" spans="2:11" customFormat="1" ht="15" customHeight="1">
      <c r="B134" s="206"/>
      <c r="C134" s="165" t="s">
        <v>434</v>
      </c>
      <c r="D134" s="165"/>
      <c r="E134" s="165"/>
      <c r="F134" s="186" t="s">
        <v>421</v>
      </c>
      <c r="G134" s="165"/>
      <c r="H134" s="165" t="s">
        <v>455</v>
      </c>
      <c r="I134" s="165" t="s">
        <v>417</v>
      </c>
      <c r="J134" s="165">
        <v>50</v>
      </c>
      <c r="K134" s="209"/>
    </row>
    <row r="135" spans="2:11" customFormat="1" ht="15" customHeight="1">
      <c r="B135" s="206"/>
      <c r="C135" s="165" t="s">
        <v>440</v>
      </c>
      <c r="D135" s="165"/>
      <c r="E135" s="165"/>
      <c r="F135" s="186" t="s">
        <v>421</v>
      </c>
      <c r="G135" s="165"/>
      <c r="H135" s="165" t="s">
        <v>455</v>
      </c>
      <c r="I135" s="165" t="s">
        <v>417</v>
      </c>
      <c r="J135" s="165">
        <v>50</v>
      </c>
      <c r="K135" s="209"/>
    </row>
    <row r="136" spans="2:11" customFormat="1" ht="15" customHeight="1">
      <c r="B136" s="206"/>
      <c r="C136" s="165" t="s">
        <v>442</v>
      </c>
      <c r="D136" s="165"/>
      <c r="E136" s="165"/>
      <c r="F136" s="186" t="s">
        <v>421</v>
      </c>
      <c r="G136" s="165"/>
      <c r="H136" s="165" t="s">
        <v>455</v>
      </c>
      <c r="I136" s="165" t="s">
        <v>417</v>
      </c>
      <c r="J136" s="165">
        <v>50</v>
      </c>
      <c r="K136" s="209"/>
    </row>
    <row r="137" spans="2:11" customFormat="1" ht="15" customHeight="1">
      <c r="B137" s="206"/>
      <c r="C137" s="165" t="s">
        <v>443</v>
      </c>
      <c r="D137" s="165"/>
      <c r="E137" s="165"/>
      <c r="F137" s="186" t="s">
        <v>421</v>
      </c>
      <c r="G137" s="165"/>
      <c r="H137" s="165" t="s">
        <v>468</v>
      </c>
      <c r="I137" s="165" t="s">
        <v>417</v>
      </c>
      <c r="J137" s="165">
        <v>255</v>
      </c>
      <c r="K137" s="209"/>
    </row>
    <row r="138" spans="2:11" customFormat="1" ht="15" customHeight="1">
      <c r="B138" s="206"/>
      <c r="C138" s="165" t="s">
        <v>445</v>
      </c>
      <c r="D138" s="165"/>
      <c r="E138" s="165"/>
      <c r="F138" s="186" t="s">
        <v>415</v>
      </c>
      <c r="G138" s="165"/>
      <c r="H138" s="165" t="s">
        <v>469</v>
      </c>
      <c r="I138" s="165" t="s">
        <v>447</v>
      </c>
      <c r="J138" s="165"/>
      <c r="K138" s="209"/>
    </row>
    <row r="139" spans="2:11" customFormat="1" ht="15" customHeight="1">
      <c r="B139" s="206"/>
      <c r="C139" s="165" t="s">
        <v>448</v>
      </c>
      <c r="D139" s="165"/>
      <c r="E139" s="165"/>
      <c r="F139" s="186" t="s">
        <v>415</v>
      </c>
      <c r="G139" s="165"/>
      <c r="H139" s="165" t="s">
        <v>470</v>
      </c>
      <c r="I139" s="165" t="s">
        <v>450</v>
      </c>
      <c r="J139" s="165"/>
      <c r="K139" s="209"/>
    </row>
    <row r="140" spans="2:11" customFormat="1" ht="15" customHeight="1">
      <c r="B140" s="206"/>
      <c r="C140" s="165" t="s">
        <v>451</v>
      </c>
      <c r="D140" s="165"/>
      <c r="E140" s="165"/>
      <c r="F140" s="186" t="s">
        <v>415</v>
      </c>
      <c r="G140" s="165"/>
      <c r="H140" s="165" t="s">
        <v>451</v>
      </c>
      <c r="I140" s="165" t="s">
        <v>450</v>
      </c>
      <c r="J140" s="165"/>
      <c r="K140" s="209"/>
    </row>
    <row r="141" spans="2:11" customFormat="1" ht="15" customHeight="1">
      <c r="B141" s="206"/>
      <c r="C141" s="165" t="s">
        <v>42</v>
      </c>
      <c r="D141" s="165"/>
      <c r="E141" s="165"/>
      <c r="F141" s="186" t="s">
        <v>415</v>
      </c>
      <c r="G141" s="165"/>
      <c r="H141" s="165" t="s">
        <v>471</v>
      </c>
      <c r="I141" s="165" t="s">
        <v>450</v>
      </c>
      <c r="J141" s="165"/>
      <c r="K141" s="209"/>
    </row>
    <row r="142" spans="2:11" customFormat="1" ht="15" customHeight="1">
      <c r="B142" s="206"/>
      <c r="C142" s="165" t="s">
        <v>472</v>
      </c>
      <c r="D142" s="165"/>
      <c r="E142" s="165"/>
      <c r="F142" s="186" t="s">
        <v>415</v>
      </c>
      <c r="G142" s="165"/>
      <c r="H142" s="165" t="s">
        <v>473</v>
      </c>
      <c r="I142" s="165" t="s">
        <v>450</v>
      </c>
      <c r="J142" s="165"/>
      <c r="K142" s="209"/>
    </row>
    <row r="143" spans="2:11" customFormat="1" ht="15" customHeight="1">
      <c r="B143" s="210"/>
      <c r="C143" s="211"/>
      <c r="D143" s="211"/>
      <c r="E143" s="211"/>
      <c r="F143" s="211"/>
      <c r="G143" s="211"/>
      <c r="H143" s="211"/>
      <c r="I143" s="211"/>
      <c r="J143" s="211"/>
      <c r="K143" s="212"/>
    </row>
    <row r="144" spans="2:11" customFormat="1" ht="18.75" customHeight="1">
      <c r="B144" s="197"/>
      <c r="C144" s="197"/>
      <c r="D144" s="197"/>
      <c r="E144" s="197"/>
      <c r="F144" s="198"/>
      <c r="G144" s="197"/>
      <c r="H144" s="197"/>
      <c r="I144" s="197"/>
      <c r="J144" s="197"/>
      <c r="K144" s="197"/>
    </row>
    <row r="145" spans="2:11" customFormat="1" ht="18.75" customHeight="1"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</row>
    <row r="146" spans="2:11" customFormat="1" ht="7.5" customHeight="1">
      <c r="B146" s="173"/>
      <c r="C146" s="174"/>
      <c r="D146" s="174"/>
      <c r="E146" s="174"/>
      <c r="F146" s="174"/>
      <c r="G146" s="174"/>
      <c r="H146" s="174"/>
      <c r="I146" s="174"/>
      <c r="J146" s="174"/>
      <c r="K146" s="175"/>
    </row>
    <row r="147" spans="2:11" customFormat="1" ht="45" customHeight="1">
      <c r="B147" s="176"/>
      <c r="C147" s="274" t="s">
        <v>474</v>
      </c>
      <c r="D147" s="274"/>
      <c r="E147" s="274"/>
      <c r="F147" s="274"/>
      <c r="G147" s="274"/>
      <c r="H147" s="274"/>
      <c r="I147" s="274"/>
      <c r="J147" s="274"/>
      <c r="K147" s="177"/>
    </row>
    <row r="148" spans="2:11" customFormat="1" ht="17.25" customHeight="1">
      <c r="B148" s="176"/>
      <c r="C148" s="178" t="s">
        <v>409</v>
      </c>
      <c r="D148" s="178"/>
      <c r="E148" s="178"/>
      <c r="F148" s="178" t="s">
        <v>410</v>
      </c>
      <c r="G148" s="179"/>
      <c r="H148" s="178" t="s">
        <v>58</v>
      </c>
      <c r="I148" s="178" t="s">
        <v>61</v>
      </c>
      <c r="J148" s="178" t="s">
        <v>411</v>
      </c>
      <c r="K148" s="177"/>
    </row>
    <row r="149" spans="2:11" customFormat="1" ht="17.25" customHeight="1">
      <c r="B149" s="176"/>
      <c r="C149" s="180" t="s">
        <v>412</v>
      </c>
      <c r="D149" s="180"/>
      <c r="E149" s="180"/>
      <c r="F149" s="181" t="s">
        <v>413</v>
      </c>
      <c r="G149" s="182"/>
      <c r="H149" s="180"/>
      <c r="I149" s="180"/>
      <c r="J149" s="180" t="s">
        <v>414</v>
      </c>
      <c r="K149" s="177"/>
    </row>
    <row r="150" spans="2:11" customFormat="1" ht="5.25" customHeight="1">
      <c r="B150" s="188"/>
      <c r="C150" s="183"/>
      <c r="D150" s="183"/>
      <c r="E150" s="183"/>
      <c r="F150" s="183"/>
      <c r="G150" s="184"/>
      <c r="H150" s="183"/>
      <c r="I150" s="183"/>
      <c r="J150" s="183"/>
      <c r="K150" s="209"/>
    </row>
    <row r="151" spans="2:11" customFormat="1" ht="15" customHeight="1">
      <c r="B151" s="188"/>
      <c r="C151" s="213" t="s">
        <v>418</v>
      </c>
      <c r="D151" s="165"/>
      <c r="E151" s="165"/>
      <c r="F151" s="214" t="s">
        <v>415</v>
      </c>
      <c r="G151" s="165"/>
      <c r="H151" s="213" t="s">
        <v>455</v>
      </c>
      <c r="I151" s="213" t="s">
        <v>417</v>
      </c>
      <c r="J151" s="213">
        <v>120</v>
      </c>
      <c r="K151" s="209"/>
    </row>
    <row r="152" spans="2:11" customFormat="1" ht="15" customHeight="1">
      <c r="B152" s="188"/>
      <c r="C152" s="213" t="s">
        <v>464</v>
      </c>
      <c r="D152" s="165"/>
      <c r="E152" s="165"/>
      <c r="F152" s="214" t="s">
        <v>415</v>
      </c>
      <c r="G152" s="165"/>
      <c r="H152" s="213" t="s">
        <v>475</v>
      </c>
      <c r="I152" s="213" t="s">
        <v>417</v>
      </c>
      <c r="J152" s="213" t="s">
        <v>466</v>
      </c>
      <c r="K152" s="209"/>
    </row>
    <row r="153" spans="2:11" customFormat="1" ht="15" customHeight="1">
      <c r="B153" s="188"/>
      <c r="C153" s="213" t="s">
        <v>363</v>
      </c>
      <c r="D153" s="165"/>
      <c r="E153" s="165"/>
      <c r="F153" s="214" t="s">
        <v>415</v>
      </c>
      <c r="G153" s="165"/>
      <c r="H153" s="213" t="s">
        <v>476</v>
      </c>
      <c r="I153" s="213" t="s">
        <v>417</v>
      </c>
      <c r="J153" s="213" t="s">
        <v>466</v>
      </c>
      <c r="K153" s="209"/>
    </row>
    <row r="154" spans="2:11" customFormat="1" ht="15" customHeight="1">
      <c r="B154" s="188"/>
      <c r="C154" s="213" t="s">
        <v>420</v>
      </c>
      <c r="D154" s="165"/>
      <c r="E154" s="165"/>
      <c r="F154" s="214" t="s">
        <v>421</v>
      </c>
      <c r="G154" s="165"/>
      <c r="H154" s="213" t="s">
        <v>455</v>
      </c>
      <c r="I154" s="213" t="s">
        <v>417</v>
      </c>
      <c r="J154" s="213">
        <v>50</v>
      </c>
      <c r="K154" s="209"/>
    </row>
    <row r="155" spans="2:11" customFormat="1" ht="15" customHeight="1">
      <c r="B155" s="188"/>
      <c r="C155" s="213" t="s">
        <v>423</v>
      </c>
      <c r="D155" s="165"/>
      <c r="E155" s="165"/>
      <c r="F155" s="214" t="s">
        <v>415</v>
      </c>
      <c r="G155" s="165"/>
      <c r="H155" s="213" t="s">
        <v>455</v>
      </c>
      <c r="I155" s="213" t="s">
        <v>425</v>
      </c>
      <c r="J155" s="213"/>
      <c r="K155" s="209"/>
    </row>
    <row r="156" spans="2:11" customFormat="1" ht="15" customHeight="1">
      <c r="B156" s="188"/>
      <c r="C156" s="213" t="s">
        <v>434</v>
      </c>
      <c r="D156" s="165"/>
      <c r="E156" s="165"/>
      <c r="F156" s="214" t="s">
        <v>421</v>
      </c>
      <c r="G156" s="165"/>
      <c r="H156" s="213" t="s">
        <v>455</v>
      </c>
      <c r="I156" s="213" t="s">
        <v>417</v>
      </c>
      <c r="J156" s="213">
        <v>50</v>
      </c>
      <c r="K156" s="209"/>
    </row>
    <row r="157" spans="2:11" customFormat="1" ht="15" customHeight="1">
      <c r="B157" s="188"/>
      <c r="C157" s="213" t="s">
        <v>442</v>
      </c>
      <c r="D157" s="165"/>
      <c r="E157" s="165"/>
      <c r="F157" s="214" t="s">
        <v>421</v>
      </c>
      <c r="G157" s="165"/>
      <c r="H157" s="213" t="s">
        <v>455</v>
      </c>
      <c r="I157" s="213" t="s">
        <v>417</v>
      </c>
      <c r="J157" s="213">
        <v>50</v>
      </c>
      <c r="K157" s="209"/>
    </row>
    <row r="158" spans="2:11" customFormat="1" ht="15" customHeight="1">
      <c r="B158" s="188"/>
      <c r="C158" s="213" t="s">
        <v>440</v>
      </c>
      <c r="D158" s="165"/>
      <c r="E158" s="165"/>
      <c r="F158" s="214" t="s">
        <v>421</v>
      </c>
      <c r="G158" s="165"/>
      <c r="H158" s="213" t="s">
        <v>455</v>
      </c>
      <c r="I158" s="213" t="s">
        <v>417</v>
      </c>
      <c r="J158" s="213">
        <v>50</v>
      </c>
      <c r="K158" s="209"/>
    </row>
    <row r="159" spans="2:11" customFormat="1" ht="15" customHeight="1">
      <c r="B159" s="188"/>
      <c r="C159" s="213" t="s">
        <v>86</v>
      </c>
      <c r="D159" s="165"/>
      <c r="E159" s="165"/>
      <c r="F159" s="214" t="s">
        <v>415</v>
      </c>
      <c r="G159" s="165"/>
      <c r="H159" s="213" t="s">
        <v>477</v>
      </c>
      <c r="I159" s="213" t="s">
        <v>417</v>
      </c>
      <c r="J159" s="213" t="s">
        <v>478</v>
      </c>
      <c r="K159" s="209"/>
    </row>
    <row r="160" spans="2:11" customFormat="1" ht="15" customHeight="1">
      <c r="B160" s="188"/>
      <c r="C160" s="213" t="s">
        <v>479</v>
      </c>
      <c r="D160" s="165"/>
      <c r="E160" s="165"/>
      <c r="F160" s="214" t="s">
        <v>415</v>
      </c>
      <c r="G160" s="165"/>
      <c r="H160" s="213" t="s">
        <v>480</v>
      </c>
      <c r="I160" s="213" t="s">
        <v>450</v>
      </c>
      <c r="J160" s="213"/>
      <c r="K160" s="209"/>
    </row>
    <row r="161" spans="2:11" customFormat="1" ht="15" customHeight="1">
      <c r="B161" s="215"/>
      <c r="C161" s="195"/>
      <c r="D161" s="195"/>
      <c r="E161" s="195"/>
      <c r="F161" s="195"/>
      <c r="G161" s="195"/>
      <c r="H161" s="195"/>
      <c r="I161" s="195"/>
      <c r="J161" s="195"/>
      <c r="K161" s="216"/>
    </row>
    <row r="162" spans="2:11" customFormat="1" ht="18.75" customHeight="1">
      <c r="B162" s="197"/>
      <c r="C162" s="207"/>
      <c r="D162" s="207"/>
      <c r="E162" s="207"/>
      <c r="F162" s="217"/>
      <c r="G162" s="207"/>
      <c r="H162" s="207"/>
      <c r="I162" s="207"/>
      <c r="J162" s="207"/>
      <c r="K162" s="197"/>
    </row>
    <row r="163" spans="2:11" customFormat="1" ht="18.75" customHeight="1"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</row>
    <row r="164" spans="2:11" customFormat="1" ht="7.5" customHeight="1">
      <c r="B164" s="154"/>
      <c r="C164" s="155"/>
      <c r="D164" s="155"/>
      <c r="E164" s="155"/>
      <c r="F164" s="155"/>
      <c r="G164" s="155"/>
      <c r="H164" s="155"/>
      <c r="I164" s="155"/>
      <c r="J164" s="155"/>
      <c r="K164" s="156"/>
    </row>
    <row r="165" spans="2:11" customFormat="1" ht="45" customHeight="1">
      <c r="B165" s="157"/>
      <c r="C165" s="272" t="s">
        <v>481</v>
      </c>
      <c r="D165" s="272"/>
      <c r="E165" s="272"/>
      <c r="F165" s="272"/>
      <c r="G165" s="272"/>
      <c r="H165" s="272"/>
      <c r="I165" s="272"/>
      <c r="J165" s="272"/>
      <c r="K165" s="158"/>
    </row>
    <row r="166" spans="2:11" customFormat="1" ht="17.25" customHeight="1">
      <c r="B166" s="157"/>
      <c r="C166" s="178" t="s">
        <v>409</v>
      </c>
      <c r="D166" s="178"/>
      <c r="E166" s="178"/>
      <c r="F166" s="178" t="s">
        <v>410</v>
      </c>
      <c r="G166" s="218"/>
      <c r="H166" s="219" t="s">
        <v>58</v>
      </c>
      <c r="I166" s="219" t="s">
        <v>61</v>
      </c>
      <c r="J166" s="178" t="s">
        <v>411</v>
      </c>
      <c r="K166" s="158"/>
    </row>
    <row r="167" spans="2:11" customFormat="1" ht="17.25" customHeight="1">
      <c r="B167" s="159"/>
      <c r="C167" s="180" t="s">
        <v>412</v>
      </c>
      <c r="D167" s="180"/>
      <c r="E167" s="180"/>
      <c r="F167" s="181" t="s">
        <v>413</v>
      </c>
      <c r="G167" s="220"/>
      <c r="H167" s="221"/>
      <c r="I167" s="221"/>
      <c r="J167" s="180" t="s">
        <v>414</v>
      </c>
      <c r="K167" s="160"/>
    </row>
    <row r="168" spans="2:11" customFormat="1" ht="5.25" customHeight="1">
      <c r="B168" s="188"/>
      <c r="C168" s="183"/>
      <c r="D168" s="183"/>
      <c r="E168" s="183"/>
      <c r="F168" s="183"/>
      <c r="G168" s="184"/>
      <c r="H168" s="183"/>
      <c r="I168" s="183"/>
      <c r="J168" s="183"/>
      <c r="K168" s="209"/>
    </row>
    <row r="169" spans="2:11" customFormat="1" ht="15" customHeight="1">
      <c r="B169" s="188"/>
      <c r="C169" s="165" t="s">
        <v>418</v>
      </c>
      <c r="D169" s="165"/>
      <c r="E169" s="165"/>
      <c r="F169" s="186" t="s">
        <v>415</v>
      </c>
      <c r="G169" s="165"/>
      <c r="H169" s="165" t="s">
        <v>455</v>
      </c>
      <c r="I169" s="165" t="s">
        <v>417</v>
      </c>
      <c r="J169" s="165">
        <v>120</v>
      </c>
      <c r="K169" s="209"/>
    </row>
    <row r="170" spans="2:11" customFormat="1" ht="15" customHeight="1">
      <c r="B170" s="188"/>
      <c r="C170" s="165" t="s">
        <v>464</v>
      </c>
      <c r="D170" s="165"/>
      <c r="E170" s="165"/>
      <c r="F170" s="186" t="s">
        <v>415</v>
      </c>
      <c r="G170" s="165"/>
      <c r="H170" s="165" t="s">
        <v>465</v>
      </c>
      <c r="I170" s="165" t="s">
        <v>417</v>
      </c>
      <c r="J170" s="165" t="s">
        <v>466</v>
      </c>
      <c r="K170" s="209"/>
    </row>
    <row r="171" spans="2:11" customFormat="1" ht="15" customHeight="1">
      <c r="B171" s="188"/>
      <c r="C171" s="165" t="s">
        <v>363</v>
      </c>
      <c r="D171" s="165"/>
      <c r="E171" s="165"/>
      <c r="F171" s="186" t="s">
        <v>415</v>
      </c>
      <c r="G171" s="165"/>
      <c r="H171" s="165" t="s">
        <v>482</v>
      </c>
      <c r="I171" s="165" t="s">
        <v>417</v>
      </c>
      <c r="J171" s="165" t="s">
        <v>466</v>
      </c>
      <c r="K171" s="209"/>
    </row>
    <row r="172" spans="2:11" customFormat="1" ht="15" customHeight="1">
      <c r="B172" s="188"/>
      <c r="C172" s="165" t="s">
        <v>420</v>
      </c>
      <c r="D172" s="165"/>
      <c r="E172" s="165"/>
      <c r="F172" s="186" t="s">
        <v>421</v>
      </c>
      <c r="G172" s="165"/>
      <c r="H172" s="165" t="s">
        <v>482</v>
      </c>
      <c r="I172" s="165" t="s">
        <v>417</v>
      </c>
      <c r="J172" s="165">
        <v>50</v>
      </c>
      <c r="K172" s="209"/>
    </row>
    <row r="173" spans="2:11" customFormat="1" ht="15" customHeight="1">
      <c r="B173" s="188"/>
      <c r="C173" s="165" t="s">
        <v>423</v>
      </c>
      <c r="D173" s="165"/>
      <c r="E173" s="165"/>
      <c r="F173" s="186" t="s">
        <v>415</v>
      </c>
      <c r="G173" s="165"/>
      <c r="H173" s="165" t="s">
        <v>482</v>
      </c>
      <c r="I173" s="165" t="s">
        <v>425</v>
      </c>
      <c r="J173" s="165"/>
      <c r="K173" s="209"/>
    </row>
    <row r="174" spans="2:11" customFormat="1" ht="15" customHeight="1">
      <c r="B174" s="188"/>
      <c r="C174" s="165" t="s">
        <v>434</v>
      </c>
      <c r="D174" s="165"/>
      <c r="E174" s="165"/>
      <c r="F174" s="186" t="s">
        <v>421</v>
      </c>
      <c r="G174" s="165"/>
      <c r="H174" s="165" t="s">
        <v>482</v>
      </c>
      <c r="I174" s="165" t="s">
        <v>417</v>
      </c>
      <c r="J174" s="165">
        <v>50</v>
      </c>
      <c r="K174" s="209"/>
    </row>
    <row r="175" spans="2:11" customFormat="1" ht="15" customHeight="1">
      <c r="B175" s="188"/>
      <c r="C175" s="165" t="s">
        <v>442</v>
      </c>
      <c r="D175" s="165"/>
      <c r="E175" s="165"/>
      <c r="F175" s="186" t="s">
        <v>421</v>
      </c>
      <c r="G175" s="165"/>
      <c r="H175" s="165" t="s">
        <v>482</v>
      </c>
      <c r="I175" s="165" t="s">
        <v>417</v>
      </c>
      <c r="J175" s="165">
        <v>50</v>
      </c>
      <c r="K175" s="209"/>
    </row>
    <row r="176" spans="2:11" customFormat="1" ht="15" customHeight="1">
      <c r="B176" s="188"/>
      <c r="C176" s="165" t="s">
        <v>440</v>
      </c>
      <c r="D176" s="165"/>
      <c r="E176" s="165"/>
      <c r="F176" s="186" t="s">
        <v>421</v>
      </c>
      <c r="G176" s="165"/>
      <c r="H176" s="165" t="s">
        <v>482</v>
      </c>
      <c r="I176" s="165" t="s">
        <v>417</v>
      </c>
      <c r="J176" s="165">
        <v>50</v>
      </c>
      <c r="K176" s="209"/>
    </row>
    <row r="177" spans="2:11" customFormat="1" ht="15" customHeight="1">
      <c r="B177" s="188"/>
      <c r="C177" s="165" t="s">
        <v>99</v>
      </c>
      <c r="D177" s="165"/>
      <c r="E177" s="165"/>
      <c r="F177" s="186" t="s">
        <v>415</v>
      </c>
      <c r="G177" s="165"/>
      <c r="H177" s="165" t="s">
        <v>483</v>
      </c>
      <c r="I177" s="165" t="s">
        <v>484</v>
      </c>
      <c r="J177" s="165"/>
      <c r="K177" s="209"/>
    </row>
    <row r="178" spans="2:11" customFormat="1" ht="15" customHeight="1">
      <c r="B178" s="188"/>
      <c r="C178" s="165" t="s">
        <v>61</v>
      </c>
      <c r="D178" s="165"/>
      <c r="E178" s="165"/>
      <c r="F178" s="186" t="s">
        <v>415</v>
      </c>
      <c r="G178" s="165"/>
      <c r="H178" s="165" t="s">
        <v>485</v>
      </c>
      <c r="I178" s="165" t="s">
        <v>486</v>
      </c>
      <c r="J178" s="165">
        <v>1</v>
      </c>
      <c r="K178" s="209"/>
    </row>
    <row r="179" spans="2:11" customFormat="1" ht="15" customHeight="1">
      <c r="B179" s="188"/>
      <c r="C179" s="165" t="s">
        <v>57</v>
      </c>
      <c r="D179" s="165"/>
      <c r="E179" s="165"/>
      <c r="F179" s="186" t="s">
        <v>415</v>
      </c>
      <c r="G179" s="165"/>
      <c r="H179" s="165" t="s">
        <v>487</v>
      </c>
      <c r="I179" s="165" t="s">
        <v>417</v>
      </c>
      <c r="J179" s="165">
        <v>20</v>
      </c>
      <c r="K179" s="209"/>
    </row>
    <row r="180" spans="2:11" customFormat="1" ht="15" customHeight="1">
      <c r="B180" s="188"/>
      <c r="C180" s="165" t="s">
        <v>58</v>
      </c>
      <c r="D180" s="165"/>
      <c r="E180" s="165"/>
      <c r="F180" s="186" t="s">
        <v>415</v>
      </c>
      <c r="G180" s="165"/>
      <c r="H180" s="165" t="s">
        <v>488</v>
      </c>
      <c r="I180" s="165" t="s">
        <v>417</v>
      </c>
      <c r="J180" s="165">
        <v>255</v>
      </c>
      <c r="K180" s="209"/>
    </row>
    <row r="181" spans="2:11" customFormat="1" ht="15" customHeight="1">
      <c r="B181" s="188"/>
      <c r="C181" s="165" t="s">
        <v>100</v>
      </c>
      <c r="D181" s="165"/>
      <c r="E181" s="165"/>
      <c r="F181" s="186" t="s">
        <v>415</v>
      </c>
      <c r="G181" s="165"/>
      <c r="H181" s="165" t="s">
        <v>379</v>
      </c>
      <c r="I181" s="165" t="s">
        <v>417</v>
      </c>
      <c r="J181" s="165">
        <v>10</v>
      </c>
      <c r="K181" s="209"/>
    </row>
    <row r="182" spans="2:11" customFormat="1" ht="15" customHeight="1">
      <c r="B182" s="188"/>
      <c r="C182" s="165" t="s">
        <v>101</v>
      </c>
      <c r="D182" s="165"/>
      <c r="E182" s="165"/>
      <c r="F182" s="186" t="s">
        <v>415</v>
      </c>
      <c r="G182" s="165"/>
      <c r="H182" s="165" t="s">
        <v>489</v>
      </c>
      <c r="I182" s="165" t="s">
        <v>450</v>
      </c>
      <c r="J182" s="165"/>
      <c r="K182" s="209"/>
    </row>
    <row r="183" spans="2:11" customFormat="1" ht="15" customHeight="1">
      <c r="B183" s="188"/>
      <c r="C183" s="165" t="s">
        <v>490</v>
      </c>
      <c r="D183" s="165"/>
      <c r="E183" s="165"/>
      <c r="F183" s="186" t="s">
        <v>415</v>
      </c>
      <c r="G183" s="165"/>
      <c r="H183" s="165" t="s">
        <v>491</v>
      </c>
      <c r="I183" s="165" t="s">
        <v>450</v>
      </c>
      <c r="J183" s="165"/>
      <c r="K183" s="209"/>
    </row>
    <row r="184" spans="2:11" customFormat="1" ht="15" customHeight="1">
      <c r="B184" s="188"/>
      <c r="C184" s="165" t="s">
        <v>479</v>
      </c>
      <c r="D184" s="165"/>
      <c r="E184" s="165"/>
      <c r="F184" s="186" t="s">
        <v>415</v>
      </c>
      <c r="G184" s="165"/>
      <c r="H184" s="165" t="s">
        <v>492</v>
      </c>
      <c r="I184" s="165" t="s">
        <v>450</v>
      </c>
      <c r="J184" s="165"/>
      <c r="K184" s="209"/>
    </row>
    <row r="185" spans="2:11" customFormat="1" ht="15" customHeight="1">
      <c r="B185" s="188"/>
      <c r="C185" s="165" t="s">
        <v>103</v>
      </c>
      <c r="D185" s="165"/>
      <c r="E185" s="165"/>
      <c r="F185" s="186" t="s">
        <v>421</v>
      </c>
      <c r="G185" s="165"/>
      <c r="H185" s="165" t="s">
        <v>493</v>
      </c>
      <c r="I185" s="165" t="s">
        <v>417</v>
      </c>
      <c r="J185" s="165">
        <v>50</v>
      </c>
      <c r="K185" s="209"/>
    </row>
    <row r="186" spans="2:11" customFormat="1" ht="15" customHeight="1">
      <c r="B186" s="188"/>
      <c r="C186" s="165" t="s">
        <v>494</v>
      </c>
      <c r="D186" s="165"/>
      <c r="E186" s="165"/>
      <c r="F186" s="186" t="s">
        <v>421</v>
      </c>
      <c r="G186" s="165"/>
      <c r="H186" s="165" t="s">
        <v>495</v>
      </c>
      <c r="I186" s="165" t="s">
        <v>496</v>
      </c>
      <c r="J186" s="165"/>
      <c r="K186" s="209"/>
    </row>
    <row r="187" spans="2:11" customFormat="1" ht="15" customHeight="1">
      <c r="B187" s="188"/>
      <c r="C187" s="165" t="s">
        <v>497</v>
      </c>
      <c r="D187" s="165"/>
      <c r="E187" s="165"/>
      <c r="F187" s="186" t="s">
        <v>421</v>
      </c>
      <c r="G187" s="165"/>
      <c r="H187" s="165" t="s">
        <v>498</v>
      </c>
      <c r="I187" s="165" t="s">
        <v>496</v>
      </c>
      <c r="J187" s="165"/>
      <c r="K187" s="209"/>
    </row>
    <row r="188" spans="2:11" customFormat="1" ht="15" customHeight="1">
      <c r="B188" s="188"/>
      <c r="C188" s="165" t="s">
        <v>499</v>
      </c>
      <c r="D188" s="165"/>
      <c r="E188" s="165"/>
      <c r="F188" s="186" t="s">
        <v>421</v>
      </c>
      <c r="G188" s="165"/>
      <c r="H188" s="165" t="s">
        <v>500</v>
      </c>
      <c r="I188" s="165" t="s">
        <v>496</v>
      </c>
      <c r="J188" s="165"/>
      <c r="K188" s="209"/>
    </row>
    <row r="189" spans="2:11" customFormat="1" ht="15" customHeight="1">
      <c r="B189" s="188"/>
      <c r="C189" s="222" t="s">
        <v>501</v>
      </c>
      <c r="D189" s="165"/>
      <c r="E189" s="165"/>
      <c r="F189" s="186" t="s">
        <v>421</v>
      </c>
      <c r="G189" s="165"/>
      <c r="H189" s="165" t="s">
        <v>502</v>
      </c>
      <c r="I189" s="165" t="s">
        <v>503</v>
      </c>
      <c r="J189" s="223" t="s">
        <v>504</v>
      </c>
      <c r="K189" s="209"/>
    </row>
    <row r="190" spans="2:11" customFormat="1" ht="15" customHeight="1">
      <c r="B190" s="188"/>
      <c r="C190" s="222" t="s">
        <v>46</v>
      </c>
      <c r="D190" s="165"/>
      <c r="E190" s="165"/>
      <c r="F190" s="186" t="s">
        <v>415</v>
      </c>
      <c r="G190" s="165"/>
      <c r="H190" s="162" t="s">
        <v>505</v>
      </c>
      <c r="I190" s="165" t="s">
        <v>506</v>
      </c>
      <c r="J190" s="165"/>
      <c r="K190" s="209"/>
    </row>
    <row r="191" spans="2:11" customFormat="1" ht="15" customHeight="1">
      <c r="B191" s="188"/>
      <c r="C191" s="222" t="s">
        <v>507</v>
      </c>
      <c r="D191" s="165"/>
      <c r="E191" s="165"/>
      <c r="F191" s="186" t="s">
        <v>415</v>
      </c>
      <c r="G191" s="165"/>
      <c r="H191" s="165" t="s">
        <v>508</v>
      </c>
      <c r="I191" s="165" t="s">
        <v>450</v>
      </c>
      <c r="J191" s="165"/>
      <c r="K191" s="209"/>
    </row>
    <row r="192" spans="2:11" customFormat="1" ht="15" customHeight="1">
      <c r="B192" s="188"/>
      <c r="C192" s="222" t="s">
        <v>509</v>
      </c>
      <c r="D192" s="165"/>
      <c r="E192" s="165"/>
      <c r="F192" s="186" t="s">
        <v>415</v>
      </c>
      <c r="G192" s="165"/>
      <c r="H192" s="165" t="s">
        <v>510</v>
      </c>
      <c r="I192" s="165" t="s">
        <v>450</v>
      </c>
      <c r="J192" s="165"/>
      <c r="K192" s="209"/>
    </row>
    <row r="193" spans="2:11" customFormat="1" ht="15" customHeight="1">
      <c r="B193" s="188"/>
      <c r="C193" s="222" t="s">
        <v>511</v>
      </c>
      <c r="D193" s="165"/>
      <c r="E193" s="165"/>
      <c r="F193" s="186" t="s">
        <v>421</v>
      </c>
      <c r="G193" s="165"/>
      <c r="H193" s="165" t="s">
        <v>512</v>
      </c>
      <c r="I193" s="165" t="s">
        <v>450</v>
      </c>
      <c r="J193" s="165"/>
      <c r="K193" s="209"/>
    </row>
    <row r="194" spans="2:11" customFormat="1" ht="15" customHeight="1">
      <c r="B194" s="215"/>
      <c r="C194" s="224"/>
      <c r="D194" s="195"/>
      <c r="E194" s="195"/>
      <c r="F194" s="195"/>
      <c r="G194" s="195"/>
      <c r="H194" s="195"/>
      <c r="I194" s="195"/>
      <c r="J194" s="195"/>
      <c r="K194" s="216"/>
    </row>
    <row r="195" spans="2:11" customFormat="1" ht="18.75" customHeight="1">
      <c r="B195" s="197"/>
      <c r="C195" s="207"/>
      <c r="D195" s="207"/>
      <c r="E195" s="207"/>
      <c r="F195" s="217"/>
      <c r="G195" s="207"/>
      <c r="H195" s="207"/>
      <c r="I195" s="207"/>
      <c r="J195" s="207"/>
      <c r="K195" s="197"/>
    </row>
    <row r="196" spans="2:11" customFormat="1" ht="18.75" customHeight="1">
      <c r="B196" s="197"/>
      <c r="C196" s="207"/>
      <c r="D196" s="207"/>
      <c r="E196" s="207"/>
      <c r="F196" s="217"/>
      <c r="G196" s="207"/>
      <c r="H196" s="207"/>
      <c r="I196" s="207"/>
      <c r="J196" s="207"/>
      <c r="K196" s="197"/>
    </row>
    <row r="197" spans="2:11" customFormat="1" ht="18.75" customHeight="1"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</row>
    <row r="198" spans="2:11" customFormat="1" ht="13.5">
      <c r="B198" s="154"/>
      <c r="C198" s="155"/>
      <c r="D198" s="155"/>
      <c r="E198" s="155"/>
      <c r="F198" s="155"/>
      <c r="G198" s="155"/>
      <c r="H198" s="155"/>
      <c r="I198" s="155"/>
      <c r="J198" s="155"/>
      <c r="K198" s="156"/>
    </row>
    <row r="199" spans="2:11" customFormat="1" ht="21">
      <c r="B199" s="157"/>
      <c r="C199" s="272" t="s">
        <v>513</v>
      </c>
      <c r="D199" s="272"/>
      <c r="E199" s="272"/>
      <c r="F199" s="272"/>
      <c r="G199" s="272"/>
      <c r="H199" s="272"/>
      <c r="I199" s="272"/>
      <c r="J199" s="272"/>
      <c r="K199" s="158"/>
    </row>
    <row r="200" spans="2:11" customFormat="1" ht="25.5" customHeight="1">
      <c r="B200" s="157"/>
      <c r="C200" s="225" t="s">
        <v>514</v>
      </c>
      <c r="D200" s="225"/>
      <c r="E200" s="225"/>
      <c r="F200" s="225" t="s">
        <v>515</v>
      </c>
      <c r="G200" s="226"/>
      <c r="H200" s="278" t="s">
        <v>516</v>
      </c>
      <c r="I200" s="278"/>
      <c r="J200" s="278"/>
      <c r="K200" s="158"/>
    </row>
    <row r="201" spans="2:11" customFormat="1" ht="5.25" customHeight="1">
      <c r="B201" s="188"/>
      <c r="C201" s="183"/>
      <c r="D201" s="183"/>
      <c r="E201" s="183"/>
      <c r="F201" s="183"/>
      <c r="G201" s="207"/>
      <c r="H201" s="183"/>
      <c r="I201" s="183"/>
      <c r="J201" s="183"/>
      <c r="K201" s="209"/>
    </row>
    <row r="202" spans="2:11" customFormat="1" ht="15" customHeight="1">
      <c r="B202" s="188"/>
      <c r="C202" s="165" t="s">
        <v>506</v>
      </c>
      <c r="D202" s="165"/>
      <c r="E202" s="165"/>
      <c r="F202" s="186" t="s">
        <v>47</v>
      </c>
      <c r="G202" s="165"/>
      <c r="H202" s="277" t="s">
        <v>517</v>
      </c>
      <c r="I202" s="277"/>
      <c r="J202" s="277"/>
      <c r="K202" s="209"/>
    </row>
    <row r="203" spans="2:11" customFormat="1" ht="15" customHeight="1">
      <c r="B203" s="188"/>
      <c r="C203" s="165"/>
      <c r="D203" s="165"/>
      <c r="E203" s="165"/>
      <c r="F203" s="186" t="s">
        <v>48</v>
      </c>
      <c r="G203" s="165"/>
      <c r="H203" s="277" t="s">
        <v>518</v>
      </c>
      <c r="I203" s="277"/>
      <c r="J203" s="277"/>
      <c r="K203" s="209"/>
    </row>
    <row r="204" spans="2:11" customFormat="1" ht="15" customHeight="1">
      <c r="B204" s="188"/>
      <c r="C204" s="165"/>
      <c r="D204" s="165"/>
      <c r="E204" s="165"/>
      <c r="F204" s="186" t="s">
        <v>51</v>
      </c>
      <c r="G204" s="165"/>
      <c r="H204" s="277" t="s">
        <v>519</v>
      </c>
      <c r="I204" s="277"/>
      <c r="J204" s="277"/>
      <c r="K204" s="209"/>
    </row>
    <row r="205" spans="2:11" customFormat="1" ht="15" customHeight="1">
      <c r="B205" s="188"/>
      <c r="C205" s="165"/>
      <c r="D205" s="165"/>
      <c r="E205" s="165"/>
      <c r="F205" s="186" t="s">
        <v>49</v>
      </c>
      <c r="G205" s="165"/>
      <c r="H205" s="277" t="s">
        <v>520</v>
      </c>
      <c r="I205" s="277"/>
      <c r="J205" s="277"/>
      <c r="K205" s="209"/>
    </row>
    <row r="206" spans="2:11" customFormat="1" ht="15" customHeight="1">
      <c r="B206" s="188"/>
      <c r="C206" s="165"/>
      <c r="D206" s="165"/>
      <c r="E206" s="165"/>
      <c r="F206" s="186" t="s">
        <v>50</v>
      </c>
      <c r="G206" s="165"/>
      <c r="H206" s="277" t="s">
        <v>521</v>
      </c>
      <c r="I206" s="277"/>
      <c r="J206" s="277"/>
      <c r="K206" s="209"/>
    </row>
    <row r="207" spans="2:11" customFormat="1" ht="15" customHeight="1">
      <c r="B207" s="188"/>
      <c r="C207" s="165"/>
      <c r="D207" s="165"/>
      <c r="E207" s="165"/>
      <c r="F207" s="186"/>
      <c r="G207" s="165"/>
      <c r="H207" s="165"/>
      <c r="I207" s="165"/>
      <c r="J207" s="165"/>
      <c r="K207" s="209"/>
    </row>
    <row r="208" spans="2:11" customFormat="1" ht="15" customHeight="1">
      <c r="B208" s="188"/>
      <c r="C208" s="165" t="s">
        <v>462</v>
      </c>
      <c r="D208" s="165"/>
      <c r="E208" s="165"/>
      <c r="F208" s="186" t="s">
        <v>80</v>
      </c>
      <c r="G208" s="165"/>
      <c r="H208" s="277" t="s">
        <v>522</v>
      </c>
      <c r="I208" s="277"/>
      <c r="J208" s="277"/>
      <c r="K208" s="209"/>
    </row>
    <row r="209" spans="2:11" customFormat="1" ht="15" customHeight="1">
      <c r="B209" s="188"/>
      <c r="C209" s="165"/>
      <c r="D209" s="165"/>
      <c r="E209" s="165"/>
      <c r="F209" s="186" t="s">
        <v>357</v>
      </c>
      <c r="G209" s="165"/>
      <c r="H209" s="277" t="s">
        <v>358</v>
      </c>
      <c r="I209" s="277"/>
      <c r="J209" s="277"/>
      <c r="K209" s="209"/>
    </row>
    <row r="210" spans="2:11" customFormat="1" ht="15" customHeight="1">
      <c r="B210" s="188"/>
      <c r="C210" s="165"/>
      <c r="D210" s="165"/>
      <c r="E210" s="165"/>
      <c r="F210" s="186" t="s">
        <v>355</v>
      </c>
      <c r="G210" s="165"/>
      <c r="H210" s="277" t="s">
        <v>523</v>
      </c>
      <c r="I210" s="277"/>
      <c r="J210" s="277"/>
      <c r="K210" s="209"/>
    </row>
    <row r="211" spans="2:11" customFormat="1" ht="15" customHeight="1">
      <c r="B211" s="227"/>
      <c r="C211" s="165"/>
      <c r="D211" s="165"/>
      <c r="E211" s="165"/>
      <c r="F211" s="186" t="s">
        <v>359</v>
      </c>
      <c r="G211" s="222"/>
      <c r="H211" s="276" t="s">
        <v>360</v>
      </c>
      <c r="I211" s="276"/>
      <c r="J211" s="276"/>
      <c r="K211" s="228"/>
    </row>
    <row r="212" spans="2:11" customFormat="1" ht="15" customHeight="1">
      <c r="B212" s="227"/>
      <c r="C212" s="165"/>
      <c r="D212" s="165"/>
      <c r="E212" s="165"/>
      <c r="F212" s="186" t="s">
        <v>361</v>
      </c>
      <c r="G212" s="222"/>
      <c r="H212" s="276" t="s">
        <v>524</v>
      </c>
      <c r="I212" s="276"/>
      <c r="J212" s="276"/>
      <c r="K212" s="228"/>
    </row>
    <row r="213" spans="2:11" customFormat="1" ht="15" customHeight="1">
      <c r="B213" s="227"/>
      <c r="C213" s="165"/>
      <c r="D213" s="165"/>
      <c r="E213" s="165"/>
      <c r="F213" s="186"/>
      <c r="G213" s="222"/>
      <c r="H213" s="213"/>
      <c r="I213" s="213"/>
      <c r="J213" s="213"/>
      <c r="K213" s="228"/>
    </row>
    <row r="214" spans="2:11" customFormat="1" ht="15" customHeight="1">
      <c r="B214" s="227"/>
      <c r="C214" s="165" t="s">
        <v>486</v>
      </c>
      <c r="D214" s="165"/>
      <c r="E214" s="165"/>
      <c r="F214" s="186">
        <v>1</v>
      </c>
      <c r="G214" s="222"/>
      <c r="H214" s="276" t="s">
        <v>525</v>
      </c>
      <c r="I214" s="276"/>
      <c r="J214" s="276"/>
      <c r="K214" s="228"/>
    </row>
    <row r="215" spans="2:11" customFormat="1" ht="15" customHeight="1">
      <c r="B215" s="227"/>
      <c r="C215" s="165"/>
      <c r="D215" s="165"/>
      <c r="E215" s="165"/>
      <c r="F215" s="186">
        <v>2</v>
      </c>
      <c r="G215" s="222"/>
      <c r="H215" s="276" t="s">
        <v>526</v>
      </c>
      <c r="I215" s="276"/>
      <c r="J215" s="276"/>
      <c r="K215" s="228"/>
    </row>
    <row r="216" spans="2:11" customFormat="1" ht="15" customHeight="1">
      <c r="B216" s="227"/>
      <c r="C216" s="165"/>
      <c r="D216" s="165"/>
      <c r="E216" s="165"/>
      <c r="F216" s="186">
        <v>3</v>
      </c>
      <c r="G216" s="222"/>
      <c r="H216" s="276" t="s">
        <v>527</v>
      </c>
      <c r="I216" s="276"/>
      <c r="J216" s="276"/>
      <c r="K216" s="228"/>
    </row>
    <row r="217" spans="2:11" customFormat="1" ht="15" customHeight="1">
      <c r="B217" s="227"/>
      <c r="C217" s="165"/>
      <c r="D217" s="165"/>
      <c r="E217" s="165"/>
      <c r="F217" s="186">
        <v>4</v>
      </c>
      <c r="G217" s="222"/>
      <c r="H217" s="276" t="s">
        <v>528</v>
      </c>
      <c r="I217" s="276"/>
      <c r="J217" s="276"/>
      <c r="K217" s="228"/>
    </row>
    <row r="218" spans="2:11" customFormat="1" ht="12.75" customHeight="1">
      <c r="B218" s="229"/>
      <c r="C218" s="230"/>
      <c r="D218" s="230"/>
      <c r="E218" s="230"/>
      <c r="F218" s="230"/>
      <c r="G218" s="230"/>
      <c r="H218" s="230"/>
      <c r="I218" s="230"/>
      <c r="J218" s="230"/>
      <c r="K218" s="231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1029 - Multifunkční hřišt...</vt:lpstr>
      <vt:lpstr>Pokyny pro vyplnění</vt:lpstr>
      <vt:lpstr>'1029 - Multifunkční hřišt...'!Názvy_tisku</vt:lpstr>
      <vt:lpstr>'Rekapitulace stavby'!Názvy_tisku</vt:lpstr>
      <vt:lpstr>'1029 - Multifunkční hřišt...'!Oblast_tisku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DESKTOP-423RRKU\Jitule</dc:creator>
  <cp:lastModifiedBy>zajicova</cp:lastModifiedBy>
  <dcterms:created xsi:type="dcterms:W3CDTF">2025-05-26T12:17:12Z</dcterms:created>
  <dcterms:modified xsi:type="dcterms:W3CDTF">2025-05-26T14:52:26Z</dcterms:modified>
</cp:coreProperties>
</file>