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ZALOHY\2024\Projekty\Det_skupina\Syrovice\"/>
    </mc:Choice>
  </mc:AlternateContent>
  <xr:revisionPtr revIDLastSave="0" documentId="13_ncr:1_{5DF2AED9-EBA7-41A6-B32D-22AB66AB771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tavba" sheetId="1" r:id="rId1"/>
    <sheet name="VzorPolozky" sheetId="10" state="hidden" r:id="rId2"/>
    <sheet name="SO 01 LL24_05-2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LL24_05-2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LL24_05-2 Pol'!$A$1:$Y$489</definedName>
    <definedName name="_xlnm.Print_Area" localSheetId="0">Stavba!$A$1:$J$90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2" l="1"/>
  <c r="E62" i="12"/>
  <c r="E61" i="12" l="1"/>
  <c r="E60" i="12"/>
  <c r="E59" i="12"/>
  <c r="E58" i="12"/>
  <c r="E57" i="12"/>
  <c r="G9" i="12"/>
  <c r="I9" i="12"/>
  <c r="K9" i="12"/>
  <c r="O9" i="12"/>
  <c r="Q9" i="12"/>
  <c r="V9" i="12"/>
  <c r="G11" i="12"/>
  <c r="M11" i="12" s="1"/>
  <c r="I11" i="12"/>
  <c r="K11" i="12"/>
  <c r="O11" i="12"/>
  <c r="Q11" i="12"/>
  <c r="V11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7" i="12"/>
  <c r="M27" i="12" s="1"/>
  <c r="I27" i="12"/>
  <c r="K27" i="12"/>
  <c r="O27" i="12"/>
  <c r="Q27" i="12"/>
  <c r="V27" i="12"/>
  <c r="G29" i="12"/>
  <c r="M29" i="12" s="1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7" i="12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3" i="12"/>
  <c r="M43" i="12" s="1"/>
  <c r="I43" i="12"/>
  <c r="K43" i="12"/>
  <c r="O43" i="12"/>
  <c r="Q43" i="12"/>
  <c r="V43" i="12"/>
  <c r="G45" i="12"/>
  <c r="M45" i="12" s="1"/>
  <c r="I45" i="12"/>
  <c r="K45" i="12"/>
  <c r="O45" i="12"/>
  <c r="Q45" i="12"/>
  <c r="V45" i="12"/>
  <c r="G47" i="12"/>
  <c r="M47" i="12" s="1"/>
  <c r="I47" i="12"/>
  <c r="K47" i="12"/>
  <c r="O47" i="12"/>
  <c r="Q47" i="12"/>
  <c r="V47" i="12"/>
  <c r="G50" i="12"/>
  <c r="M50" i="12" s="1"/>
  <c r="I50" i="12"/>
  <c r="K50" i="12"/>
  <c r="O50" i="12"/>
  <c r="Q50" i="12"/>
  <c r="V50" i="12"/>
  <c r="G52" i="12"/>
  <c r="M52" i="12" s="1"/>
  <c r="I52" i="12"/>
  <c r="K52" i="12"/>
  <c r="O52" i="12"/>
  <c r="Q52" i="12"/>
  <c r="V52" i="12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3" i="12"/>
  <c r="M73" i="12" s="1"/>
  <c r="I73" i="12"/>
  <c r="K73" i="12"/>
  <c r="O73" i="12"/>
  <c r="Q73" i="12"/>
  <c r="V73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80" i="12"/>
  <c r="M80" i="12" s="1"/>
  <c r="I80" i="12"/>
  <c r="K80" i="12"/>
  <c r="O80" i="12"/>
  <c r="Q80" i="12"/>
  <c r="V80" i="12"/>
  <c r="G82" i="12"/>
  <c r="I82" i="12"/>
  <c r="K82" i="12"/>
  <c r="O82" i="12"/>
  <c r="Q82" i="12"/>
  <c r="V82" i="12"/>
  <c r="G85" i="12"/>
  <c r="M85" i="12" s="1"/>
  <c r="I85" i="12"/>
  <c r="K85" i="12"/>
  <c r="O85" i="12"/>
  <c r="Q85" i="12"/>
  <c r="V85" i="12"/>
  <c r="G89" i="12"/>
  <c r="M89" i="12" s="1"/>
  <c r="I89" i="12"/>
  <c r="K89" i="12"/>
  <c r="O89" i="12"/>
  <c r="Q89" i="12"/>
  <c r="V89" i="12"/>
  <c r="G91" i="12"/>
  <c r="I91" i="12"/>
  <c r="K91" i="12"/>
  <c r="O91" i="12"/>
  <c r="Q91" i="12"/>
  <c r="V91" i="12"/>
  <c r="G94" i="12"/>
  <c r="M94" i="12" s="1"/>
  <c r="I94" i="12"/>
  <c r="K94" i="12"/>
  <c r="O94" i="12"/>
  <c r="Q94" i="12"/>
  <c r="V94" i="12"/>
  <c r="G97" i="12"/>
  <c r="M97" i="12" s="1"/>
  <c r="I97" i="12"/>
  <c r="K97" i="12"/>
  <c r="O97" i="12"/>
  <c r="Q97" i="12"/>
  <c r="V97" i="12"/>
  <c r="G98" i="12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4" i="12"/>
  <c r="G103" i="12" s="1"/>
  <c r="I56" i="1" s="1"/>
  <c r="I104" i="12"/>
  <c r="I103" i="12" s="1"/>
  <c r="K104" i="12"/>
  <c r="K103" i="12" s="1"/>
  <c r="O104" i="12"/>
  <c r="O103" i="12" s="1"/>
  <c r="Q104" i="12"/>
  <c r="Q103" i="12" s="1"/>
  <c r="V104" i="12"/>
  <c r="V103" i="12" s="1"/>
  <c r="G108" i="12"/>
  <c r="I108" i="12"/>
  <c r="K108" i="12"/>
  <c r="O108" i="12"/>
  <c r="Q108" i="12"/>
  <c r="V108" i="12"/>
  <c r="G113" i="12"/>
  <c r="M113" i="12" s="1"/>
  <c r="I113" i="12"/>
  <c r="K113" i="12"/>
  <c r="O113" i="12"/>
  <c r="Q113" i="12"/>
  <c r="V113" i="12"/>
  <c r="G118" i="12"/>
  <c r="M118" i="12" s="1"/>
  <c r="I118" i="12"/>
  <c r="K118" i="12"/>
  <c r="O118" i="12"/>
  <c r="Q118" i="12"/>
  <c r="V118" i="12"/>
  <c r="G120" i="12"/>
  <c r="M120" i="12" s="1"/>
  <c r="I120" i="12"/>
  <c r="K120" i="12"/>
  <c r="O120" i="12"/>
  <c r="Q120" i="12"/>
  <c r="V120" i="12"/>
  <c r="G126" i="12"/>
  <c r="M126" i="12" s="1"/>
  <c r="I126" i="12"/>
  <c r="K126" i="12"/>
  <c r="O126" i="12"/>
  <c r="Q126" i="12"/>
  <c r="V126" i="12"/>
  <c r="G133" i="12"/>
  <c r="M133" i="12" s="1"/>
  <c r="I133" i="12"/>
  <c r="K133" i="12"/>
  <c r="O133" i="12"/>
  <c r="Q133" i="12"/>
  <c r="V133" i="12"/>
  <c r="G140" i="12"/>
  <c r="M140" i="12" s="1"/>
  <c r="I140" i="12"/>
  <c r="K140" i="12"/>
  <c r="O140" i="12"/>
  <c r="Q140" i="12"/>
  <c r="V140" i="12"/>
  <c r="G142" i="12"/>
  <c r="I142" i="12"/>
  <c r="K142" i="12"/>
  <c r="O142" i="12"/>
  <c r="Q142" i="12"/>
  <c r="V142" i="12"/>
  <c r="G144" i="12"/>
  <c r="M144" i="12" s="1"/>
  <c r="I144" i="12"/>
  <c r="K144" i="12"/>
  <c r="O144" i="12"/>
  <c r="Q144" i="12"/>
  <c r="V144" i="12"/>
  <c r="G146" i="12"/>
  <c r="M146" i="12" s="1"/>
  <c r="I146" i="12"/>
  <c r="K146" i="12"/>
  <c r="O146" i="12"/>
  <c r="Q146" i="12"/>
  <c r="V146" i="12"/>
  <c r="G148" i="12"/>
  <c r="M148" i="12" s="1"/>
  <c r="I148" i="12"/>
  <c r="K148" i="12"/>
  <c r="O148" i="12"/>
  <c r="Q148" i="12"/>
  <c r="V148" i="12"/>
  <c r="G151" i="12"/>
  <c r="I151" i="12"/>
  <c r="K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8" i="12"/>
  <c r="M158" i="12" s="1"/>
  <c r="I158" i="12"/>
  <c r="K158" i="12"/>
  <c r="O158" i="12"/>
  <c r="Q158" i="12"/>
  <c r="V158" i="12"/>
  <c r="G159" i="12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G162" i="12"/>
  <c r="G161" i="12" s="1"/>
  <c r="I61" i="1" s="1"/>
  <c r="I162" i="12"/>
  <c r="I161" i="12" s="1"/>
  <c r="K162" i="12"/>
  <c r="K161" i="12" s="1"/>
  <c r="O162" i="12"/>
  <c r="O161" i="12" s="1"/>
  <c r="Q162" i="12"/>
  <c r="Q161" i="12" s="1"/>
  <c r="V162" i="12"/>
  <c r="V161" i="12" s="1"/>
  <c r="G165" i="12"/>
  <c r="M165" i="12" s="1"/>
  <c r="I165" i="12"/>
  <c r="K165" i="12"/>
  <c r="O165" i="12"/>
  <c r="Q165" i="12"/>
  <c r="V165" i="12"/>
  <c r="G167" i="12"/>
  <c r="I167" i="12"/>
  <c r="K167" i="12"/>
  <c r="O167" i="12"/>
  <c r="Q167" i="12"/>
  <c r="V167" i="12"/>
  <c r="G169" i="12"/>
  <c r="M169" i="12" s="1"/>
  <c r="I169" i="12"/>
  <c r="K169" i="12"/>
  <c r="O169" i="12"/>
  <c r="Q169" i="12"/>
  <c r="V169" i="12"/>
  <c r="G171" i="12"/>
  <c r="M171" i="12" s="1"/>
  <c r="I171" i="12"/>
  <c r="K171" i="12"/>
  <c r="O171" i="12"/>
  <c r="Q171" i="12"/>
  <c r="V171" i="12"/>
  <c r="G174" i="12"/>
  <c r="M174" i="12" s="1"/>
  <c r="I174" i="12"/>
  <c r="K174" i="12"/>
  <c r="O174" i="12"/>
  <c r="Q174" i="12"/>
  <c r="V174" i="12"/>
  <c r="G176" i="12"/>
  <c r="M176" i="12" s="1"/>
  <c r="I176" i="12"/>
  <c r="K176" i="12"/>
  <c r="O176" i="12"/>
  <c r="Q176" i="12"/>
  <c r="V176" i="12"/>
  <c r="G178" i="12"/>
  <c r="M178" i="12" s="1"/>
  <c r="I178" i="12"/>
  <c r="K178" i="12"/>
  <c r="O178" i="12"/>
  <c r="Q178" i="12"/>
  <c r="V178" i="12"/>
  <c r="G181" i="12"/>
  <c r="M181" i="12" s="1"/>
  <c r="M180" i="12" s="1"/>
  <c r="I181" i="12"/>
  <c r="I180" i="12" s="1"/>
  <c r="K181" i="12"/>
  <c r="K180" i="12" s="1"/>
  <c r="O181" i="12"/>
  <c r="O180" i="12" s="1"/>
  <c r="Q181" i="12"/>
  <c r="Q180" i="12" s="1"/>
  <c r="V181" i="12"/>
  <c r="V180" i="12" s="1"/>
  <c r="G184" i="12"/>
  <c r="M184" i="12" s="1"/>
  <c r="M183" i="12" s="1"/>
  <c r="I184" i="12"/>
  <c r="I183" i="12" s="1"/>
  <c r="K184" i="12"/>
  <c r="K183" i="12" s="1"/>
  <c r="O184" i="12"/>
  <c r="O183" i="12" s="1"/>
  <c r="Q184" i="12"/>
  <c r="Q183" i="12" s="1"/>
  <c r="V184" i="12"/>
  <c r="V183" i="12" s="1"/>
  <c r="G187" i="12"/>
  <c r="G186" i="12" s="1"/>
  <c r="I65" i="1" s="1"/>
  <c r="I187" i="12"/>
  <c r="I186" i="12" s="1"/>
  <c r="K187" i="12"/>
  <c r="K186" i="12" s="1"/>
  <c r="O187" i="12"/>
  <c r="O186" i="12" s="1"/>
  <c r="Q187" i="12"/>
  <c r="Q186" i="12" s="1"/>
  <c r="V187" i="12"/>
  <c r="V186" i="12" s="1"/>
  <c r="G189" i="12"/>
  <c r="M189" i="12" s="1"/>
  <c r="I189" i="12"/>
  <c r="K189" i="12"/>
  <c r="O189" i="12"/>
  <c r="Q189" i="12"/>
  <c r="V189" i="12"/>
  <c r="G191" i="12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O195" i="12"/>
  <c r="Q195" i="12"/>
  <c r="V195" i="12"/>
  <c r="G197" i="12"/>
  <c r="M197" i="12" s="1"/>
  <c r="I197" i="12"/>
  <c r="K197" i="12"/>
  <c r="O197" i="12"/>
  <c r="Q197" i="12"/>
  <c r="V197" i="12"/>
  <c r="G199" i="12"/>
  <c r="M199" i="12" s="1"/>
  <c r="I199" i="12"/>
  <c r="K199" i="12"/>
  <c r="O199" i="12"/>
  <c r="Q199" i="12"/>
  <c r="V199" i="12"/>
  <c r="G203" i="12"/>
  <c r="M203" i="12" s="1"/>
  <c r="I203" i="12"/>
  <c r="K203" i="12"/>
  <c r="O203" i="12"/>
  <c r="Q203" i="12"/>
  <c r="V203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11" i="12"/>
  <c r="M211" i="12" s="1"/>
  <c r="I211" i="12"/>
  <c r="K211" i="12"/>
  <c r="O211" i="12"/>
  <c r="Q211" i="12"/>
  <c r="V211" i="12"/>
  <c r="G213" i="12"/>
  <c r="I213" i="12"/>
  <c r="K213" i="12"/>
  <c r="O213" i="12"/>
  <c r="Q213" i="12"/>
  <c r="V213" i="12"/>
  <c r="G215" i="12"/>
  <c r="M215" i="12" s="1"/>
  <c r="I215" i="12"/>
  <c r="K215" i="12"/>
  <c r="O215" i="12"/>
  <c r="Q215" i="12"/>
  <c r="V215" i="12"/>
  <c r="G217" i="12"/>
  <c r="M217" i="12" s="1"/>
  <c r="I217" i="12"/>
  <c r="K217" i="12"/>
  <c r="O217" i="12"/>
  <c r="Q217" i="12"/>
  <c r="V217" i="12"/>
  <c r="G220" i="12"/>
  <c r="M220" i="12" s="1"/>
  <c r="I220" i="12"/>
  <c r="K220" i="12"/>
  <c r="O220" i="12"/>
  <c r="Q220" i="12"/>
  <c r="V220" i="12"/>
  <c r="G222" i="12"/>
  <c r="M222" i="12" s="1"/>
  <c r="I222" i="12"/>
  <c r="K222" i="12"/>
  <c r="O222" i="12"/>
  <c r="Q222" i="12"/>
  <c r="V222" i="12"/>
  <c r="G224" i="12"/>
  <c r="M224" i="12" s="1"/>
  <c r="I224" i="12"/>
  <c r="K224" i="12"/>
  <c r="O224" i="12"/>
  <c r="Q224" i="12"/>
  <c r="V224" i="12"/>
  <c r="G226" i="12"/>
  <c r="M226" i="12" s="1"/>
  <c r="I226" i="12"/>
  <c r="K226" i="12"/>
  <c r="O226" i="12"/>
  <c r="Q226" i="12"/>
  <c r="V226" i="12"/>
  <c r="G229" i="12"/>
  <c r="M229" i="12" s="1"/>
  <c r="I229" i="12"/>
  <c r="K229" i="12"/>
  <c r="O229" i="12"/>
  <c r="Q229" i="12"/>
  <c r="V229" i="12"/>
  <c r="G231" i="12"/>
  <c r="M231" i="12" s="1"/>
  <c r="I231" i="12"/>
  <c r="K231" i="12"/>
  <c r="O231" i="12"/>
  <c r="Q231" i="12"/>
  <c r="V231" i="12"/>
  <c r="G233" i="12"/>
  <c r="M233" i="12" s="1"/>
  <c r="I233" i="12"/>
  <c r="K233" i="12"/>
  <c r="O233" i="12"/>
  <c r="Q233" i="12"/>
  <c r="V233" i="12"/>
  <c r="G235" i="12"/>
  <c r="M235" i="12" s="1"/>
  <c r="I235" i="12"/>
  <c r="K235" i="12"/>
  <c r="O235" i="12"/>
  <c r="Q235" i="12"/>
  <c r="V235" i="12"/>
  <c r="G238" i="12"/>
  <c r="I238" i="12"/>
  <c r="K238" i="12"/>
  <c r="O238" i="12"/>
  <c r="Q238" i="12"/>
  <c r="V238" i="12"/>
  <c r="G240" i="12"/>
  <c r="M240" i="12" s="1"/>
  <c r="I240" i="12"/>
  <c r="K240" i="12"/>
  <c r="O240" i="12"/>
  <c r="Q240" i="12"/>
  <c r="V240" i="12"/>
  <c r="G243" i="12"/>
  <c r="M243" i="12" s="1"/>
  <c r="I243" i="12"/>
  <c r="K243" i="12"/>
  <c r="O243" i="12"/>
  <c r="Q243" i="12"/>
  <c r="V243" i="12"/>
  <c r="G245" i="12"/>
  <c r="M245" i="12" s="1"/>
  <c r="I245" i="12"/>
  <c r="K245" i="12"/>
  <c r="O245" i="12"/>
  <c r="Q245" i="12"/>
  <c r="V245" i="12"/>
  <c r="G247" i="12"/>
  <c r="M247" i="12" s="1"/>
  <c r="I247" i="12"/>
  <c r="K247" i="12"/>
  <c r="O247" i="12"/>
  <c r="Q247" i="12"/>
  <c r="V247" i="12"/>
  <c r="G249" i="12"/>
  <c r="M249" i="12" s="1"/>
  <c r="I249" i="12"/>
  <c r="K249" i="12"/>
  <c r="O249" i="12"/>
  <c r="Q249" i="12"/>
  <c r="V249" i="12"/>
  <c r="G252" i="12"/>
  <c r="M252" i="12" s="1"/>
  <c r="I252" i="12"/>
  <c r="K252" i="12"/>
  <c r="O252" i="12"/>
  <c r="Q252" i="12"/>
  <c r="V252" i="12"/>
  <c r="G254" i="12"/>
  <c r="M254" i="12" s="1"/>
  <c r="I254" i="12"/>
  <c r="K254" i="12"/>
  <c r="O254" i="12"/>
  <c r="Q254" i="12"/>
  <c r="V254" i="12"/>
  <c r="G264" i="12"/>
  <c r="M264" i="12" s="1"/>
  <c r="I264" i="12"/>
  <c r="K264" i="12"/>
  <c r="O264" i="12"/>
  <c r="Q264" i="12"/>
  <c r="V264" i="12"/>
  <c r="G266" i="12"/>
  <c r="M266" i="12" s="1"/>
  <c r="I266" i="12"/>
  <c r="K266" i="12"/>
  <c r="O266" i="12"/>
  <c r="Q266" i="12"/>
  <c r="V266" i="12"/>
  <c r="G269" i="12"/>
  <c r="M269" i="12" s="1"/>
  <c r="I269" i="12"/>
  <c r="K269" i="12"/>
  <c r="O269" i="12"/>
  <c r="Q269" i="12"/>
  <c r="V269" i="12"/>
  <c r="G271" i="12"/>
  <c r="M271" i="12" s="1"/>
  <c r="I271" i="12"/>
  <c r="K271" i="12"/>
  <c r="O271" i="12"/>
  <c r="Q271" i="12"/>
  <c r="V271" i="12"/>
  <c r="G273" i="12"/>
  <c r="M273" i="12" s="1"/>
  <c r="I273" i="12"/>
  <c r="K273" i="12"/>
  <c r="O273" i="12"/>
  <c r="Q273" i="12"/>
  <c r="V273" i="12"/>
  <c r="G275" i="12"/>
  <c r="M275" i="12" s="1"/>
  <c r="I275" i="12"/>
  <c r="K275" i="12"/>
  <c r="O275" i="12"/>
  <c r="Q275" i="12"/>
  <c r="V275" i="12"/>
  <c r="G277" i="12"/>
  <c r="M277" i="12" s="1"/>
  <c r="I277" i="12"/>
  <c r="K277" i="12"/>
  <c r="O277" i="12"/>
  <c r="Q277" i="12"/>
  <c r="V277" i="12"/>
  <c r="G279" i="12"/>
  <c r="M279" i="12" s="1"/>
  <c r="I279" i="12"/>
  <c r="K279" i="12"/>
  <c r="O279" i="12"/>
  <c r="Q279" i="12"/>
  <c r="V279" i="12"/>
  <c r="G281" i="12"/>
  <c r="G280" i="12" s="1"/>
  <c r="I69" i="1" s="1"/>
  <c r="I281" i="12"/>
  <c r="I280" i="12" s="1"/>
  <c r="K281" i="12"/>
  <c r="K280" i="12" s="1"/>
  <c r="O281" i="12"/>
  <c r="O280" i="12" s="1"/>
  <c r="Q281" i="12"/>
  <c r="Q280" i="12" s="1"/>
  <c r="V281" i="12"/>
  <c r="V280" i="12" s="1"/>
  <c r="G283" i="12"/>
  <c r="M283" i="12" s="1"/>
  <c r="I283" i="12"/>
  <c r="K283" i="12"/>
  <c r="O283" i="12"/>
  <c r="Q283" i="12"/>
  <c r="V283" i="12"/>
  <c r="G285" i="12"/>
  <c r="I285" i="12"/>
  <c r="K285" i="12"/>
  <c r="O285" i="12"/>
  <c r="Q285" i="12"/>
  <c r="V285" i="12"/>
  <c r="G286" i="12"/>
  <c r="M286" i="12" s="1"/>
  <c r="I286" i="12"/>
  <c r="K286" i="12"/>
  <c r="O286" i="12"/>
  <c r="Q286" i="12"/>
  <c r="V286" i="12"/>
  <c r="G288" i="12"/>
  <c r="G287" i="12" s="1"/>
  <c r="I71" i="1" s="1"/>
  <c r="I288" i="12"/>
  <c r="I287" i="12" s="1"/>
  <c r="K288" i="12"/>
  <c r="K287" i="12" s="1"/>
  <c r="O288" i="12"/>
  <c r="O287" i="12" s="1"/>
  <c r="Q288" i="12"/>
  <c r="Q287" i="12" s="1"/>
  <c r="V288" i="12"/>
  <c r="V287" i="12" s="1"/>
  <c r="G290" i="12"/>
  <c r="M290" i="12" s="1"/>
  <c r="I290" i="12"/>
  <c r="K290" i="12"/>
  <c r="O290" i="12"/>
  <c r="Q290" i="12"/>
  <c r="V290" i="12"/>
  <c r="G291" i="12"/>
  <c r="I291" i="12"/>
  <c r="K291" i="12"/>
  <c r="O291" i="12"/>
  <c r="Q291" i="12"/>
  <c r="V291" i="12"/>
  <c r="G292" i="12"/>
  <c r="M292" i="12" s="1"/>
  <c r="I292" i="12"/>
  <c r="K292" i="12"/>
  <c r="O292" i="12"/>
  <c r="Q292" i="12"/>
  <c r="V292" i="12"/>
  <c r="G293" i="12"/>
  <c r="M293" i="12" s="1"/>
  <c r="I293" i="12"/>
  <c r="K293" i="12"/>
  <c r="O293" i="12"/>
  <c r="Q293" i="12"/>
  <c r="V293" i="12"/>
  <c r="G295" i="12"/>
  <c r="M295" i="12" s="1"/>
  <c r="M294" i="12" s="1"/>
  <c r="I295" i="12"/>
  <c r="I294" i="12" s="1"/>
  <c r="K295" i="12"/>
  <c r="K294" i="12" s="1"/>
  <c r="O295" i="12"/>
  <c r="O294" i="12" s="1"/>
  <c r="Q295" i="12"/>
  <c r="Q294" i="12" s="1"/>
  <c r="V295" i="12"/>
  <c r="V294" i="12" s="1"/>
  <c r="G297" i="12"/>
  <c r="I297" i="12"/>
  <c r="K297" i="12"/>
  <c r="O297" i="12"/>
  <c r="Q297" i="12"/>
  <c r="V297" i="12"/>
  <c r="G299" i="12"/>
  <c r="M299" i="12" s="1"/>
  <c r="I299" i="12"/>
  <c r="K299" i="12"/>
  <c r="O299" i="12"/>
  <c r="Q299" i="12"/>
  <c r="V299" i="12"/>
  <c r="G302" i="12"/>
  <c r="M302" i="12" s="1"/>
  <c r="I302" i="12"/>
  <c r="K302" i="12"/>
  <c r="O302" i="12"/>
  <c r="Q302" i="12"/>
  <c r="V302" i="12"/>
  <c r="G307" i="12"/>
  <c r="M307" i="12" s="1"/>
  <c r="I307" i="12"/>
  <c r="K307" i="12"/>
  <c r="O307" i="12"/>
  <c r="Q307" i="12"/>
  <c r="V307" i="12"/>
  <c r="G309" i="12"/>
  <c r="M309" i="12" s="1"/>
  <c r="I309" i="12"/>
  <c r="K309" i="12"/>
  <c r="O309" i="12"/>
  <c r="Q309" i="12"/>
  <c r="V309" i="12"/>
  <c r="G311" i="12"/>
  <c r="M311" i="12" s="1"/>
  <c r="I311" i="12"/>
  <c r="K311" i="12"/>
  <c r="O311" i="12"/>
  <c r="Q311" i="12"/>
  <c r="V311" i="12"/>
  <c r="G313" i="12"/>
  <c r="M313" i="12" s="1"/>
  <c r="I313" i="12"/>
  <c r="K313" i="12"/>
  <c r="O313" i="12"/>
  <c r="Q313" i="12"/>
  <c r="V313" i="12"/>
  <c r="G316" i="12"/>
  <c r="M316" i="12" s="1"/>
  <c r="I316" i="12"/>
  <c r="K316" i="12"/>
  <c r="O316" i="12"/>
  <c r="Q316" i="12"/>
  <c r="V316" i="12"/>
  <c r="G318" i="12"/>
  <c r="M318" i="12" s="1"/>
  <c r="I318" i="12"/>
  <c r="K318" i="12"/>
  <c r="O318" i="12"/>
  <c r="Q318" i="12"/>
  <c r="V318" i="12"/>
  <c r="G320" i="12"/>
  <c r="I320" i="12"/>
  <c r="K320" i="12"/>
  <c r="O320" i="12"/>
  <c r="Q320" i="12"/>
  <c r="V320" i="12"/>
  <c r="G322" i="12"/>
  <c r="M322" i="12" s="1"/>
  <c r="I322" i="12"/>
  <c r="K322" i="12"/>
  <c r="O322" i="12"/>
  <c r="Q322" i="12"/>
  <c r="V322" i="12"/>
  <c r="G324" i="12"/>
  <c r="M324" i="12" s="1"/>
  <c r="I324" i="12"/>
  <c r="K324" i="12"/>
  <c r="O324" i="12"/>
  <c r="Q324" i="12"/>
  <c r="V324" i="12"/>
  <c r="G326" i="12"/>
  <c r="M326" i="12" s="1"/>
  <c r="I326" i="12"/>
  <c r="K326" i="12"/>
  <c r="O326" i="12"/>
  <c r="Q326" i="12"/>
  <c r="V326" i="12"/>
  <c r="G328" i="12"/>
  <c r="M328" i="12" s="1"/>
  <c r="I328" i="12"/>
  <c r="K328" i="12"/>
  <c r="O328" i="12"/>
  <c r="Q328" i="12"/>
  <c r="V328" i="12"/>
  <c r="G329" i="12"/>
  <c r="M329" i="12" s="1"/>
  <c r="I329" i="12"/>
  <c r="K329" i="12"/>
  <c r="O329" i="12"/>
  <c r="Q329" i="12"/>
  <c r="V329" i="12"/>
  <c r="G331" i="12"/>
  <c r="M331" i="12" s="1"/>
  <c r="I331" i="12"/>
  <c r="K331" i="12"/>
  <c r="O331" i="12"/>
  <c r="Q331" i="12"/>
  <c r="V331" i="12"/>
  <c r="G333" i="12"/>
  <c r="I333" i="12"/>
  <c r="K333" i="12"/>
  <c r="O333" i="12"/>
  <c r="Q333" i="12"/>
  <c r="V333" i="12"/>
  <c r="G335" i="12"/>
  <c r="M335" i="12" s="1"/>
  <c r="I335" i="12"/>
  <c r="K335" i="12"/>
  <c r="O335" i="12"/>
  <c r="Q335" i="12"/>
  <c r="V335" i="12"/>
  <c r="G337" i="12"/>
  <c r="M337" i="12" s="1"/>
  <c r="I337" i="12"/>
  <c r="K337" i="12"/>
  <c r="O337" i="12"/>
  <c r="Q337" i="12"/>
  <c r="V337" i="12"/>
  <c r="G338" i="12"/>
  <c r="M338" i="12" s="1"/>
  <c r="I338" i="12"/>
  <c r="K338" i="12"/>
  <c r="O338" i="12"/>
  <c r="Q338" i="12"/>
  <c r="V338" i="12"/>
  <c r="G339" i="12"/>
  <c r="M339" i="12" s="1"/>
  <c r="I339" i="12"/>
  <c r="K339" i="12"/>
  <c r="O339" i="12"/>
  <c r="Q339" i="12"/>
  <c r="V339" i="12"/>
  <c r="G340" i="12"/>
  <c r="M340" i="12" s="1"/>
  <c r="I340" i="12"/>
  <c r="K340" i="12"/>
  <c r="O340" i="12"/>
  <c r="Q340" i="12"/>
  <c r="V340" i="12"/>
  <c r="G341" i="12"/>
  <c r="M341" i="12" s="1"/>
  <c r="I341" i="12"/>
  <c r="K341" i="12"/>
  <c r="O341" i="12"/>
  <c r="Q341" i="12"/>
  <c r="V341" i="12"/>
  <c r="G342" i="12"/>
  <c r="M342" i="12" s="1"/>
  <c r="I342" i="12"/>
  <c r="K342" i="12"/>
  <c r="O342" i="12"/>
  <c r="Q342" i="12"/>
  <c r="V342" i="12"/>
  <c r="G343" i="12"/>
  <c r="M343" i="12" s="1"/>
  <c r="I343" i="12"/>
  <c r="K343" i="12"/>
  <c r="O343" i="12"/>
  <c r="Q343" i="12"/>
  <c r="V343" i="12"/>
  <c r="G344" i="12"/>
  <c r="M344" i="12" s="1"/>
  <c r="I344" i="12"/>
  <c r="K344" i="12"/>
  <c r="O344" i="12"/>
  <c r="Q344" i="12"/>
  <c r="V344" i="12"/>
  <c r="G345" i="12"/>
  <c r="M345" i="12" s="1"/>
  <c r="I345" i="12"/>
  <c r="K345" i="12"/>
  <c r="O345" i="12"/>
  <c r="Q345" i="12"/>
  <c r="V345" i="12"/>
  <c r="G346" i="12"/>
  <c r="M346" i="12" s="1"/>
  <c r="I346" i="12"/>
  <c r="K346" i="12"/>
  <c r="O346" i="12"/>
  <c r="Q346" i="12"/>
  <c r="V346" i="12"/>
  <c r="G348" i="12"/>
  <c r="M348" i="12" s="1"/>
  <c r="I348" i="12"/>
  <c r="K348" i="12"/>
  <c r="O348" i="12"/>
  <c r="Q348" i="12"/>
  <c r="V348" i="12"/>
  <c r="G349" i="12"/>
  <c r="M349" i="12" s="1"/>
  <c r="I349" i="12"/>
  <c r="K349" i="12"/>
  <c r="O349" i="12"/>
  <c r="Q349" i="12"/>
  <c r="V349" i="12"/>
  <c r="G350" i="12"/>
  <c r="M350" i="12" s="1"/>
  <c r="I350" i="12"/>
  <c r="K350" i="12"/>
  <c r="O350" i="12"/>
  <c r="Q350" i="12"/>
  <c r="V350" i="12"/>
  <c r="G351" i="12"/>
  <c r="M351" i="12" s="1"/>
  <c r="I351" i="12"/>
  <c r="K351" i="12"/>
  <c r="O351" i="12"/>
  <c r="Q351" i="12"/>
  <c r="V351" i="12"/>
  <c r="G352" i="12"/>
  <c r="M352" i="12" s="1"/>
  <c r="I352" i="12"/>
  <c r="K352" i="12"/>
  <c r="O352" i="12"/>
  <c r="Q352" i="12"/>
  <c r="V352" i="12"/>
  <c r="G353" i="12"/>
  <c r="M353" i="12" s="1"/>
  <c r="I353" i="12"/>
  <c r="K353" i="12"/>
  <c r="O353" i="12"/>
  <c r="Q353" i="12"/>
  <c r="V353" i="12"/>
  <c r="G355" i="12"/>
  <c r="M355" i="12" s="1"/>
  <c r="I355" i="12"/>
  <c r="K355" i="12"/>
  <c r="O355" i="12"/>
  <c r="Q355" i="12"/>
  <c r="V355" i="12"/>
  <c r="G357" i="12"/>
  <c r="M357" i="12" s="1"/>
  <c r="I357" i="12"/>
  <c r="K357" i="12"/>
  <c r="O357" i="12"/>
  <c r="Q357" i="12"/>
  <c r="V357" i="12"/>
  <c r="G359" i="12"/>
  <c r="M359" i="12" s="1"/>
  <c r="I359" i="12"/>
  <c r="K359" i="12"/>
  <c r="O359" i="12"/>
  <c r="Q359" i="12"/>
  <c r="V359" i="12"/>
  <c r="G361" i="12"/>
  <c r="I361" i="12"/>
  <c r="K361" i="12"/>
  <c r="O361" i="12"/>
  <c r="Q361" i="12"/>
  <c r="V361" i="12"/>
  <c r="G362" i="12"/>
  <c r="M362" i="12" s="1"/>
  <c r="I362" i="12"/>
  <c r="K362" i="12"/>
  <c r="O362" i="12"/>
  <c r="Q362" i="12"/>
  <c r="V362" i="12"/>
  <c r="G363" i="12"/>
  <c r="M363" i="12" s="1"/>
  <c r="I363" i="12"/>
  <c r="K363" i="12"/>
  <c r="O363" i="12"/>
  <c r="Q363" i="12"/>
  <c r="V363" i="12"/>
  <c r="G364" i="12"/>
  <c r="M364" i="12" s="1"/>
  <c r="I364" i="12"/>
  <c r="K364" i="12"/>
  <c r="O364" i="12"/>
  <c r="Q364" i="12"/>
  <c r="V364" i="12"/>
  <c r="G366" i="12"/>
  <c r="M366" i="12" s="1"/>
  <c r="I366" i="12"/>
  <c r="K366" i="12"/>
  <c r="O366" i="12"/>
  <c r="Q366" i="12"/>
  <c r="V366" i="12"/>
  <c r="G368" i="12"/>
  <c r="M368" i="12" s="1"/>
  <c r="I368" i="12"/>
  <c r="K368" i="12"/>
  <c r="O368" i="12"/>
  <c r="Q368" i="12"/>
  <c r="V368" i="12"/>
  <c r="G370" i="12"/>
  <c r="M370" i="12" s="1"/>
  <c r="I370" i="12"/>
  <c r="K370" i="12"/>
  <c r="O370" i="12"/>
  <c r="Q370" i="12"/>
  <c r="V370" i="12"/>
  <c r="G372" i="12"/>
  <c r="M372" i="12" s="1"/>
  <c r="I372" i="12"/>
  <c r="K372" i="12"/>
  <c r="O372" i="12"/>
  <c r="Q372" i="12"/>
  <c r="V372" i="12"/>
  <c r="G375" i="12"/>
  <c r="M375" i="12" s="1"/>
  <c r="I375" i="12"/>
  <c r="K375" i="12"/>
  <c r="O375" i="12"/>
  <c r="Q375" i="12"/>
  <c r="V375" i="12"/>
  <c r="G377" i="12"/>
  <c r="M377" i="12" s="1"/>
  <c r="I377" i="12"/>
  <c r="K377" i="12"/>
  <c r="O377" i="12"/>
  <c r="Q377" i="12"/>
  <c r="V377" i="12"/>
  <c r="G379" i="12"/>
  <c r="M379" i="12" s="1"/>
  <c r="I379" i="12"/>
  <c r="K379" i="12"/>
  <c r="O379" i="12"/>
  <c r="Q379" i="12"/>
  <c r="V379" i="12"/>
  <c r="G381" i="12"/>
  <c r="M381" i="12" s="1"/>
  <c r="I381" i="12"/>
  <c r="K381" i="12"/>
  <c r="O381" i="12"/>
  <c r="Q381" i="12"/>
  <c r="V381" i="12"/>
  <c r="G384" i="12"/>
  <c r="M384" i="12" s="1"/>
  <c r="I384" i="12"/>
  <c r="K384" i="12"/>
  <c r="O384" i="12"/>
  <c r="Q384" i="12"/>
  <c r="V384" i="12"/>
  <c r="G386" i="12"/>
  <c r="M386" i="12" s="1"/>
  <c r="I386" i="12"/>
  <c r="K386" i="12"/>
  <c r="O386" i="12"/>
  <c r="Q386" i="12"/>
  <c r="V386" i="12"/>
  <c r="G388" i="12"/>
  <c r="I388" i="12"/>
  <c r="K388" i="12"/>
  <c r="O388" i="12"/>
  <c r="Q388" i="12"/>
  <c r="V388" i="12"/>
  <c r="G393" i="12"/>
  <c r="M393" i="12" s="1"/>
  <c r="I393" i="12"/>
  <c r="K393" i="12"/>
  <c r="O393" i="12"/>
  <c r="Q393" i="12"/>
  <c r="V393" i="12"/>
  <c r="G395" i="12"/>
  <c r="M395" i="12" s="1"/>
  <c r="I395" i="12"/>
  <c r="K395" i="12"/>
  <c r="O395" i="12"/>
  <c r="Q395" i="12"/>
  <c r="V395" i="12"/>
  <c r="G397" i="12"/>
  <c r="I397" i="12"/>
  <c r="K397" i="12"/>
  <c r="O397" i="12"/>
  <c r="Q397" i="12"/>
  <c r="V397" i="12"/>
  <c r="G399" i="12"/>
  <c r="M399" i="12" s="1"/>
  <c r="I399" i="12"/>
  <c r="K399" i="12"/>
  <c r="O399" i="12"/>
  <c r="Q399" i="12"/>
  <c r="V399" i="12"/>
  <c r="G401" i="12"/>
  <c r="M401" i="12" s="1"/>
  <c r="I401" i="12"/>
  <c r="K401" i="12"/>
  <c r="O401" i="12"/>
  <c r="Q401" i="12"/>
  <c r="V401" i="12"/>
  <c r="G408" i="12"/>
  <c r="I408" i="12"/>
  <c r="K408" i="12"/>
  <c r="O408" i="12"/>
  <c r="Q408" i="12"/>
  <c r="V408" i="12"/>
  <c r="G410" i="12"/>
  <c r="M410" i="12" s="1"/>
  <c r="I410" i="12"/>
  <c r="K410" i="12"/>
  <c r="O410" i="12"/>
  <c r="Q410" i="12"/>
  <c r="V410" i="12"/>
  <c r="G414" i="12"/>
  <c r="M414" i="12" s="1"/>
  <c r="I414" i="12"/>
  <c r="K414" i="12"/>
  <c r="O414" i="12"/>
  <c r="Q414" i="12"/>
  <c r="V414" i="12"/>
  <c r="G418" i="12"/>
  <c r="M418" i="12" s="1"/>
  <c r="I418" i="12"/>
  <c r="K418" i="12"/>
  <c r="O418" i="12"/>
  <c r="Q418" i="12"/>
  <c r="V418" i="12"/>
  <c r="G422" i="12"/>
  <c r="M422" i="12" s="1"/>
  <c r="I422" i="12"/>
  <c r="K422" i="12"/>
  <c r="O422" i="12"/>
  <c r="Q422" i="12"/>
  <c r="V422" i="12"/>
  <c r="G426" i="12"/>
  <c r="M426" i="12" s="1"/>
  <c r="I426" i="12"/>
  <c r="K426" i="12"/>
  <c r="O426" i="12"/>
  <c r="Q426" i="12"/>
  <c r="V426" i="12"/>
  <c r="G428" i="12"/>
  <c r="M428" i="12" s="1"/>
  <c r="I428" i="12"/>
  <c r="K428" i="12"/>
  <c r="O428" i="12"/>
  <c r="Q428" i="12"/>
  <c r="V428" i="12"/>
  <c r="G430" i="12"/>
  <c r="M430" i="12" s="1"/>
  <c r="I430" i="12"/>
  <c r="K430" i="12"/>
  <c r="O430" i="12"/>
  <c r="Q430" i="12"/>
  <c r="V430" i="12"/>
  <c r="G432" i="12"/>
  <c r="M432" i="12" s="1"/>
  <c r="I432" i="12"/>
  <c r="K432" i="12"/>
  <c r="O432" i="12"/>
  <c r="Q432" i="12"/>
  <c r="V432" i="12"/>
  <c r="G434" i="12"/>
  <c r="I434" i="12"/>
  <c r="K434" i="12"/>
  <c r="O434" i="12"/>
  <c r="Q434" i="12"/>
  <c r="V434" i="12"/>
  <c r="G437" i="12"/>
  <c r="M437" i="12" s="1"/>
  <c r="I437" i="12"/>
  <c r="K437" i="12"/>
  <c r="O437" i="12"/>
  <c r="Q437" i="12"/>
  <c r="V437" i="12"/>
  <c r="G444" i="12"/>
  <c r="M444" i="12" s="1"/>
  <c r="I444" i="12"/>
  <c r="K444" i="12"/>
  <c r="O444" i="12"/>
  <c r="Q444" i="12"/>
  <c r="V444" i="12"/>
  <c r="G456" i="12"/>
  <c r="M456" i="12" s="1"/>
  <c r="I456" i="12"/>
  <c r="K456" i="12"/>
  <c r="O456" i="12"/>
  <c r="Q456" i="12"/>
  <c r="V456" i="12"/>
  <c r="G459" i="12"/>
  <c r="G458" i="12" s="1"/>
  <c r="I84" i="1" s="1"/>
  <c r="I459" i="12"/>
  <c r="I458" i="12" s="1"/>
  <c r="K459" i="12"/>
  <c r="K458" i="12" s="1"/>
  <c r="O459" i="12"/>
  <c r="O458" i="12" s="1"/>
  <c r="Q459" i="12"/>
  <c r="Q458" i="12" s="1"/>
  <c r="V459" i="12"/>
  <c r="V458" i="12" s="1"/>
  <c r="G461" i="12"/>
  <c r="I461" i="12"/>
  <c r="K461" i="12"/>
  <c r="O461" i="12"/>
  <c r="Q461" i="12"/>
  <c r="V461" i="12"/>
  <c r="G462" i="12"/>
  <c r="M462" i="12" s="1"/>
  <c r="I462" i="12"/>
  <c r="K462" i="12"/>
  <c r="O462" i="12"/>
  <c r="Q462" i="12"/>
  <c r="V462" i="12"/>
  <c r="G463" i="12"/>
  <c r="M463" i="12" s="1"/>
  <c r="I463" i="12"/>
  <c r="K463" i="12"/>
  <c r="O463" i="12"/>
  <c r="Q463" i="12"/>
  <c r="V463" i="12"/>
  <c r="G465" i="12"/>
  <c r="M465" i="12" s="1"/>
  <c r="I465" i="12"/>
  <c r="K465" i="12"/>
  <c r="O465" i="12"/>
  <c r="Q465" i="12"/>
  <c r="V465" i="12"/>
  <c r="G466" i="12"/>
  <c r="M466" i="12" s="1"/>
  <c r="I466" i="12"/>
  <c r="K466" i="12"/>
  <c r="O466" i="12"/>
  <c r="Q466" i="12"/>
  <c r="V466" i="12"/>
  <c r="G468" i="12"/>
  <c r="I468" i="12"/>
  <c r="K468" i="12"/>
  <c r="O468" i="12"/>
  <c r="Q468" i="12"/>
  <c r="V468" i="12"/>
  <c r="G470" i="12"/>
  <c r="M470" i="12" s="1"/>
  <c r="I470" i="12"/>
  <c r="K470" i="12"/>
  <c r="O470" i="12"/>
  <c r="Q470" i="12"/>
  <c r="V470" i="12"/>
  <c r="G472" i="12"/>
  <c r="I472" i="12"/>
  <c r="K472" i="12"/>
  <c r="O472" i="12"/>
  <c r="Q472" i="12"/>
  <c r="V472" i="12"/>
  <c r="G473" i="12"/>
  <c r="M473" i="12" s="1"/>
  <c r="I473" i="12"/>
  <c r="K473" i="12"/>
  <c r="O473" i="12"/>
  <c r="Q473" i="12"/>
  <c r="V473" i="12"/>
  <c r="G475" i="12"/>
  <c r="M475" i="12" s="1"/>
  <c r="I475" i="12"/>
  <c r="K475" i="12"/>
  <c r="O475" i="12"/>
  <c r="Q475" i="12"/>
  <c r="V475" i="12"/>
  <c r="G476" i="12"/>
  <c r="I476" i="12"/>
  <c r="K476" i="12"/>
  <c r="O476" i="12"/>
  <c r="Q476" i="12"/>
  <c r="V476" i="12"/>
  <c r="G477" i="12"/>
  <c r="M477" i="12" s="1"/>
  <c r="I477" i="12"/>
  <c r="K477" i="12"/>
  <c r="O477" i="12"/>
  <c r="Q477" i="12"/>
  <c r="V477" i="12"/>
  <c r="AE479" i="12"/>
  <c r="F41" i="1" s="1"/>
  <c r="H42" i="1"/>
  <c r="J28" i="1"/>
  <c r="J26" i="1"/>
  <c r="G38" i="1"/>
  <c r="F38" i="1"/>
  <c r="J23" i="1"/>
  <c r="J24" i="1"/>
  <c r="J25" i="1"/>
  <c r="J27" i="1"/>
  <c r="E24" i="1"/>
  <c r="E26" i="1"/>
  <c r="E55" i="12" l="1"/>
  <c r="G55" i="12" s="1"/>
  <c r="M55" i="12" s="1"/>
  <c r="M54" i="12" s="1"/>
  <c r="V396" i="12"/>
  <c r="I471" i="12"/>
  <c r="V467" i="12"/>
  <c r="G54" i="12"/>
  <c r="I51" i="1" s="1"/>
  <c r="M162" i="12"/>
  <c r="M161" i="12" s="1"/>
  <c r="G467" i="12"/>
  <c r="I87" i="1" s="1"/>
  <c r="K474" i="12"/>
  <c r="G396" i="12"/>
  <c r="I80" i="1" s="1"/>
  <c r="V96" i="12"/>
  <c r="M468" i="12"/>
  <c r="M467" i="12" s="1"/>
  <c r="Q443" i="12"/>
  <c r="I474" i="12"/>
  <c r="V464" i="12"/>
  <c r="V79" i="12"/>
  <c r="Q464" i="12"/>
  <c r="G294" i="12"/>
  <c r="I73" i="1" s="1"/>
  <c r="Q79" i="12"/>
  <c r="I467" i="12"/>
  <c r="O96" i="12"/>
  <c r="V431" i="12"/>
  <c r="O431" i="12"/>
  <c r="I396" i="12"/>
  <c r="G79" i="12"/>
  <c r="I53" i="1" s="1"/>
  <c r="V64" i="12"/>
  <c r="I431" i="12"/>
  <c r="Q460" i="12"/>
  <c r="V282" i="12"/>
  <c r="G157" i="12"/>
  <c r="I60" i="1" s="1"/>
  <c r="O467" i="12"/>
  <c r="M281" i="12"/>
  <c r="M280" i="12" s="1"/>
  <c r="Q385" i="12"/>
  <c r="I79" i="12"/>
  <c r="K385" i="12"/>
  <c r="K369" i="12"/>
  <c r="K471" i="12"/>
  <c r="I460" i="12"/>
  <c r="V443" i="12"/>
  <c r="G431" i="12"/>
  <c r="I82" i="1" s="1"/>
  <c r="O396" i="12"/>
  <c r="V385" i="12"/>
  <c r="I150" i="12"/>
  <c r="K79" i="12"/>
  <c r="I464" i="12"/>
  <c r="K467" i="12"/>
  <c r="O464" i="12"/>
  <c r="Q396" i="12"/>
  <c r="K396" i="12"/>
  <c r="I369" i="12"/>
  <c r="O289" i="12"/>
  <c r="M288" i="12"/>
  <c r="M287" i="12" s="1"/>
  <c r="M187" i="12"/>
  <c r="M186" i="12" s="1"/>
  <c r="K464" i="12"/>
  <c r="K139" i="12"/>
  <c r="V369" i="12"/>
  <c r="K289" i="12"/>
  <c r="O139" i="12"/>
  <c r="I84" i="12"/>
  <c r="V164" i="12"/>
  <c r="K157" i="12"/>
  <c r="G443" i="12"/>
  <c r="I83" i="1" s="1"/>
  <c r="K150" i="12"/>
  <c r="G150" i="12"/>
  <c r="I59" i="1" s="1"/>
  <c r="Q107" i="12"/>
  <c r="Q64" i="12"/>
  <c r="G385" i="12"/>
  <c r="I79" i="1" s="1"/>
  <c r="O356" i="12"/>
  <c r="G296" i="12"/>
  <c r="I74" i="1" s="1"/>
  <c r="Q289" i="12"/>
  <c r="Q212" i="12"/>
  <c r="V157" i="12"/>
  <c r="O474" i="12"/>
  <c r="G471" i="12"/>
  <c r="I88" i="1" s="1"/>
  <c r="I19" i="1" s="1"/>
  <c r="Q467" i="12"/>
  <c r="G460" i="12"/>
  <c r="I85" i="1" s="1"/>
  <c r="G400" i="12"/>
  <c r="I81" i="1" s="1"/>
  <c r="Q369" i="12"/>
  <c r="K356" i="12"/>
  <c r="V332" i="12"/>
  <c r="O317" i="12"/>
  <c r="K317" i="12"/>
  <c r="K296" i="12"/>
  <c r="V289" i="12"/>
  <c r="O282" i="12"/>
  <c r="V212" i="12"/>
  <c r="O212" i="12"/>
  <c r="Q188" i="12"/>
  <c r="O164" i="12"/>
  <c r="Q157" i="12"/>
  <c r="I139" i="12"/>
  <c r="K107" i="12"/>
  <c r="K84" i="12"/>
  <c r="K64" i="12"/>
  <c r="I64" i="12"/>
  <c r="Q31" i="12"/>
  <c r="O31" i="12"/>
  <c r="F39" i="1"/>
  <c r="F42" i="1" s="1"/>
  <c r="G23" i="1" s="1"/>
  <c r="I317" i="12"/>
  <c r="Q400" i="12"/>
  <c r="M369" i="12"/>
  <c r="V296" i="12"/>
  <c r="Q282" i="12"/>
  <c r="G232" i="12"/>
  <c r="I68" i="1" s="1"/>
  <c r="V232" i="12"/>
  <c r="G183" i="12"/>
  <c r="I64" i="1" s="1"/>
  <c r="Q164" i="12"/>
  <c r="O157" i="12"/>
  <c r="Q150" i="12"/>
  <c r="G139" i="12"/>
  <c r="I58" i="1" s="1"/>
  <c r="O107" i="12"/>
  <c r="G107" i="12"/>
  <c r="I57" i="1" s="1"/>
  <c r="G64" i="12"/>
  <c r="I52" i="1" s="1"/>
  <c r="K31" i="12"/>
  <c r="V8" i="12"/>
  <c r="G474" i="12"/>
  <c r="I89" i="1" s="1"/>
  <c r="I20" i="1" s="1"/>
  <c r="V471" i="12"/>
  <c r="V460" i="12"/>
  <c r="V400" i="12"/>
  <c r="O369" i="12"/>
  <c r="Q332" i="12"/>
  <c r="K332" i="12"/>
  <c r="G317" i="12"/>
  <c r="I75" i="1" s="1"/>
  <c r="I289" i="12"/>
  <c r="K282" i="12"/>
  <c r="I282" i="12"/>
  <c r="G212" i="12"/>
  <c r="I67" i="1" s="1"/>
  <c r="O188" i="12"/>
  <c r="K188" i="12"/>
  <c r="K164" i="12"/>
  <c r="I164" i="12"/>
  <c r="M159" i="12"/>
  <c r="M157" i="12" s="1"/>
  <c r="V150" i="12"/>
  <c r="I107" i="12"/>
  <c r="F40" i="1"/>
  <c r="K431" i="12"/>
  <c r="O443" i="12"/>
  <c r="I356" i="12"/>
  <c r="Q296" i="12"/>
  <c r="Q232" i="12"/>
  <c r="O232" i="12"/>
  <c r="I212" i="12"/>
  <c r="I188" i="12"/>
  <c r="I157" i="12"/>
  <c r="M151" i="12"/>
  <c r="M150" i="12" s="1"/>
  <c r="Q139" i="12"/>
  <c r="Q96" i="12"/>
  <c r="G84" i="12"/>
  <c r="I54" i="1" s="1"/>
  <c r="V84" i="12"/>
  <c r="O79" i="12"/>
  <c r="Q8" i="12"/>
  <c r="O8" i="12"/>
  <c r="I232" i="12"/>
  <c r="K212" i="12"/>
  <c r="M464" i="12"/>
  <c r="O385" i="12"/>
  <c r="O296" i="12"/>
  <c r="Q474" i="12"/>
  <c r="Q471" i="12"/>
  <c r="O471" i="12"/>
  <c r="O460" i="12"/>
  <c r="K443" i="12"/>
  <c r="I443" i="12"/>
  <c r="O400" i="12"/>
  <c r="I385" i="12"/>
  <c r="G369" i="12"/>
  <c r="I78" i="1" s="1"/>
  <c r="G356" i="12"/>
  <c r="I77" i="1" s="1"/>
  <c r="V356" i="12"/>
  <c r="O332" i="12"/>
  <c r="G332" i="12"/>
  <c r="I76" i="1" s="1"/>
  <c r="Q317" i="12"/>
  <c r="G289" i="12"/>
  <c r="I72" i="1" s="1"/>
  <c r="G282" i="12"/>
  <c r="I70" i="1" s="1"/>
  <c r="G180" i="12"/>
  <c r="I63" i="1" s="1"/>
  <c r="G164" i="12"/>
  <c r="I62" i="1" s="1"/>
  <c r="O150" i="12"/>
  <c r="V139" i="12"/>
  <c r="V107" i="12"/>
  <c r="K96" i="12"/>
  <c r="I96" i="12"/>
  <c r="O64" i="12"/>
  <c r="I31" i="12"/>
  <c r="K8" i="12"/>
  <c r="V188" i="12"/>
  <c r="V474" i="12"/>
  <c r="K460" i="12"/>
  <c r="Q431" i="12"/>
  <c r="I400" i="12"/>
  <c r="I332" i="12"/>
  <c r="V317" i="12"/>
  <c r="I296" i="12"/>
  <c r="K232" i="12"/>
  <c r="G188" i="12"/>
  <c r="I66" i="1" s="1"/>
  <c r="Q84" i="12"/>
  <c r="O84" i="12"/>
  <c r="G31" i="12"/>
  <c r="I50" i="1" s="1"/>
  <c r="V31" i="12"/>
  <c r="I8" i="12"/>
  <c r="K400" i="12"/>
  <c r="Q356" i="12"/>
  <c r="G96" i="12"/>
  <c r="I55" i="1" s="1"/>
  <c r="G8" i="12"/>
  <c r="M443" i="12"/>
  <c r="M476" i="12"/>
  <c r="M474" i="12" s="1"/>
  <c r="G464" i="12"/>
  <c r="I86" i="1" s="1"/>
  <c r="M459" i="12"/>
  <c r="M458" i="12" s="1"/>
  <c r="M408" i="12"/>
  <c r="M400" i="12" s="1"/>
  <c r="M388" i="12"/>
  <c r="M385" i="12" s="1"/>
  <c r="M361" i="12"/>
  <c r="M356" i="12" s="1"/>
  <c r="M297" i="12"/>
  <c r="M296" i="12" s="1"/>
  <c r="M238" i="12"/>
  <c r="M232" i="12" s="1"/>
  <c r="M104" i="12"/>
  <c r="M103" i="12" s="1"/>
  <c r="M91" i="12"/>
  <c r="M84" i="12" s="1"/>
  <c r="M37" i="12"/>
  <c r="M31" i="12" s="1"/>
  <c r="M461" i="12"/>
  <c r="M460" i="12" s="1"/>
  <c r="M434" i="12"/>
  <c r="M431" i="12" s="1"/>
  <c r="M333" i="12"/>
  <c r="M332" i="12" s="1"/>
  <c r="M320" i="12"/>
  <c r="M317" i="12" s="1"/>
  <c r="M291" i="12"/>
  <c r="M289" i="12" s="1"/>
  <c r="M191" i="12"/>
  <c r="M188" i="12" s="1"/>
  <c r="M142" i="12"/>
  <c r="M139" i="12" s="1"/>
  <c r="M108" i="12"/>
  <c r="M107" i="12" s="1"/>
  <c r="AF479" i="12"/>
  <c r="M472" i="12"/>
  <c r="M471" i="12" s="1"/>
  <c r="M397" i="12"/>
  <c r="M396" i="12" s="1"/>
  <c r="M285" i="12"/>
  <c r="M282" i="12" s="1"/>
  <c r="M213" i="12"/>
  <c r="M212" i="12" s="1"/>
  <c r="M167" i="12"/>
  <c r="M164" i="12" s="1"/>
  <c r="M98" i="12"/>
  <c r="M96" i="12" s="1"/>
  <c r="M82" i="12"/>
  <c r="M79" i="12" s="1"/>
  <c r="M67" i="12"/>
  <c r="M64" i="12" s="1"/>
  <c r="M9" i="12"/>
  <c r="M8" i="12" s="1"/>
  <c r="I55" i="12" l="1"/>
  <c r="I54" i="12" s="1"/>
  <c r="K55" i="12"/>
  <c r="K54" i="12" s="1"/>
  <c r="O55" i="12"/>
  <c r="O54" i="12" s="1"/>
  <c r="Q55" i="12"/>
  <c r="Q54" i="12" s="1"/>
  <c r="V55" i="12"/>
  <c r="V54" i="12" s="1"/>
  <c r="I17" i="1"/>
  <c r="G41" i="1"/>
  <c r="I41" i="1" s="1"/>
  <c r="G40" i="1"/>
  <c r="I40" i="1" s="1"/>
  <c r="G39" i="1"/>
  <c r="I18" i="1"/>
  <c r="I49" i="1"/>
  <c r="I16" i="1" s="1"/>
  <c r="G479" i="12"/>
  <c r="I21" i="1" l="1"/>
  <c r="I90" i="1"/>
  <c r="J89" i="1" s="1"/>
  <c r="G42" i="1"/>
  <c r="G25" i="1" s="1"/>
  <c r="A27" i="1" s="1"/>
  <c r="I39" i="1"/>
  <c r="I42" i="1" s="1"/>
  <c r="J79" i="1" l="1"/>
  <c r="J82" i="1"/>
  <c r="J88" i="1"/>
  <c r="J53" i="1"/>
  <c r="J68" i="1"/>
  <c r="J73" i="1"/>
  <c r="J56" i="1"/>
  <c r="J55" i="1"/>
  <c r="J54" i="1"/>
  <c r="J86" i="1"/>
  <c r="J67" i="1"/>
  <c r="J74" i="1"/>
  <c r="J70" i="1"/>
  <c r="J69" i="1"/>
  <c r="J66" i="1"/>
  <c r="J58" i="1"/>
  <c r="J51" i="1"/>
  <c r="J83" i="1"/>
  <c r="J84" i="1"/>
  <c r="J62" i="1"/>
  <c r="J64" i="1"/>
  <c r="J80" i="1"/>
  <c r="J49" i="1"/>
  <c r="J61" i="1"/>
  <c r="J50" i="1"/>
  <c r="J65" i="1"/>
  <c r="J76" i="1"/>
  <c r="J72" i="1"/>
  <c r="J63" i="1"/>
  <c r="J75" i="1"/>
  <c r="J77" i="1"/>
  <c r="J59" i="1"/>
  <c r="J81" i="1"/>
  <c r="J52" i="1"/>
  <c r="J71" i="1"/>
  <c r="J78" i="1"/>
  <c r="J85" i="1"/>
  <c r="J57" i="1"/>
  <c r="J60" i="1"/>
  <c r="J87" i="1"/>
  <c r="G28" i="1"/>
  <c r="G27" i="1" s="1"/>
  <c r="G29" i="1" s="1"/>
  <c r="A28" i="1"/>
  <c r="J39" i="1"/>
  <c r="J42" i="1" s="1"/>
  <c r="J41" i="1"/>
  <c r="J40" i="1"/>
  <c r="J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Honsa Martin</author>
  </authors>
  <commentList>
    <comment ref="S6" authorId="0" shapeId="0" xr:uid="{3182A0FD-2B4D-46F2-BE37-9880F2E135F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9DD37A2-7AB0-429F-AA07-D6F6ABF61A6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<sst xmlns="http://schemas.openxmlformats.org/spreadsheetml/2006/main" count="2466" uniqueCount="775">
  <si>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</si>
  <si>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</si>
  <si>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</si>
  <si>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</si>
  <si>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</si>
  <si>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</si>
  <si>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</si>
  <si>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</si>
  <si>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</si>
  <si>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</si>
  <si>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</si>
  <si>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</si>
  <si>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</si>
  <si>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</si>
  <si>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</si>
  <si>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</si>
  <si>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</si>
  <si>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</si>
  <si>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</si>
  <si>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</si>
  <si>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</si>
  <si>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</si>
  <si>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</si>
  <si>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</si>
  <si>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</si>
  <si>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</si>
  <si>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</si>
  <si>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</si>
  <si>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</si>
  <si>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</si>
  <si>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</si>
  <si>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</si>
  <si>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</si>
  <si>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</si>
  <si>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</si>
  <si>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</si>
  <si>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</si>
  <si>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</si>
  <si>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</si>
  <si>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</si>
  <si>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</si>
  <si>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LL24/05-2</t>
  </si>
  <si>
    <t>Dětská skupina Syrovice</t>
  </si>
  <si>
    <t>SO 01</t>
  </si>
  <si>
    <t>Stavební část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</si>
  <si>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</si>
  <si>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</si>
  <si>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</si>
  <si>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</si>
  <si>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</si>
  <si>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</si>
  <si>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</si>
  <si>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</si>
  <si>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</si>
  <si>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</si>
  <si>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</si>
  <si>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</si>
  <si>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</si>
  <si>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342</t>
  </si>
  <si>
    <t>Stěny a příčky montované lehké</t>
  </si>
  <si>
    <t>4</t>
  </si>
  <si>
    <t>Vodorovné konstrukce</t>
  </si>
  <si>
    <t>416</t>
  </si>
  <si>
    <t>Podhledy a mezistropy montované lehké</t>
  </si>
  <si>
    <t>5</t>
  </si>
  <si>
    <t>Komunikace</t>
  </si>
  <si>
    <t>6</t>
  </si>
  <si>
    <t>Úpravy povrchu, podlahy</t>
  </si>
  <si>
    <t>62</t>
  </si>
  <si>
    <t>Úpravy povrchů vnější</t>
  </si>
  <si>
    <t>63</t>
  </si>
  <si>
    <t>Podlahy a podlahové konstrukce</t>
  </si>
  <si>
    <t>64</t>
  </si>
  <si>
    <t>Výplně otvorů</t>
  </si>
  <si>
    <t>8</t>
  </si>
  <si>
    <t>Trubní vedení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</si>
  <si>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</si>
  <si>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</si>
  <si>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</si>
  <si>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</si>
  <si>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</si>
  <si>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</si>
  <si>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954</t>
  </si>
  <si>
    <t>Opláštění konstrukcí sádrokartonovými deskami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</si>
  <si>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</si>
  <si>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</si>
  <si>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</si>
  <si>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</si>
  <si>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</si>
  <si>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</si>
  <si>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</si>
  <si>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</si>
  <si>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720</t>
  </si>
  <si>
    <t>Zdravotechnická instalace</t>
  </si>
  <si>
    <t>721</t>
  </si>
  <si>
    <t>Vnitřní kanalizace</t>
  </si>
  <si>
    <t>722</t>
  </si>
  <si>
    <t>Vnitřní vodovod</t>
  </si>
  <si>
    <t>725</t>
  </si>
  <si>
    <t>Zařizovací předměty</t>
  </si>
  <si>
    <t>736</t>
  </si>
  <si>
    <t>Podlahové vytápění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</si>
  <si>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</si>
  <si>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</si>
  <si>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</si>
  <si>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</si>
  <si>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</si>
  <si>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</si>
  <si>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</si>
  <si>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</si>
  <si>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</si>
  <si>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</si>
  <si>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</si>
  <si>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</si>
  <si>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</si>
  <si>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</si>
  <si>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</si>
  <si>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</si>
  <si>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</si>
  <si>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</si>
  <si>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</si>
  <si>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</si>
  <si>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</si>
  <si>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</si>
  <si>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</si>
  <si>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</si>
  <si>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M24</t>
  </si>
  <si>
    <t>Montáže vzduchotechnických zařízení</t>
  </si>
  <si>
    <t>M65</t>
  </si>
  <si>
    <t>Elektroinstalace a veřejné osvětlení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</si>
  <si>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</si>
  <si>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</si>
  <si>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</si>
  <si>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</si>
  <si>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</si>
  <si>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</si>
  <si>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</si>
  <si>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</si>
  <si>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</si>
  <si>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</si>
  <si>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</si>
  <si>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</si>
  <si>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</si>
  <si>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</si>
  <si>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</si>
  <si>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</si>
  <si>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</si>
  <si>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</si>
  <si>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</si>
  <si>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</si>
  <si>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</si>
  <si>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</si>
  <si>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</si>
  <si>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</si>
  <si>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</si>
  <si>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</si>
  <si>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</si>
  <si>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</si>
  <si>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</si>
  <si>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</si>
  <si>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121101101</t>
  </si>
  <si>
    <t>Sejmutí ornice s přemístěním do 50 m</t>
  </si>
  <si>
    <t>m3</t>
  </si>
  <si>
    <t>RTS 24/ I</t>
  </si>
  <si>
    <t>Práce</t>
  </si>
  <si>
    <t>Běžná</t>
  </si>
  <si>
    <t>POL1_</t>
  </si>
  <si>
    <t>15*16*0,1</t>
  </si>
  <si>
    <t>VV</t>
  </si>
  <si>
    <t>122201101</t>
  </si>
  <si>
    <t>Odkopávky nezapažené v hor. 3 do 100 m3</t>
  </si>
  <si>
    <t>(12,5*7,8+7,8*12,5)*(0,385-0,1)</t>
  </si>
  <si>
    <t>zpevněná plocha u vstupu : 37,5*0,21+(2+12,5+3,6)*0,21*0,3/2</t>
  </si>
  <si>
    <t>chodník : 37,5*0,25</t>
  </si>
  <si>
    <t>132201210</t>
  </si>
  <si>
    <t>Hloubení rýh š.do 200 cm hor.3 do 50 m3,STROJNĚ</t>
  </si>
  <si>
    <t>(11,225+7,8+1,5+7,3+12,6+6,4+1,5+7,3)*0,66*(1,19-0,385)</t>
  </si>
  <si>
    <t>133201101</t>
  </si>
  <si>
    <t>Hloubení šachet v hor.3 do 100 m3</t>
  </si>
  <si>
    <t>0,7*0,7*(0,49-0,385)*11+1,5*1*(0,44)+(1,3*0,8+1,6*1)*0,44</t>
  </si>
  <si>
    <t>162601102</t>
  </si>
  <si>
    <t>Vodorovné přemístění výkopku z hor.1-4 do 5000 m</t>
  </si>
  <si>
    <t>Odkaz na mn. položky pořadí 2 : 73,39515</t>
  </si>
  <si>
    <t>Odkaz na mn. položky pořadí 3 : 29,55356</t>
  </si>
  <si>
    <t>Odkaz na mn. položky pořadí 4 : 2,38755</t>
  </si>
  <si>
    <t>171201201</t>
  </si>
  <si>
    <t>Uložení sypaniny na skl.-sypanina na výšku přes 2m</t>
  </si>
  <si>
    <t>Odkaz na mn. položky pořadí 5 : 105,33626</t>
  </si>
  <si>
    <t>181301101</t>
  </si>
  <si>
    <t>Rozprostření ornice, rovina, tl. do 10 cm do 500m2</t>
  </si>
  <si>
    <t>m2</t>
  </si>
  <si>
    <t>24/0,1</t>
  </si>
  <si>
    <t>199000002</t>
  </si>
  <si>
    <t>Poplatek za skládku horniny 1- 4, č. dle katal. odpadů 17 05 04</t>
  </si>
  <si>
    <t>Odkaz na mn. položky pořadí 6 : 105,33626</t>
  </si>
  <si>
    <t>181300012</t>
  </si>
  <si>
    <t>Rozprostření ornice v rovině tloušťka 20 cm dovoz ornice ze vzdálenosti 10 km, osetí trávou</t>
  </si>
  <si>
    <t>Součtová</t>
  </si>
  <si>
    <t>Agregovaná položka</t>
  </si>
  <si>
    <t>POL2_</t>
  </si>
  <si>
    <t>16+6+4+7*1,2+3+26+14</t>
  </si>
  <si>
    <t>215901101</t>
  </si>
  <si>
    <t>Zhutnění podloží z hornin nesoudržných do 92% PS vibrační deskou</t>
  </si>
  <si>
    <t>zpevněná plocha u vstupu : 37,5</t>
  </si>
  <si>
    <t>271571111</t>
  </si>
  <si>
    <t>Polštář základu ze štěrkopísku tříděného</t>
  </si>
  <si>
    <t xml:space="preserve">pod pasy : </t>
  </si>
  <si>
    <t>(11,225+7,8+1,5+7,3+12,6+6,4+1,5+7,3)*0,66*(1,19-0,99)</t>
  </si>
  <si>
    <t>271571112</t>
  </si>
  <si>
    <t>Polštář základu ze štěrkopísku netříděného</t>
  </si>
  <si>
    <t>podsyp podkladního betonu : (11,225*6,4+9,8*0,8+6,4*11,225)*0,15</t>
  </si>
  <si>
    <t>274321411</t>
  </si>
  <si>
    <t>Železobeton základových pasů C 25/30</t>
  </si>
  <si>
    <t>(12,6+6,4+2,3+6,6+12,6+6,4+2,3+6,6)*0,66*(0,99-0,385)</t>
  </si>
  <si>
    <t>ztratné - betonáž bez bednění : 22,28*0,1</t>
  </si>
  <si>
    <t>vstupní podesty : (2*0,8+0,8*1)*0,44+1,5*1*0,44</t>
  </si>
  <si>
    <t>274351215</t>
  </si>
  <si>
    <t>Bednění stěn základových pasů - zřízení</t>
  </si>
  <si>
    <t>vstupní podesty : (0,8*2+1,3+1)*0,44+(1,5+1*2)*0,44</t>
  </si>
  <si>
    <t>274351216</t>
  </si>
  <si>
    <t>Bednění stěn základových pasů - odstranění</t>
  </si>
  <si>
    <t>Odkaz na mn. položky pořadí 14 : 3,25600</t>
  </si>
  <si>
    <t>274361921</t>
  </si>
  <si>
    <t>Výztuž základových pasů ze svařovaných sítí KY 81, drát d 8,0 mm, oko 100 x 100 mm</t>
  </si>
  <si>
    <t>t</t>
  </si>
  <si>
    <t>(12,6+6,4+2,3+6,6+12,6+6,4+2,3+6,6)*(2*0,66+2*(0,99-0,385))*7,99/1000*1,1</t>
  </si>
  <si>
    <t>vstupní podesty : ((2*0,8+0,8*1)+1,5*1)*7,99*1,2/1000</t>
  </si>
  <si>
    <t>275321411</t>
  </si>
  <si>
    <t>Železobeton základových patek C 25/30</t>
  </si>
  <si>
    <t>0,7*0,7*(0,49-0,19)*11</t>
  </si>
  <si>
    <t>275361921</t>
  </si>
  <si>
    <t>Výztuž základových patek ze svařovaných sítí KY 81, drát d 8,0 mm, oko 100 x 100 mm</t>
  </si>
  <si>
    <t>(0,7*0,7*2+0,7*4*(0,49-0,19))*7,99/1000*1,1</t>
  </si>
  <si>
    <t>366-002</t>
  </si>
  <si>
    <t>Řezání plechů - viz cenová nabídka</t>
  </si>
  <si>
    <t>m</t>
  </si>
  <si>
    <t>Vlastní</t>
  </si>
  <si>
    <t>Indiv</t>
  </si>
  <si>
    <t>399-001</t>
  </si>
  <si>
    <t>D+M nosné kce kontejnerů včetně výrobní dokumentace, povrchové úpravy, montážních prostř. dle cenové nabídky</t>
  </si>
  <si>
    <t>kpl</t>
  </si>
  <si>
    <t>342261211</t>
  </si>
  <si>
    <t>Příčka sádrokarton. ocel.kce, 2x oplášť. tl.100 mm desky standard tl. 12,5 mm, izol. minerál tl. 5 cm</t>
  </si>
  <si>
    <t>(4,8+7,3)*2,5-0,7*2-0,9*2-2,2*2</t>
  </si>
  <si>
    <t>Příčka sádrokarton. ocel.kce, 2x oplášť. tl.100 mm desky standard impreg. tl. 12,5 mm, minerál 5 cm</t>
  </si>
  <si>
    <t>(2,3*2+1,8)*2,5-0,7*2-0,6*2</t>
  </si>
  <si>
    <t>342261213</t>
  </si>
  <si>
    <t>Příčka sádrokarton. ocel.kce, 2x oplášť. tl.150 mm desky standard tl. 12,5 mm, izol. minerál tl. 8 cm</t>
  </si>
  <si>
    <t>2,3*2*2,5-0,8*2</t>
  </si>
  <si>
    <t>Příčka sádrokarton. ocel.kce, 2x oplášť. tl.150 mm desky standard impreg.tl.12,5 mm, minerál tl. 8 cm</t>
  </si>
  <si>
    <t>2,3*2,5+4*2,5</t>
  </si>
  <si>
    <t>342262112</t>
  </si>
  <si>
    <t>Příčka sádrokart. dvoj. oc. kce, 2x opl. tl.205 mm desky standard tl.12,5 mm, izol. minerál tl.2x6 cm</t>
  </si>
  <si>
    <t>(9,1+2,5+1,5)*2,5-1*2</t>
  </si>
  <si>
    <t>Příčka sádrokart. dvoj. oc. kce, 2x opl. tl.205 mm desky standard impreg.tl.12,5 mm,minerál tl.2x6 cm</t>
  </si>
  <si>
    <t>(1,8+1,5)*2,5-0,7*2</t>
  </si>
  <si>
    <t>347016233</t>
  </si>
  <si>
    <t>Předstěna SDK, tl. 125 mm, ocel. kce CW, 2x RBI 12,5 mm, bez izolace</t>
  </si>
  <si>
    <t>(2,3+2,5+2,3+0,8)*1</t>
  </si>
  <si>
    <t>411354256</t>
  </si>
  <si>
    <t>Bednění stropů zabudované z ocelových trapézových plechů pozinkovaných vlna 50 mm tl. 1,0 mm</t>
  </si>
  <si>
    <t>7,6*12,5*2</t>
  </si>
  <si>
    <t>430000000</t>
  </si>
  <si>
    <t>Stupeň betonový 30 x 15 cm, včetně bednění na přímém schodišti</t>
  </si>
  <si>
    <t>vstupní podesta : 1,5</t>
  </si>
  <si>
    <t>342266111</t>
  </si>
  <si>
    <t>Obklad stěn sádrokartonem na ocelovou konstrukci desky standard tl. 12,5 mm, bez izolace</t>
  </si>
  <si>
    <t>(11,8+6,9+1,5+7,3+11,8+6,9+1,5+7,3)*2,5-2*2*3-2*2*2-0,8*2-0,45*0,9*4-0,8*2-2,1*2-2*1,2+0,2*(2*3+2*2*3+2*2+2*2*2+0,8+2*2)</t>
  </si>
  <si>
    <t>0,2*(0,45*4+0,9*2*4+0,8+2*2+2,1+2*2+2+1,2*2)</t>
  </si>
  <si>
    <t>Odkaz na mn. položky pořadí 31 : 32,40000*-1</t>
  </si>
  <si>
    <t>Obklad stěn sádrokartonem na ocelovou konstrukci desky standard impreg. tl. 15 mm, bez izolace</t>
  </si>
  <si>
    <t>(2,1+1,5+1,8+3,5+3,8)*2,5-0,8*2-0,45*0,9*3+0,3*(0,8+2*2+0,45*3+0,9*2*3)</t>
  </si>
  <si>
    <t>342264051</t>
  </si>
  <si>
    <t>Podhled sádrokartonový na zavěšenou ocel. konstr. desky standard tl. 12,5 mm, bez izolace</t>
  </si>
  <si>
    <t>11,8*6,9+0,5*10,4+6,9*11,8</t>
  </si>
  <si>
    <t>Odkaz na mn. položky pořadí 33 : 22,62000*-1</t>
  </si>
  <si>
    <t>Podhled sádrokartonový na zavěšenou ocel. konstr. desky standard impreg. tl. 12,5 mm, bez izolace</t>
  </si>
  <si>
    <t>13,72+3,62+2,49+2,79</t>
  </si>
  <si>
    <t>564851111</t>
  </si>
  <si>
    <t>Podklad ze štěrkodrti po zhutnění tloušťky 15 cm</t>
  </si>
  <si>
    <t>596215021</t>
  </si>
  <si>
    <t>Kladení zámkové dlažby tl. 6 cm do drtě tl. 4 cm</t>
  </si>
  <si>
    <t>596291111</t>
  </si>
  <si>
    <t>Řezání zámkové dlažby tl. 60 mm</t>
  </si>
  <si>
    <t>11+2+3+9+2</t>
  </si>
  <si>
    <t>59245020</t>
  </si>
  <si>
    <t>Dlažba zámková H-PROFIL 200 x 165 x 60 mm přírodní</t>
  </si>
  <si>
    <t>SPCM</t>
  </si>
  <si>
    <t>Specifikace</t>
  </si>
  <si>
    <t>POL3_</t>
  </si>
  <si>
    <t>37,5*1,1</t>
  </si>
  <si>
    <t>602014194</t>
  </si>
  <si>
    <t xml:space="preserve">Kontaktní nátěr pod silikonové omítky </t>
  </si>
  <si>
    <t>Odkaz na mn. položky pořadí 39 : 156,70800</t>
  </si>
  <si>
    <t>Odkaz na mn. položky pořadí 40 : 13,55600</t>
  </si>
  <si>
    <t>622318635</t>
  </si>
  <si>
    <t>Zatepl.systém fasáda, EPS F 160 mm s omítkou silikon, zrno 2 mm</t>
  </si>
  <si>
    <t>pohled západní : (7,4+1,5+7,8)*(3,06+0,21)-2*1,2-2,1*2</t>
  </si>
  <si>
    <t>pohled východní : 12,5*(3,06+0,21)-1,5*1,65*3</t>
  </si>
  <si>
    <t>pohled jižní : (12,5+1,5)*(3,06+0,21)-0,45*0,9*4-0,8*2</t>
  </si>
  <si>
    <t>pohled severní : (7,4+1,5+7,8)*(3,06+0,21)-2*2,04*3-2*2,02*2-0,8*2</t>
  </si>
  <si>
    <t>622318653</t>
  </si>
  <si>
    <t>Zatepl. syst. ostění, EPS F 30 mm s omítkou silikon, zrno 2 mm</t>
  </si>
  <si>
    <t>pohled západní : 0,2*(2+1,2*2+2,1+2*2)</t>
  </si>
  <si>
    <t>pohled východní : 0,2*(1,5*3+1,65*2*3)</t>
  </si>
  <si>
    <t>pohled jižní : 0,2*(0,45*4+0,9*2*4+0,8+2*2)</t>
  </si>
  <si>
    <t>pohled severní : 0,2*(2*3+2,04*2*3+2+2,02*2+0,8+2*2)</t>
  </si>
  <si>
    <t>622319015</t>
  </si>
  <si>
    <t>Soklová lišta hliník KZS tl. 160 mm</t>
  </si>
  <si>
    <t>12,5*2+7,5*2+1,5*2+7,2*2</t>
  </si>
  <si>
    <t>622421491</t>
  </si>
  <si>
    <t>Doplňky zatepl. systémů, rohová lišta s okapničkou</t>
  </si>
  <si>
    <t xml:space="preserve">ostění : </t>
  </si>
  <si>
    <t>pohled západní : (2+2,1)</t>
  </si>
  <si>
    <t>pohled východní : (1,5*3)</t>
  </si>
  <si>
    <t>pohled jižní : (0,45*4+0,8)</t>
  </si>
  <si>
    <t>pohled severní : (2*3+2+0,8)</t>
  </si>
  <si>
    <t>622473186</t>
  </si>
  <si>
    <t>Příplatek za rohovník pro vnější omítky</t>
  </si>
  <si>
    <t>pohled západní : (1,2*2+2*2)</t>
  </si>
  <si>
    <t>pohled východní : (1,65*2*3)</t>
  </si>
  <si>
    <t>pohled jižní : (0,9*2*4+2*2)</t>
  </si>
  <si>
    <t>pohled severní : (2,04*2*3+2,02*2+2*2)</t>
  </si>
  <si>
    <t>rohy objektu : (3,06+0,21)*6</t>
  </si>
  <si>
    <t>622473187</t>
  </si>
  <si>
    <t>Příplatek za okenní lištu (APU) - montáž včetně dodávky lišty</t>
  </si>
  <si>
    <t>pohled západní : (2+1,2*2+2,1+2*2)</t>
  </si>
  <si>
    <t>pohled východní : (1,5*3+1,65*2*3)</t>
  </si>
  <si>
    <t>pohled jižní : (0,45*4+0,9*2*4+0,8+2*2)</t>
  </si>
  <si>
    <t>pohled severní : (2*3+2,04*2*3+2+2,02*2+0,8+2*2)</t>
  </si>
  <si>
    <t>631571010</t>
  </si>
  <si>
    <t>Zřízení násypu, podlahy nebo střechy, bez dodávky</t>
  </si>
  <si>
    <t>podsyp podkladního betonu : (11,225*6,4+9,8*0,8+6,4*11,225)*0,05</t>
  </si>
  <si>
    <t>632411150</t>
  </si>
  <si>
    <t>Potěr ze SMS , ruční zpracování, tl. 50 mm samonivelační anhydritový potěr 25 MPa</t>
  </si>
  <si>
    <t>18,59+13,72+3,62+2,49+2,39+4,54+2,79+101,44+11,28</t>
  </si>
  <si>
    <t>632415110</t>
  </si>
  <si>
    <t>Potěr samonivelační ručně tl. 10 mm  vyrovnávací</t>
  </si>
  <si>
    <t>102+103+104+105+107 : 13,72+3,62+2,49+2,39+2,79</t>
  </si>
  <si>
    <t>632416235</t>
  </si>
  <si>
    <t>Potěr betonový silo, tl. 35 mm</t>
  </si>
  <si>
    <t>583424402</t>
  </si>
  <si>
    <t>Kamenivo drcené 2/4</t>
  </si>
  <si>
    <t>Odkaz na mn. položky pořadí 45 : 7,57600*1,8</t>
  </si>
  <si>
    <t>642941211</t>
  </si>
  <si>
    <t>Pouzdro pro posuvné dveře jednostranné, do SDK jednostranné pouzdro 700/1970 mm</t>
  </si>
  <si>
    <t>kus</t>
  </si>
  <si>
    <t>Pouzdro pro posuvné dveře jednostranné, do SDK jednostranné pouzdro 800/1970 mm</t>
  </si>
  <si>
    <t>642952110</t>
  </si>
  <si>
    <t>Osazení zárubní dveřních dřevěných, pl. do 2,5 m2 včetně dodávky zárubně   197 x 60/7 - 19 buk</t>
  </si>
  <si>
    <t>Osazení zárubní dveřních dřevěných, pl. do 2,5 m2 včetně dodávky zárubně   197 x 70/7 - 19 buk</t>
  </si>
  <si>
    <t>648991113</t>
  </si>
  <si>
    <t>Osazení parapet.desek plast. a lamin. š.nad 20cm včetně dodávky plastové parapetní desky š. 350 mm</t>
  </si>
  <si>
    <t>1,5*3+2*3+1*4+2</t>
  </si>
  <si>
    <t>831230110</t>
  </si>
  <si>
    <t>Vodovodní přípojka z trub polyetylénových D 40-63 hloubka 1,2 m</t>
  </si>
  <si>
    <t>831350113</t>
  </si>
  <si>
    <t>Kanalizační přípojka z trub PVC, D 160 mm rýha šířky 0,9 m, hloubky 1,5 m</t>
  </si>
  <si>
    <t>894431611</t>
  </si>
  <si>
    <t>Šachta, D 1000 mm, dl.šach.skruže 1,2 m, přímá dno KG D 160 mm - výkyvné, poklop litina 12,5 t</t>
  </si>
  <si>
    <t>916561111</t>
  </si>
  <si>
    <t>Osazení záhon.obrubníků do lože z C 12/15 s opěrou včetně obrubníku   100/5/20 cm</t>
  </si>
  <si>
    <t>22+9+6+1</t>
  </si>
  <si>
    <t>941941041</t>
  </si>
  <si>
    <t>Montáž lešení leh.řad.s podlahami,š.1,2 m, H 10 m</t>
  </si>
  <si>
    <t>(12,5+1,2*2+7,3+1,2+1,5+7,4+1,2+12,5+1,2+7,3+1,2+1,5+7,4)*3</t>
  </si>
  <si>
    <t>941941291</t>
  </si>
  <si>
    <t>Příplatek za každý měsíc použití lešení k pol.1041</t>
  </si>
  <si>
    <t>Odkaz na mn. položky pořadí 59 : 193,80000</t>
  </si>
  <si>
    <t>941941841</t>
  </si>
  <si>
    <t>Demontáž lešení leh.řad.s podlahami,š.1,2 m,H 10 m</t>
  </si>
  <si>
    <t>941955002</t>
  </si>
  <si>
    <t>Lešení lehké pomocné, výška podlahy do 1,9 m</t>
  </si>
  <si>
    <t>Odkaz na mn. položky pořadí 32 : 145,42000</t>
  </si>
  <si>
    <t>Odkaz na mn. položky pořadí 33 : 22,62000</t>
  </si>
  <si>
    <t>944944011</t>
  </si>
  <si>
    <t>Montáž ochranné sítě z umělých vláken</t>
  </si>
  <si>
    <t>944944031</t>
  </si>
  <si>
    <t>Příplatek za každý měsíc použití sítí k pol. 4011</t>
  </si>
  <si>
    <t>Odkaz na mn. položky pořadí 60 : 193,80000</t>
  </si>
  <si>
    <t>944944081</t>
  </si>
  <si>
    <t>Demontáž ochranné sítě z umělých vláken</t>
  </si>
  <si>
    <t>Odkaz na mn. položky pořadí 63 : 193,80000</t>
  </si>
  <si>
    <t>952901111</t>
  </si>
  <si>
    <t>Vyčištění budov o výšce podlaží do 4 m</t>
  </si>
  <si>
    <t>342267113</t>
  </si>
  <si>
    <t>Obklad trámů sádrokartonem čtyřstranný do 0,5/0,5m desky standard tl. 12,5 mm</t>
  </si>
  <si>
    <t>8*2,5</t>
  </si>
  <si>
    <t>998014011</t>
  </si>
  <si>
    <t>Přesun hmot, budovy mont. jednopodl. s pláštěm</t>
  </si>
  <si>
    <t>Přesun hmot</t>
  </si>
  <si>
    <t>POL7_</t>
  </si>
  <si>
    <t>711171559</t>
  </si>
  <si>
    <t>Provedení izolace proti vlhkosti na ploše vodorovné, fólií, volně fólie ve specifikaci</t>
  </si>
  <si>
    <t>12,5*7,8*2</t>
  </si>
  <si>
    <t>711172559</t>
  </si>
  <si>
    <t>Provedení izolace proti vlhkosti na ploše svislé, fólií, volně</t>
  </si>
  <si>
    <t>0,6*(12,3+7,4+1,5+7,6+12,3+7,3+1,5+7,3)</t>
  </si>
  <si>
    <t>711191171</t>
  </si>
  <si>
    <t>Provedení izolace proti vlhkosti na ploše vodorovné, podkladní textilií včetně dodávky textílie 300 g/m2</t>
  </si>
  <si>
    <t>Odkaz na mn. položky pořadí 69 : 195,00000</t>
  </si>
  <si>
    <t>711191271</t>
  </si>
  <si>
    <t>Provedení izolace proti vlhkosti na ploše svislé, podkladní textilií včetně dodávky textílie 300 g/m2</t>
  </si>
  <si>
    <t>Odkaz na mn. položky pořadí 70 : 34,32000</t>
  </si>
  <si>
    <t>711191272</t>
  </si>
  <si>
    <t>Provedení izolace proti vlhkosti na ploše svislé, ochrannou textilií včetně dodávky textílie 300 g/m2</t>
  </si>
  <si>
    <t>Odkaz na mn. položky pořadí 72 : 34,32000</t>
  </si>
  <si>
    <t>711212012</t>
  </si>
  <si>
    <t>Hydroizolační povlak vyztužený tkaninou  pružná hydroizolace</t>
  </si>
  <si>
    <t>102 : 13,72+(4+61,4+1,4+0,9+2,2+3,5+3,8)*0,3-0,6*0,3-0,7*0,3</t>
  </si>
  <si>
    <t>103 : 3,62+(1,8*2+1,2*2)*0,3-0,7*0,3-0,6*0,3*2+(1,8*2+0,8*2)*0,3</t>
  </si>
  <si>
    <t>107 : 2,79+(1,4*2+2,3*2)*0,3-0,8*0,3</t>
  </si>
  <si>
    <t>711212601</t>
  </si>
  <si>
    <t xml:space="preserve">Utěsnění detailů při stěrkových hydroizolacích, těsnicí pás do spoje podlaha - stěna  šířka 100 mm </t>
  </si>
  <si>
    <t>102 : (4+1,4+1,4+0,9+2,2+3,5+3,8)</t>
  </si>
  <si>
    <t>103 : (1,8*2+1,2*2)+(1,8*2+0,8*2)</t>
  </si>
  <si>
    <t>107 : (1,4*2+2,3*2)</t>
  </si>
  <si>
    <t>711212602</t>
  </si>
  <si>
    <t>Utěsnění detailů při stěrkových hydroizolacích, těsnicí roh vnější, vnitřní do spoje podlaha-stěna  vnější, vnitřní roh</t>
  </si>
  <si>
    <t>Fólie hydroizolační  tl. 1,8 mm</t>
  </si>
  <si>
    <t>Odkaz na mn. položky pořadí 69 : 195,00000*1,1</t>
  </si>
  <si>
    <t>Odkaz na mn. položky pořadí 70 : 34,32000*1,1</t>
  </si>
  <si>
    <t>998711101</t>
  </si>
  <si>
    <t>Přesun hmot pro izolace proti vodě, výšky do 6 m</t>
  </si>
  <si>
    <t>712372121</t>
  </si>
  <si>
    <t>Provedení povlakové krytiny střech do 10°, fólií kotvenou do profil. plechu nebo bednění, 4 kotvy/m2 pro tloušťku tepelné izolace do 200 mm, fólie ve specifikaci</t>
  </si>
  <si>
    <t>7,4*12,3*2</t>
  </si>
  <si>
    <t>712378012</t>
  </si>
  <si>
    <t>Krycí a stěnová lišta z plechu , rš 160 + 80 mm, k uchycení fóliové krytiny ke stěně</t>
  </si>
  <si>
    <t>12,5+7,8+1,5+7,8+12,5+7,8+1,5+7,8</t>
  </si>
  <si>
    <t>712391171</t>
  </si>
  <si>
    <t>Položení podkladní textilie na střechách do 10° 1 vrstva - včetně dodávky textilie</t>
  </si>
  <si>
    <t>Odkaz na mn. položky pořadí 83 : 23,68000</t>
  </si>
  <si>
    <t>712391172</t>
  </si>
  <si>
    <t xml:space="preserve">Položení ochranné textilie na střechách do 10° 1 vrstva - včetně dodávky textilie </t>
  </si>
  <si>
    <t>Odkaz na mn. položky pořadí 81 : 205,72000</t>
  </si>
  <si>
    <t>712871801</t>
  </si>
  <si>
    <t>Provedení povlakové krytiny střech, samostatné vytažení povlaku, fólie, položená volně</t>
  </si>
  <si>
    <t>(12,5+7,8+1,5+7,8+12,5+7,8+1,5+7,8)*0,4</t>
  </si>
  <si>
    <t>712997003</t>
  </si>
  <si>
    <t>Přilepení atikových klínů do polyuretanového lepidla</t>
  </si>
  <si>
    <t>28329137</t>
  </si>
  <si>
    <t>Fólie hydroizolační tl. 1,8 mm</t>
  </si>
  <si>
    <t>Odkaz na mn. položky pořadí 79 : 182,04000*1,1</t>
  </si>
  <si>
    <t>Odkaz na mn. položky pořadí 83 : 23,68000*1,1</t>
  </si>
  <si>
    <t>28375982</t>
  </si>
  <si>
    <t>Klín atikový EPS 100 x 100 x 1000 mm</t>
  </si>
  <si>
    <t>Odkaz na mn. položky pořadí 84 : 59,20000*1,1</t>
  </si>
  <si>
    <t>998712201</t>
  </si>
  <si>
    <t>Přesun hmot pro povlakové krytiny, výšky do 6 m</t>
  </si>
  <si>
    <t>713111121</t>
  </si>
  <si>
    <t>Montáž tepelné izolace stropů rovných spodem, drátem</t>
  </si>
  <si>
    <t>Odkaz na mn. položky pořadí 89 : 168,04000</t>
  </si>
  <si>
    <t>713111221</t>
  </si>
  <si>
    <t>Montáž parozábrany, zavěšeného podhledu s přelepením spojů</t>
  </si>
  <si>
    <t>713134211</t>
  </si>
  <si>
    <t xml:space="preserve">Montáž parozábrany na stěny s přelepením spojů parotěsná zábrana </t>
  </si>
  <si>
    <t>Odkaz na mn. položky pořadí 118 : 173,94400</t>
  </si>
  <si>
    <t>713121111</t>
  </si>
  <si>
    <t>Montáž tepelné nebo kročejové izolace podlah na sucho, jednovrstvé</t>
  </si>
  <si>
    <t>160,86</t>
  </si>
  <si>
    <t>713131130</t>
  </si>
  <si>
    <t>Montáž tepelné izolace stěn vložením do nosné rámové konstrukce</t>
  </si>
  <si>
    <t>obvodová stěna : (11,8+6,9+1,5+7,3+11,8+6,9+1,5+7,3)*2,5-2*2*3-2*2*2-0,8*2-0,45*0,9*4-0,8*2-2,1*2-2*1,2</t>
  </si>
  <si>
    <t>713141120</t>
  </si>
  <si>
    <t>Montáž tepelné izolace střech, lepené bodově (dočasně) PU lepidlem, 1 vrstva</t>
  </si>
  <si>
    <t>713141714</t>
  </si>
  <si>
    <t>Montáž spádových klínů plochých střech, na pruhy lepidla, 1 vrstva</t>
  </si>
  <si>
    <t>předpoklad 3 vrstvy : 7,4*12,3*3</t>
  </si>
  <si>
    <t>713181141</t>
  </si>
  <si>
    <t>Izolace foukaná, minerální, volně</t>
  </si>
  <si>
    <t>obvodová stěna : ((11,8+6,9+1,5+7,3+11,8+6,9+1,5+7,3)*2,5-2*2*3-2*2*2-0,8*2-0,45*0,9*4-0,8*2-2,1*2-2*1,2)*0,08</t>
  </si>
  <si>
    <t>Odkaz na mn. položky pořadí 89 : 168,04000*0,08</t>
  </si>
  <si>
    <t>713191100</t>
  </si>
  <si>
    <t>Položení separační fólie včetně dodávky PE fólie</t>
  </si>
  <si>
    <t>713191221</t>
  </si>
  <si>
    <t>Dilatační pásek podél stěn výšky 100 mm včetně dodávky</t>
  </si>
  <si>
    <t>101 : 2,5+5,8+0,3*4+4+3,3+2,8+1,5+0,3+0,1*2</t>
  </si>
  <si>
    <t>106 : 2,3*2+2,2*2</t>
  </si>
  <si>
    <t>108 : 9,175+7+1,5+4,8+7,8+11,8-2*2-0,7*4</t>
  </si>
  <si>
    <t>109 : 2,435*2+4,5*2</t>
  </si>
  <si>
    <t>104 : 2,2*2+1,1*2</t>
  </si>
  <si>
    <t>105 : 2,2*2+1,2*2-0,8*2</t>
  </si>
  <si>
    <t>103 : (1,8*2+1,2*2)*2+(1,8*2+0,8*2)</t>
  </si>
  <si>
    <t>283754903</t>
  </si>
  <si>
    <t>Deska izolační XPS  tl. 60 mm, hladká s ozubem</t>
  </si>
  <si>
    <t>(18,59+13,72+3,62+2,49+2,39+4,54+2,79+101,44+11,28)*1,1</t>
  </si>
  <si>
    <t>28375704</t>
  </si>
  <si>
    <t>Deska izolační EPS 100, stabilizovaná</t>
  </si>
  <si>
    <t>(18,59+13,72+3,62+2,49+2,39+4,54+2,79+101,44+11,28)*0,03*1,1</t>
  </si>
  <si>
    <t>obvodová stěna : ((11,8+6,9+1,5+7,3+11,8+6,9+1,5+7,3)*2,5-2*2*3-2*2*2-0,8*2-0,45*0,9*4-0,8*2-2,1*2-2*1,2)*0,07*1,1</t>
  </si>
  <si>
    <t>6314022901</t>
  </si>
  <si>
    <t>Deska střešní těžká MW dvouvrstvá, tl. 50 mm</t>
  </si>
  <si>
    <t>Odkaz na mn. položky pořadí 93 : 182,04000*1,1</t>
  </si>
  <si>
    <t>631402491</t>
  </si>
  <si>
    <t>Deska protispádová MW,  0 - 50 x 1000 x 1200 mm</t>
  </si>
  <si>
    <t>(7,4*12,3*2)/1/1,2*1,1</t>
  </si>
  <si>
    <t>631402494</t>
  </si>
  <si>
    <t>Deska protispádová MW, 0- 100 x 1000 x 1200 mm</t>
  </si>
  <si>
    <t>Odkaz na mn. položky pořadí 101 : 166,87000*2</t>
  </si>
  <si>
    <t>63151371.A</t>
  </si>
  <si>
    <t>Deska z minerální plsti tl. 50 mm</t>
  </si>
  <si>
    <t>Odkaz na mn. položky pořadí 88 : 168,04000*1,1</t>
  </si>
  <si>
    <t>63151373.A</t>
  </si>
  <si>
    <t>Deska z minerální plsti tl. 80 mm</t>
  </si>
  <si>
    <t>Odkaz na mn. položky pořadí 92 : 106,08000*1,1</t>
  </si>
  <si>
    <t>998713101</t>
  </si>
  <si>
    <t>Přesun hmot pro izolace tepelné, výšky do 6 m</t>
  </si>
  <si>
    <t>720-006</t>
  </si>
  <si>
    <t>D+M rozvodů vody a kanalizace - viz cenová nabídka</t>
  </si>
  <si>
    <t>721231111</t>
  </si>
  <si>
    <t>Vtok střešní v povlakové krytině průměr 75 - 125 mm</t>
  </si>
  <si>
    <t>přepady : 10</t>
  </si>
  <si>
    <t>721242110</t>
  </si>
  <si>
    <t>Lapač střešních splavenin PP HL600, kloub zápachová klapka, koš na listí, DN 125 mm</t>
  </si>
  <si>
    <t>283481275</t>
  </si>
  <si>
    <t>Přepad pojistný hranatý s PVC manžetou 100 x 300 PVC</t>
  </si>
  <si>
    <t>soubor</t>
  </si>
  <si>
    <t>725539108</t>
  </si>
  <si>
    <t>Montáž zásobníku elektrického akumulačního do 1200 l</t>
  </si>
  <si>
    <t>725100011</t>
  </si>
  <si>
    <t>Umyvadlo, baterie, sifon, pro suchou výstavbu</t>
  </si>
  <si>
    <t>725100013</t>
  </si>
  <si>
    <t>Klozet s nádržkou pro suchou výstavbu</t>
  </si>
  <si>
    <t>48438810.A</t>
  </si>
  <si>
    <t>Ohřívač TUV zásobníkový 200</t>
  </si>
  <si>
    <t>736-001</t>
  </si>
  <si>
    <t>D+M podlahového vytápění  - dle cenové nabídky</t>
  </si>
  <si>
    <t>762341220</t>
  </si>
  <si>
    <t>Montáž bedn.střech rovn. z aglomer.desek šroubováním</t>
  </si>
  <si>
    <t>7,4*12,3*2*2</t>
  </si>
  <si>
    <t>762395000</t>
  </si>
  <si>
    <t>Spojovací a ochranné prostředky pro střechy</t>
  </si>
  <si>
    <t>182,04*0,022*2</t>
  </si>
  <si>
    <t>17,66*0,022</t>
  </si>
  <si>
    <t>762431225</t>
  </si>
  <si>
    <t xml:space="preserve">Montáž obložení stěn OSB deskami </t>
  </si>
  <si>
    <t>pohled západní : (7,4+1,5+7,8)*(3,06+0,21)-2*1,2-2,1*2+0,2*(2*2+1,2*2+2,1*2+2*2)</t>
  </si>
  <si>
    <t>pohled východní : 12,5*(3,06+0,21)-1,5*1,65*3+0,2*(1,5*3*2+1,65*2*3)</t>
  </si>
  <si>
    <t>pohled jižní : (12,5+1,5)*(3,06+0,21)-0,45*0,9*4-0,8*2+0,2*(0,45*2*4+0,9*2*4+0,8+2*2)</t>
  </si>
  <si>
    <t>pohled severní : (7,4+1,5+7,8)*(3,06+0,21)-2*2,04*3-2*2,02*2-0,8*2+0,2*(2*2*3+2,04*2*3+2*2+2,02*2+0,8+2*2)</t>
  </si>
  <si>
    <t>762441114</t>
  </si>
  <si>
    <t>Montáž obložení atiky z desek na bázi dřeva, 1 vrstva, lepením včetně dodávky desky OSB 3 N tl. 18 mm</t>
  </si>
  <si>
    <t>(12,5+7,8+1,5+7,8+12,5+7,8+1,5+7,8)*0,3</t>
  </si>
  <si>
    <t>762495000</t>
  </si>
  <si>
    <t>Spojovací a ochranné prostř. obložení stěn, stropů</t>
  </si>
  <si>
    <t>Odkaz na mn. položky pořadí 118 : 173,94417*0,012</t>
  </si>
  <si>
    <t>60726119.A</t>
  </si>
  <si>
    <t>Deska dřevoštěpková OSB 3,broušená 4PD tl. 12 mm</t>
  </si>
  <si>
    <t>Odkaz na mn. položky pořadí 118 : 173,94400*1,1</t>
  </si>
  <si>
    <t>60726122</t>
  </si>
  <si>
    <t>Deska dřevoštěpková OSB 3, broušená 4PD tl. 22 mm</t>
  </si>
  <si>
    <t>Odkaz na mn. položky pořadí 116 : 364,08000*1,1</t>
  </si>
  <si>
    <t>Odkaz na mn. položky pořadí 119 : 17,76000*1,1</t>
  </si>
  <si>
    <t>998762102</t>
  </si>
  <si>
    <t>Přesun hmot pro tesařské konstrukce, výšky do 12 m</t>
  </si>
  <si>
    <t>764812330</t>
  </si>
  <si>
    <t>Oplechování okapů,živičná krytina,lak.Pz,rš 330 mm</t>
  </si>
  <si>
    <t>12,5*2</t>
  </si>
  <si>
    <t>764817148</t>
  </si>
  <si>
    <t xml:space="preserve">Oplechování zdí (atik) z lak.Pz plechu, rš 480 mm nalepení </t>
  </si>
  <si>
    <t>12,5+7,89+1,5+7,8+12,5+7,8+1,5+7,8</t>
  </si>
  <si>
    <t>764813133</t>
  </si>
  <si>
    <t>Lemování zdí z lakovaného Pz plechu, rš 330 mm</t>
  </si>
  <si>
    <t>Odkaz na mn. položky pořadí 125 : 59,29000</t>
  </si>
  <si>
    <t>764819213</t>
  </si>
  <si>
    <t>Odpadní trouby kruhové z lak.Pz plechu, D 120 mm</t>
  </si>
  <si>
    <t>2*3,2</t>
  </si>
  <si>
    <t>764815212</t>
  </si>
  <si>
    <t>Žlab podokapní půlkruh.z lak.Pz plechu, rš 330 mm</t>
  </si>
  <si>
    <t>764815812</t>
  </si>
  <si>
    <t>Kotlík žlabový oválný z lak. Pz plechu, 330/120 mm</t>
  </si>
  <si>
    <t>764816141</t>
  </si>
  <si>
    <t>Oplechování parapetů, lakovaný Pz plech, rš 420 mm lepení na nízkoexpanzní pěnu</t>
  </si>
  <si>
    <t>1,5*3+2*3+0,45*4+2,1</t>
  </si>
  <si>
    <t>998764101</t>
  </si>
  <si>
    <t>Přesun hmot pro klempířské konstr., výšky do 6 m</t>
  </si>
  <si>
    <t>766123510</t>
  </si>
  <si>
    <t>Stěny komplet. celozasklené, H do 2,75 m</t>
  </si>
  <si>
    <t>0,5*2,2+2,2*2,2</t>
  </si>
  <si>
    <t>766412133</t>
  </si>
  <si>
    <t>Obložení stěn nad 1 m2 palubkami DB, š. do 10 cm</t>
  </si>
  <si>
    <t>venkovní obklad : 59,67</t>
  </si>
  <si>
    <t>766661112</t>
  </si>
  <si>
    <t>Montáž dveří do zárubně,otevíravých 1kř.do 0,8 m</t>
  </si>
  <si>
    <t>766666112</t>
  </si>
  <si>
    <t>Montáž dveří posuvných, osazení závěsu, 1kř.</t>
  </si>
  <si>
    <t>766670021</t>
  </si>
  <si>
    <t>Montáž kliky a štítku</t>
  </si>
  <si>
    <t>766670032</t>
  </si>
  <si>
    <t>Dveře balkónové plastové typové</t>
  </si>
  <si>
    <t>54914585</t>
  </si>
  <si>
    <t>Kliky se štítem mezip  804 Cr</t>
  </si>
  <si>
    <t>54914588</t>
  </si>
  <si>
    <t>Kliky se štítem mezip  s ukazatelem 804 Cr</t>
  </si>
  <si>
    <t>54915371</t>
  </si>
  <si>
    <t>Set pro posuv dveře chrom lesklý - zámek oboustranný kulatý</t>
  </si>
  <si>
    <t>54926045</t>
  </si>
  <si>
    <t>Zámek stavební vložkový typ 24026 (80 mm)  L/P</t>
  </si>
  <si>
    <t>61110200</t>
  </si>
  <si>
    <t>Okno dřevěné pevné, 4vrstvý hranol, 88 mm, oboustranně bílé</t>
  </si>
  <si>
    <t>Odkaz na mn. položky pořadí 132 : 5,94000*1,05</t>
  </si>
  <si>
    <t>61165001</t>
  </si>
  <si>
    <t>Dveře vnitřní hladké plné CPL 1-křídlé 600 x 1970 mm</t>
  </si>
  <si>
    <t>61165002</t>
  </si>
  <si>
    <t>Dveře vnitřní hladké plné CPL 1-křídlé 700 x 1970 mm</t>
  </si>
  <si>
    <t>61169504</t>
  </si>
  <si>
    <t xml:space="preserve">Dveře posuvné na stěnu 900 x 1970 mm </t>
  </si>
  <si>
    <t>61169702</t>
  </si>
  <si>
    <t xml:space="preserve">Dveře posuvné do pouzdra 700 x1970 mm </t>
  </si>
  <si>
    <t>61169703</t>
  </si>
  <si>
    <t xml:space="preserve">Dveře posuvné do pouzdra 800 x 1970 mm </t>
  </si>
  <si>
    <t>611981855</t>
  </si>
  <si>
    <t>Prkno terasové dřevěné Borovice j/h 26 x 140 mm</t>
  </si>
  <si>
    <t>59,67*1,1</t>
  </si>
  <si>
    <t>998766201</t>
  </si>
  <si>
    <t>Přesun hmot pro truhlářské konstr., výšky do 6 m</t>
  </si>
  <si>
    <t>767131111</t>
  </si>
  <si>
    <t>Montáž stěn z plechu spojených šroubováním</t>
  </si>
  <si>
    <t>767995101</t>
  </si>
  <si>
    <t>Výroba a montáž kov. atypických konstr. do 5 kg</t>
  </si>
  <si>
    <t>kg</t>
  </si>
  <si>
    <t>výztuž otvorů : 166,907*5,343</t>
  </si>
  <si>
    <t>14587776</t>
  </si>
  <si>
    <t>Profil dutý obdélníkový svařovaný S235JRH 80 x 40 x 3,0 mm</t>
  </si>
  <si>
    <t>5,343*166,907*1,1/1000</t>
  </si>
  <si>
    <t>55350622</t>
  </si>
  <si>
    <t>Plech trapézový Pozink, tl. 0,70 mm</t>
  </si>
  <si>
    <t>Odkaz na mn. položky pořadí 151 : 106,08000*1,1</t>
  </si>
  <si>
    <t>998767201</t>
  </si>
  <si>
    <t>Přesun hmot pro zámečnické konstr., výšky do 6 m</t>
  </si>
  <si>
    <t>771101210</t>
  </si>
  <si>
    <t>Penetrace podkladu pod dlažby penetrační nátěr</t>
  </si>
  <si>
    <t>771475014</t>
  </si>
  <si>
    <t>Obklad soklíků keram.rovných, tmel,výška 10 cm</t>
  </si>
  <si>
    <t>104 : 2,2*2+1,1*2-0,7</t>
  </si>
  <si>
    <t>771479001</t>
  </si>
  <si>
    <t>Řezání dlaždic keramických pro soklíky</t>
  </si>
  <si>
    <t>Odkaz na mn. položky pořadí 160 : 11,10000</t>
  </si>
  <si>
    <t>771575118</t>
  </si>
  <si>
    <t>Montáž podlah keram.,hladké, tmel, 60x60 cm</t>
  </si>
  <si>
    <t>Odkaz na mn. položky pořadí 159 : 25,01000</t>
  </si>
  <si>
    <t>771578011</t>
  </si>
  <si>
    <t>Spára podlaha - stěna, silikonem</t>
  </si>
  <si>
    <t>597642070</t>
  </si>
  <si>
    <t xml:space="preserve">Dlažba 600 x 600 x 10 mm </t>
  </si>
  <si>
    <t>Odkaz na mn. položky pořadí 162 : 25,01000*1,1</t>
  </si>
  <si>
    <t>Odkaz na mn. položky pořadí 160 : 11,10000*0,11</t>
  </si>
  <si>
    <t>998771101</t>
  </si>
  <si>
    <t>Přesun hmot pro podlahy z dlaždic, výšky do 6 m</t>
  </si>
  <si>
    <t>776101101</t>
  </si>
  <si>
    <t>Vysávání podlah prům.vysavačem pod povlak.podlahy</t>
  </si>
  <si>
    <t>Odkaz na mn. položky pořadí 170 : 135,85000</t>
  </si>
  <si>
    <t>776421100</t>
  </si>
  <si>
    <t>Lepení podlahových soklíků z PVC a vinylu včetně dodávky soklíku PVC</t>
  </si>
  <si>
    <t>106 : 2,3*2+2,2*2-0,7-0,8</t>
  </si>
  <si>
    <t>108 : 9,175+7+1,5+4,8+7,8+11,8-2*2-0,7*4-0,9</t>
  </si>
  <si>
    <t>109 : 2,435*2+4,5*2-0,7</t>
  </si>
  <si>
    <t>776521200</t>
  </si>
  <si>
    <t>Lepení povlakových podlah z dílců PVC a CV (vinyl) včetně PVC čtverců  608/608/1,7 mm</t>
  </si>
  <si>
    <t>Odkaz na mn. položky pořadí 166 : 135,85000</t>
  </si>
  <si>
    <t>998776201</t>
  </si>
  <si>
    <t>Přesun hmot pro podlahy povlakové, výšky do 6 m</t>
  </si>
  <si>
    <t>777561020</t>
  </si>
  <si>
    <t>Vyrovnání podlahy stěrkou  tloušťky 2 mm</t>
  </si>
  <si>
    <t>101+106+108+109 : 18,59+4,54+101,44+11,28</t>
  </si>
  <si>
    <t>998777101</t>
  </si>
  <si>
    <t>Přesun hmot pro podlahy syntetické, výšky do 6 m</t>
  </si>
  <si>
    <t>781101210</t>
  </si>
  <si>
    <t xml:space="preserve">Penetrace podkladu pod obklady penetrační nátěr </t>
  </si>
  <si>
    <t xml:space="preserve">200x200 : </t>
  </si>
  <si>
    <t>102 : (4+1,4+1,4+0,9+2,2+3,5+3,8)*2-0,6*2-0,7*2</t>
  </si>
  <si>
    <t>103 : (1,8*2+1,2*2)*2+(1,8*2+0,8*2)*2-0,7*2-0,6*2*2</t>
  </si>
  <si>
    <t>107 : (1,4*2+2,3*2)*2-0,8*2</t>
  </si>
  <si>
    <t xml:space="preserve">100*100 : </t>
  </si>
  <si>
    <t>106 : 2,8*2</t>
  </si>
  <si>
    <t>781475120</t>
  </si>
  <si>
    <t>Obklad vnitřní stěn keramický, do tmele, 30 x 60 cm</t>
  </si>
  <si>
    <t>781491001</t>
  </si>
  <si>
    <t>Montáž lišt k obkladům rohových, koutových i dilatačních</t>
  </si>
  <si>
    <t>102 : 12*2+4,5</t>
  </si>
  <si>
    <t>103 : 8*2+0,9</t>
  </si>
  <si>
    <t>107 : 4*2+4,2</t>
  </si>
  <si>
    <t>59760127.A</t>
  </si>
  <si>
    <t>Lišta obklad/obklad plast  U9/O9</t>
  </si>
  <si>
    <t>102 : (2*2+2*1)*1,1+4,5*1,1</t>
  </si>
  <si>
    <t>103 : 0,8*1,1</t>
  </si>
  <si>
    <t>107 : 2,2*1,1</t>
  </si>
  <si>
    <t>59760134.A</t>
  </si>
  <si>
    <t>Lišta kout/2dílná plast  U11/O10</t>
  </si>
  <si>
    <t>102 : 7*2*1,1</t>
  </si>
  <si>
    <t>103 : 8*2*1,1</t>
  </si>
  <si>
    <t>107 : 4*2*1,1</t>
  </si>
  <si>
    <t>59782100</t>
  </si>
  <si>
    <t>Obkládačka 300 x 600 mm</t>
  </si>
  <si>
    <t>Odkaz na mn. položky pořadí 174 : 63,60000*1,1</t>
  </si>
  <si>
    <t>59782102</t>
  </si>
  <si>
    <t xml:space="preserve">Obkládačka 300 x 600 mm </t>
  </si>
  <si>
    <t>Odkaz na mn. položky pořadí 173 : 5,60000*1,1</t>
  </si>
  <si>
    <t>998781101</t>
  </si>
  <si>
    <t>Přesun hmot pro obklady keramické, výšky do 6 m</t>
  </si>
  <si>
    <t>783226100</t>
  </si>
  <si>
    <t>Nátěr syntetický kovových konstrukcí základní</t>
  </si>
  <si>
    <t>výměny okrn : 166,907*(0,08*2+0,04*2)</t>
  </si>
  <si>
    <t>783851223</t>
  </si>
  <si>
    <t xml:space="preserve">Nátěr epoxidový betonových podlah </t>
  </si>
  <si>
    <t>vstupní podesty : 2*0,8+0,8*1+1,5*1</t>
  </si>
  <si>
    <t>783897131</t>
  </si>
  <si>
    <t>Nátěr betonových povrchů vodoodpudivý 2x</t>
  </si>
  <si>
    <t xml:space="preserve">sokl : </t>
  </si>
  <si>
    <t>pohled západní : (7,4+1,5+0,78)*0,21</t>
  </si>
  <si>
    <t>pohled východní : 12,5*0,21</t>
  </si>
  <si>
    <t>pohled jižní : (12,5+1,5)*0,21</t>
  </si>
  <si>
    <t>pohled severní : 2,0328</t>
  </si>
  <si>
    <t>784241101</t>
  </si>
  <si>
    <t xml:space="preserve">Penetrace podkladu </t>
  </si>
  <si>
    <t>Odkaz na mn. položky pořadí 30 : 85,50000</t>
  </si>
  <si>
    <t>Odkaz na mn. položky pořadí 31 : 32,40000</t>
  </si>
  <si>
    <t>Odkaz na mn. položky pořadí 21 : 22,65000*2</t>
  </si>
  <si>
    <t>Odkaz na mn. položky pořadí 22 : 13,40000*2</t>
  </si>
  <si>
    <t>Odkaz na mn. položky pořadí 23 : 9,90000*2</t>
  </si>
  <si>
    <t>Odkaz na mn. položky pořadí 24 : 15,75000*2</t>
  </si>
  <si>
    <t>Odkaz na mn. položky pořadí 25 : 30,75000*2</t>
  </si>
  <si>
    <t>Odkaz na mn. položky pořadí 26 : 6,85000*2</t>
  </si>
  <si>
    <t>8*2,5*4*0,5</t>
  </si>
  <si>
    <t>784245212</t>
  </si>
  <si>
    <t>Malba ,bílá,bez penet.,2 x</t>
  </si>
  <si>
    <t>Odkaz na mn. položky pořadí 184 : 524,54000</t>
  </si>
  <si>
    <t>786-001</t>
  </si>
  <si>
    <t>D+M žaluzií dle cenové nabídky</t>
  </si>
  <si>
    <t>210-001</t>
  </si>
  <si>
    <t>D+M vnitřní elektroinstalace včetně rozvaděče - dle cenové nabídky</t>
  </si>
  <si>
    <t>210-002</t>
  </si>
  <si>
    <t>D+M FV elektrárny  -dle cenové nabídky</t>
  </si>
  <si>
    <t>210100065</t>
  </si>
  <si>
    <t>Kabelové vedení NN v zemi, 1x kabel 3x240+120</t>
  </si>
  <si>
    <t>240-001</t>
  </si>
  <si>
    <t>D+M rekuperace  -dle cenové nabídky</t>
  </si>
  <si>
    <t>240-002</t>
  </si>
  <si>
    <t>D+M multisplit jednotek - dle cenové nabídky</t>
  </si>
  <si>
    <t>650111141</t>
  </si>
  <si>
    <t>Uložení uzem. pásku v zemi do 120 mm2 včetně dodávky pásku FeZn 30 x 4 mm</t>
  </si>
  <si>
    <t>12,5*3+7,6*6+4*2</t>
  </si>
  <si>
    <t>650111711</t>
  </si>
  <si>
    <t>Montáž hromosvodové svorky do 2 šroubů včetně dodávky svorky SS</t>
  </si>
  <si>
    <t>005111020R</t>
  </si>
  <si>
    <t>Vytyčení stavby</t>
  </si>
  <si>
    <t>Soubor</t>
  </si>
  <si>
    <t>VRN</t>
  </si>
  <si>
    <t>POL99_2</t>
  </si>
  <si>
    <t>005121 R</t>
  </si>
  <si>
    <t>Zařízení staveniště</t>
  </si>
  <si>
    <t>00523  R</t>
  </si>
  <si>
    <t>Zkoušky a revize</t>
  </si>
  <si>
    <t>POL99_8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</si>
  <si>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</si>
  <si>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</si>
  <si>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</si>
  <si>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</si>
  <si>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SUM</t>
  </si>
  <si>
    <t>Poznámky uchazeče k zadání</t>
  </si>
  <si>
    <t>POPUZIV</t>
  </si>
  <si>
    <t>END</t>
  </si>
  <si>
    <t>766670029RR</t>
  </si>
  <si>
    <t>D+M oken a vstupních dveří dle cenové nabídky</t>
  </si>
  <si>
    <t>28329137R</t>
  </si>
  <si>
    <t>Skříň hydrantová s výzbrojí C 52 + nástavec a klíč hadice, skříň ocelová</t>
  </si>
  <si>
    <t>722254126R</t>
  </si>
  <si>
    <t>výřez otvoru  -dveře 900x2060:(0,9*2,06)*2</t>
  </si>
  <si>
    <t>výřez otvorů - dveře 2100x2060:(2,12*2+2,06*2)</t>
  </si>
  <si>
    <t>výřez otvorů - okno:(1,5*2+1,65*2)*3</t>
  </si>
  <si>
    <t>výřez otvorů - okno 2,09*2,06:(2,09*2+2,06*2)*3</t>
  </si>
  <si>
    <t>výřez otvorů - okno:( 2,1*2+2,06*2)*3</t>
  </si>
  <si>
    <t>výřez otvorů - okno:(1*2+0,6*2)*4</t>
  </si>
  <si>
    <t>řezání plechů kontejnerb trapezu tl.2mm:10,66*10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</si>
</sst>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 shrinkToFit="1"/>
    </xf>
    <xf numFmtId="4" fontId="5" fillId="0" borderId="34" xfId="0" applyNumberFormat="1" applyFont="1" applyBorder="1" applyAlignment="1">
      <alignment vertical="center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4" fontId="3" fillId="2" borderId="38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2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5" fillId="2" borderId="0" xfId="0" applyNumberFormat="1" applyFont="1" applyFill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9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1" xfId="0" applyNumberFormat="1" applyFont="1" applyBorder="1" applyAlignment="1">
      <alignment vertical="top" shrinkToFit="1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4" xfId="0" applyNumberFormat="1" applyFont="1" applyBorder="1" applyAlignment="1">
      <alignment vertical="top" shrinkToFit="1"/>
    </xf>
    <xf numFmtId="4" fontId="17" fillId="0" borderId="45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3"/>
  <sheetViews>
    <sheetView showGridLines="0" topLeftCell="B16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4414062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5">
      <c r="A2" s="2"/>
      <c r="B2" s="77" t="s">
        <v>24</v>
      </c>
      <c r="C2" s="78"/>
      <c r="D2" s="79" t="s">
        <v>41</v>
      </c>
      <c r="E2" s="234" t="s">
        <v>42</v>
      </c>
      <c r="F2" s="235"/>
      <c r="G2" s="235"/>
      <c r="H2" s="235"/>
      <c r="I2" s="235"/>
      <c r="J2" s="236"/>
      <c r="O2" s="1"/>
    </row>
    <row r="3" spans="1:15" ht="27" customHeight="1" x14ac:dyDescent="0.25">
      <c r="A3" s="2"/>
      <c r="B3" s="80" t="s">
        <v>45</v>
      </c>
      <c r="C3" s="78"/>
      <c r="D3" s="81" t="s">
        <v>43</v>
      </c>
      <c r="E3" s="237" t="s">
        <v>44</v>
      </c>
      <c r="F3" s="238"/>
      <c r="G3" s="238"/>
      <c r="H3" s="238"/>
      <c r="I3" s="238"/>
      <c r="J3" s="239"/>
    </row>
    <row r="4" spans="1:15" ht="23.25" customHeight="1" x14ac:dyDescent="0.25">
      <c r="A4" s="76">
        <v>2892</v>
      </c>
      <c r="B4" s="82" t="s">
        <v>46</v>
      </c>
      <c r="C4" s="83"/>
      <c r="D4" s="84" t="s">
        <v>41</v>
      </c>
      <c r="E4" s="217" t="s">
        <v>42</v>
      </c>
      <c r="F4" s="218"/>
      <c r="G4" s="218"/>
      <c r="H4" s="218"/>
      <c r="I4" s="218"/>
      <c r="J4" s="219"/>
    </row>
    <row r="5" spans="1:15" ht="24" customHeight="1" x14ac:dyDescent="0.25">
      <c r="A5" s="2"/>
      <c r="B5" s="31" t="s">
        <v>23</v>
      </c>
      <c r="D5" s="222"/>
      <c r="E5" s="223"/>
      <c r="F5" s="223"/>
      <c r="G5" s="22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24"/>
      <c r="E6" s="225"/>
      <c r="F6" s="225"/>
      <c r="G6" s="225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6"/>
      <c r="F7" s="227"/>
      <c r="G7" s="227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41"/>
      <c r="E11" s="241"/>
      <c r="F11" s="241"/>
      <c r="G11" s="241"/>
      <c r="H11" s="18" t="s">
        <v>40</v>
      </c>
      <c r="I11" s="85"/>
      <c r="J11" s="8"/>
    </row>
    <row r="12" spans="1:15" ht="15.75" customHeight="1" x14ac:dyDescent="0.25">
      <c r="A12" s="2"/>
      <c r="B12" s="28"/>
      <c r="C12" s="55"/>
      <c r="D12" s="216"/>
      <c r="E12" s="216"/>
      <c r="F12" s="216"/>
      <c r="G12" s="216"/>
      <c r="H12" s="18" t="s">
        <v>36</v>
      </c>
      <c r="I12" s="85"/>
      <c r="J12" s="8"/>
    </row>
    <row r="13" spans="1:15" ht="15.75" customHeight="1" x14ac:dyDescent="0.25">
      <c r="A13" s="2"/>
      <c r="B13" s="29"/>
      <c r="C13" s="56"/>
      <c r="D13" s="86"/>
      <c r="E13" s="220"/>
      <c r="F13" s="221"/>
      <c r="G13" s="221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5">
      <c r="A16" s="143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SUMIF(F49:F89,A16,I49:I89)+SUMIF(F49:F89,"PSU",I49:I89)</f>
        <v>0</v>
      </c>
      <c r="J16" s="207"/>
    </row>
    <row r="17" spans="1:10" ht="23.25" customHeight="1" x14ac:dyDescent="0.25">
      <c r="A17" s="143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SUMIF(F49:F89,A17,I49:I89)</f>
        <v>0</v>
      </c>
      <c r="J17" s="207"/>
    </row>
    <row r="18" spans="1:10" ht="23.25" customHeight="1" x14ac:dyDescent="0.25">
      <c r="A18" s="143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SUMIF(F49:F89,A18,I49:I89)</f>
        <v>0</v>
      </c>
      <c r="J18" s="207"/>
    </row>
    <row r="19" spans="1:10" ht="23.25" customHeight="1" x14ac:dyDescent="0.25">
      <c r="A19" s="143" t="s">
        <v>130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SUMIF(F49:F89,A19,I49:I89)</f>
        <v>0</v>
      </c>
      <c r="J19" s="207"/>
    </row>
    <row r="20" spans="1:10" ht="23.25" customHeight="1" x14ac:dyDescent="0.25">
      <c r="A20" s="143" t="s">
        <v>131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SUMIF(F49:F89,A20,I49:I89)</f>
        <v>0</v>
      </c>
      <c r="J20" s="207"/>
    </row>
    <row r="21" spans="1:10" ht="23.25" customHeight="1" x14ac:dyDescent="0.25">
      <c r="A21" s="2"/>
      <c r="B21" s="48" t="s">
        <v>31</v>
      </c>
      <c r="C21" s="64"/>
      <c r="D21" s="65"/>
      <c r="E21" s="208"/>
      <c r="F21" s="244"/>
      <c r="G21" s="208"/>
      <c r="H21" s="244"/>
      <c r="I21" s="208">
        <f>SUM(I16:J20)</f>
        <v>0</v>
      </c>
      <c r="J21" s="209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01">
        <v>0</v>
      </c>
      <c r="H24" s="202"/>
      <c r="I24" s="202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hidden="1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31">
        <v>2183002.27</v>
      </c>
      <c r="H26" s="232"/>
      <c r="I26" s="232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233">
        <f>CenaCelkemBezDPH-(ZakladDPHSni+ZakladDPHZakl)</f>
        <v>0</v>
      </c>
      <c r="H27" s="233"/>
      <c r="I27" s="233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6" t="s">
        <v>25</v>
      </c>
      <c r="C28" s="117"/>
      <c r="D28" s="117"/>
      <c r="E28" s="118"/>
      <c r="F28" s="119"/>
      <c r="G28" s="210">
        <f>A27</f>
        <v>0</v>
      </c>
      <c r="H28" s="211"/>
      <c r="I28" s="211"/>
      <c r="J28" s="120" t="str">
        <f t="shared" si="0"/>
        <v>CZK</v>
      </c>
    </row>
    <row r="29" spans="1:10" ht="27.75" hidden="1" customHeight="1" thickBot="1" x14ac:dyDescent="0.3">
      <c r="A29" s="2"/>
      <c r="B29" s="116" t="s">
        <v>37</v>
      </c>
      <c r="C29" s="121"/>
      <c r="D29" s="121"/>
      <c r="E29" s="121"/>
      <c r="F29" s="122"/>
      <c r="G29" s="210">
        <f>ZakladDPHSni+DPHSni+ZakladDPHZakl+DPHZakl+Zaokrouhleni</f>
        <v>2183002.27</v>
      </c>
      <c r="H29" s="210"/>
      <c r="I29" s="210"/>
      <c r="J29" s="123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5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5">
      <c r="A39" s="88">
        <v>1</v>
      </c>
      <c r="B39" s="99" t="s">
        <v>47</v>
      </c>
      <c r="C39" s="196"/>
      <c r="D39" s="196"/>
      <c r="E39" s="196"/>
      <c r="F39" s="100">
        <f>'SO 01 LL24_05-2 Pol'!AE479</f>
        <v>0</v>
      </c>
      <c r="G39" s="101">
        <f>'SO 01 LL24_05-2 Pol'!AF479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5" t="s">
        <v>43</v>
      </c>
      <c r="C40" s="197" t="s">
        <v>44</v>
      </c>
      <c r="D40" s="197"/>
      <c r="E40" s="197"/>
      <c r="F40" s="106">
        <f>'SO 01 LL24_05-2 Pol'!AE479</f>
        <v>0</v>
      </c>
      <c r="G40" s="107">
        <f>'SO 01 LL24_05-2 Pol'!AF479</f>
        <v>0</v>
      </c>
      <c r="H40" s="107"/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5">
      <c r="A41" s="88">
        <v>3</v>
      </c>
      <c r="B41" s="110" t="s">
        <v>41</v>
      </c>
      <c r="C41" s="196" t="s">
        <v>42</v>
      </c>
      <c r="D41" s="196"/>
      <c r="E41" s="196"/>
      <c r="F41" s="111">
        <f>'SO 01 LL24_05-2 Pol'!AE479</f>
        <v>0</v>
      </c>
      <c r="G41" s="102">
        <f>'SO 01 LL24_05-2 Pol'!AF479</f>
        <v>0</v>
      </c>
      <c r="H41" s="102"/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5">
      <c r="A42" s="88"/>
      <c r="B42" s="198" t="s">
        <v>48</v>
      </c>
      <c r="C42" s="199"/>
      <c r="D42" s="199"/>
      <c r="E42" s="199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6" spans="1:10" ht="15.6" x14ac:dyDescent="0.3">
      <c r="B46" s="124" t="s">
        <v>50</v>
      </c>
    </row>
    <row r="48" spans="1:10" ht="25.5" customHeight="1" x14ac:dyDescent="0.25">
      <c r="A48" s="126"/>
      <c r="B48" s="129" t="s">
        <v>18</v>
      </c>
      <c r="C48" s="129" t="s">
        <v>6</v>
      </c>
      <c r="D48" s="130"/>
      <c r="E48" s="130"/>
      <c r="F48" s="131" t="s">
        <v>51</v>
      </c>
      <c r="G48" s="131"/>
      <c r="H48" s="131"/>
      <c r="I48" s="131" t="s">
        <v>31</v>
      </c>
      <c r="J48" s="131" t="s">
        <v>0</v>
      </c>
    </row>
    <row r="49" spans="1:10" ht="36.75" customHeight="1" x14ac:dyDescent="0.25">
      <c r="A49" s="127"/>
      <c r="B49" s="132" t="s">
        <v>52</v>
      </c>
      <c r="C49" s="194" t="s">
        <v>53</v>
      </c>
      <c r="D49" s="195"/>
      <c r="E49" s="195"/>
      <c r="F49" s="141" t="s">
        <v>26</v>
      </c>
      <c r="G49" s="133"/>
      <c r="H49" s="133"/>
      <c r="I49" s="133">
        <f>'SO 01 LL24_05-2 Pol'!G8</f>
        <v>0</v>
      </c>
      <c r="J49" s="138" t="str">
        <f>IF(I90=0,"",I49/I90*100)</f>
        <v/>
      </c>
    </row>
    <row r="50" spans="1:10" ht="36.75" customHeight="1" x14ac:dyDescent="0.25">
      <c r="A50" s="127"/>
      <c r="B50" s="132" t="s">
        <v>54</v>
      </c>
      <c r="C50" s="194" t="s">
        <v>55</v>
      </c>
      <c r="D50" s="195"/>
      <c r="E50" s="195"/>
      <c r="F50" s="141" t="s">
        <v>26</v>
      </c>
      <c r="G50" s="133"/>
      <c r="H50" s="133"/>
      <c r="I50" s="133">
        <f>'SO 01 LL24_05-2 Pol'!G31</f>
        <v>0</v>
      </c>
      <c r="J50" s="138" t="str">
        <f>IF(I90=0,"",I50/I90*100)</f>
        <v/>
      </c>
    </row>
    <row r="51" spans="1:10" ht="36.75" customHeight="1" x14ac:dyDescent="0.25">
      <c r="A51" s="127"/>
      <c r="B51" s="132" t="s">
        <v>56</v>
      </c>
      <c r="C51" s="194" t="s">
        <v>57</v>
      </c>
      <c r="D51" s="195"/>
      <c r="E51" s="195"/>
      <c r="F51" s="141" t="s">
        <v>26</v>
      </c>
      <c r="G51" s="133"/>
      <c r="H51" s="133"/>
      <c r="I51" s="133">
        <f>'SO 01 LL24_05-2 Pol'!G54</f>
        <v>0</v>
      </c>
      <c r="J51" s="138" t="str">
        <f>IF(I90=0,"",I51/I90*100)</f>
        <v/>
      </c>
    </row>
    <row r="52" spans="1:10" ht="36.75" customHeight="1" x14ac:dyDescent="0.25">
      <c r="A52" s="127"/>
      <c r="B52" s="132" t="s">
        <v>58</v>
      </c>
      <c r="C52" s="194" t="s">
        <v>59</v>
      </c>
      <c r="D52" s="195"/>
      <c r="E52" s="195"/>
      <c r="F52" s="141" t="s">
        <v>26</v>
      </c>
      <c r="G52" s="133"/>
      <c r="H52" s="133"/>
      <c r="I52" s="133">
        <f>'SO 01 LL24_05-2 Pol'!G64</f>
        <v>0</v>
      </c>
      <c r="J52" s="138" t="str">
        <f>IF(I90=0,"",I52/I90*100)</f>
        <v/>
      </c>
    </row>
    <row r="53" spans="1:10" ht="36.75" customHeight="1" x14ac:dyDescent="0.25">
      <c r="A53" s="127"/>
      <c r="B53" s="132" t="s">
        <v>60</v>
      </c>
      <c r="C53" s="194" t="s">
        <v>61</v>
      </c>
      <c r="D53" s="195"/>
      <c r="E53" s="195"/>
      <c r="F53" s="141" t="s">
        <v>26</v>
      </c>
      <c r="G53" s="133"/>
      <c r="H53" s="133"/>
      <c r="I53" s="133">
        <f>'SO 01 LL24_05-2 Pol'!G79</f>
        <v>0</v>
      </c>
      <c r="J53" s="138" t="str">
        <f>IF(I90=0,"",I53/I90*100)</f>
        <v/>
      </c>
    </row>
    <row r="54" spans="1:10" ht="36.75" customHeight="1" x14ac:dyDescent="0.25">
      <c r="A54" s="127"/>
      <c r="B54" s="132" t="s">
        <v>62</v>
      </c>
      <c r="C54" s="194" t="s">
        <v>63</v>
      </c>
      <c r="D54" s="195"/>
      <c r="E54" s="195"/>
      <c r="F54" s="141" t="s">
        <v>26</v>
      </c>
      <c r="G54" s="133"/>
      <c r="H54" s="133"/>
      <c r="I54" s="133">
        <f>'SO 01 LL24_05-2 Pol'!G84</f>
        <v>0</v>
      </c>
      <c r="J54" s="138" t="str">
        <f>IF(I90=0,"",I54/I90*100)</f>
        <v/>
      </c>
    </row>
    <row r="55" spans="1:10" ht="36.75" customHeight="1" x14ac:dyDescent="0.25">
      <c r="A55" s="127"/>
      <c r="B55" s="132" t="s">
        <v>64</v>
      </c>
      <c r="C55" s="194" t="s">
        <v>65</v>
      </c>
      <c r="D55" s="195"/>
      <c r="E55" s="195"/>
      <c r="F55" s="141" t="s">
        <v>26</v>
      </c>
      <c r="G55" s="133"/>
      <c r="H55" s="133"/>
      <c r="I55" s="133">
        <f>'SO 01 LL24_05-2 Pol'!G96</f>
        <v>0</v>
      </c>
      <c r="J55" s="138" t="str">
        <f>IF(I90=0,"",I55/I90*100)</f>
        <v/>
      </c>
    </row>
    <row r="56" spans="1:10" ht="36.75" customHeight="1" x14ac:dyDescent="0.25">
      <c r="A56" s="127"/>
      <c r="B56" s="132" t="s">
        <v>66</v>
      </c>
      <c r="C56" s="194" t="s">
        <v>67</v>
      </c>
      <c r="D56" s="195"/>
      <c r="E56" s="195"/>
      <c r="F56" s="141" t="s">
        <v>26</v>
      </c>
      <c r="G56" s="133"/>
      <c r="H56" s="133"/>
      <c r="I56" s="133">
        <f>'SO 01 LL24_05-2 Pol'!G103</f>
        <v>0</v>
      </c>
      <c r="J56" s="138" t="str">
        <f>IF(I90=0,"",I56/I90*100)</f>
        <v/>
      </c>
    </row>
    <row r="57" spans="1:10" ht="36.75" customHeight="1" x14ac:dyDescent="0.25">
      <c r="A57" s="127"/>
      <c r="B57" s="132" t="s">
        <v>68</v>
      </c>
      <c r="C57" s="194" t="s">
        <v>69</v>
      </c>
      <c r="D57" s="195"/>
      <c r="E57" s="195"/>
      <c r="F57" s="141" t="s">
        <v>26</v>
      </c>
      <c r="G57" s="133"/>
      <c r="H57" s="133"/>
      <c r="I57" s="133">
        <f>'SO 01 LL24_05-2 Pol'!G107</f>
        <v>0</v>
      </c>
      <c r="J57" s="138" t="str">
        <f>IF(I90=0,"",I57/I90*100)</f>
        <v/>
      </c>
    </row>
    <row r="58" spans="1:10" ht="36.75" customHeight="1" x14ac:dyDescent="0.25">
      <c r="A58" s="127"/>
      <c r="B58" s="132" t="s">
        <v>70</v>
      </c>
      <c r="C58" s="194" t="s">
        <v>71</v>
      </c>
      <c r="D58" s="195"/>
      <c r="E58" s="195"/>
      <c r="F58" s="141" t="s">
        <v>26</v>
      </c>
      <c r="G58" s="133"/>
      <c r="H58" s="133"/>
      <c r="I58" s="133">
        <f>'SO 01 LL24_05-2 Pol'!G139</f>
        <v>0</v>
      </c>
      <c r="J58" s="138" t="str">
        <f>IF(I90=0,"",I58/I90*100)</f>
        <v/>
      </c>
    </row>
    <row r="59" spans="1:10" ht="36.75" customHeight="1" x14ac:dyDescent="0.25">
      <c r="A59" s="127"/>
      <c r="B59" s="132" t="s">
        <v>72</v>
      </c>
      <c r="C59" s="194" t="s">
        <v>73</v>
      </c>
      <c r="D59" s="195"/>
      <c r="E59" s="195"/>
      <c r="F59" s="141" t="s">
        <v>26</v>
      </c>
      <c r="G59" s="133"/>
      <c r="H59" s="133"/>
      <c r="I59" s="133">
        <f>'SO 01 LL24_05-2 Pol'!G150</f>
        <v>0</v>
      </c>
      <c r="J59" s="138" t="str">
        <f>IF(I90=0,"",I59/I90*100)</f>
        <v/>
      </c>
    </row>
    <row r="60" spans="1:10" ht="36.75" customHeight="1" x14ac:dyDescent="0.25">
      <c r="A60" s="127"/>
      <c r="B60" s="132" t="s">
        <v>74</v>
      </c>
      <c r="C60" s="194" t="s">
        <v>75</v>
      </c>
      <c r="D60" s="195"/>
      <c r="E60" s="195"/>
      <c r="F60" s="141" t="s">
        <v>26</v>
      </c>
      <c r="G60" s="133"/>
      <c r="H60" s="133"/>
      <c r="I60" s="133">
        <f>'SO 01 LL24_05-2 Pol'!G157</f>
        <v>0</v>
      </c>
      <c r="J60" s="138" t="str">
        <f>IF(I90=0,"",I60/I90*100)</f>
        <v/>
      </c>
    </row>
    <row r="61" spans="1:10" ht="36.75" customHeight="1" x14ac:dyDescent="0.25">
      <c r="A61" s="127"/>
      <c r="B61" s="132" t="s">
        <v>76</v>
      </c>
      <c r="C61" s="194" t="s">
        <v>77</v>
      </c>
      <c r="D61" s="195"/>
      <c r="E61" s="195"/>
      <c r="F61" s="141" t="s">
        <v>26</v>
      </c>
      <c r="G61" s="133"/>
      <c r="H61" s="133"/>
      <c r="I61" s="133">
        <f>'SO 01 LL24_05-2 Pol'!G161</f>
        <v>0</v>
      </c>
      <c r="J61" s="138" t="str">
        <f>IF(I90=0,"",I61/I90*100)</f>
        <v/>
      </c>
    </row>
    <row r="62" spans="1:10" ht="36.75" customHeight="1" x14ac:dyDescent="0.25">
      <c r="A62" s="127"/>
      <c r="B62" s="132" t="s">
        <v>78</v>
      </c>
      <c r="C62" s="194" t="s">
        <v>79</v>
      </c>
      <c r="D62" s="195"/>
      <c r="E62" s="195"/>
      <c r="F62" s="141" t="s">
        <v>26</v>
      </c>
      <c r="G62" s="133"/>
      <c r="H62" s="133"/>
      <c r="I62" s="133">
        <f>'SO 01 LL24_05-2 Pol'!G164</f>
        <v>0</v>
      </c>
      <c r="J62" s="138" t="str">
        <f>IF(I90=0,"",I62/I90*100)</f>
        <v/>
      </c>
    </row>
    <row r="63" spans="1:10" ht="36.75" customHeight="1" x14ac:dyDescent="0.25">
      <c r="A63" s="127"/>
      <c r="B63" s="132" t="s">
        <v>80</v>
      </c>
      <c r="C63" s="194" t="s">
        <v>81</v>
      </c>
      <c r="D63" s="195"/>
      <c r="E63" s="195"/>
      <c r="F63" s="141" t="s">
        <v>26</v>
      </c>
      <c r="G63" s="133"/>
      <c r="H63" s="133"/>
      <c r="I63" s="133">
        <f>'SO 01 LL24_05-2 Pol'!G180</f>
        <v>0</v>
      </c>
      <c r="J63" s="138" t="str">
        <f>IF(I90=0,"",I63/I90*100)</f>
        <v/>
      </c>
    </row>
    <row r="64" spans="1:10" ht="36.75" customHeight="1" x14ac:dyDescent="0.25">
      <c r="A64" s="127"/>
      <c r="B64" s="132" t="s">
        <v>82</v>
      </c>
      <c r="C64" s="194" t="s">
        <v>83</v>
      </c>
      <c r="D64" s="195"/>
      <c r="E64" s="195"/>
      <c r="F64" s="141" t="s">
        <v>26</v>
      </c>
      <c r="G64" s="133"/>
      <c r="H64" s="133"/>
      <c r="I64" s="133">
        <f>'SO 01 LL24_05-2 Pol'!G183</f>
        <v>0</v>
      </c>
      <c r="J64" s="138" t="str">
        <f>IF(I90=0,"",I64/I90*100)</f>
        <v/>
      </c>
    </row>
    <row r="65" spans="1:10" ht="36.75" customHeight="1" x14ac:dyDescent="0.25">
      <c r="A65" s="127"/>
      <c r="B65" s="132" t="s">
        <v>84</v>
      </c>
      <c r="C65" s="194" t="s">
        <v>85</v>
      </c>
      <c r="D65" s="195"/>
      <c r="E65" s="195"/>
      <c r="F65" s="141" t="s">
        <v>26</v>
      </c>
      <c r="G65" s="133"/>
      <c r="H65" s="133"/>
      <c r="I65" s="133">
        <f>'SO 01 LL24_05-2 Pol'!G186</f>
        <v>0</v>
      </c>
      <c r="J65" s="138" t="str">
        <f>IF(I90=0,"",I65/I90*100)</f>
        <v/>
      </c>
    </row>
    <row r="66" spans="1:10" ht="36.75" customHeight="1" x14ac:dyDescent="0.25">
      <c r="A66" s="127"/>
      <c r="B66" s="132" t="s">
        <v>86</v>
      </c>
      <c r="C66" s="194" t="s">
        <v>87</v>
      </c>
      <c r="D66" s="195"/>
      <c r="E66" s="195"/>
      <c r="F66" s="141" t="s">
        <v>27</v>
      </c>
      <c r="G66" s="133"/>
      <c r="H66" s="133"/>
      <c r="I66" s="133">
        <f>'SO 01 LL24_05-2 Pol'!G188</f>
        <v>0</v>
      </c>
      <c r="J66" s="138" t="str">
        <f>IF(I90=0,"",I66/I90*100)</f>
        <v/>
      </c>
    </row>
    <row r="67" spans="1:10" ht="36.75" customHeight="1" x14ac:dyDescent="0.25">
      <c r="A67" s="127"/>
      <c r="B67" s="132" t="s">
        <v>88</v>
      </c>
      <c r="C67" s="194" t="s">
        <v>89</v>
      </c>
      <c r="D67" s="195"/>
      <c r="E67" s="195"/>
      <c r="F67" s="141" t="s">
        <v>27</v>
      </c>
      <c r="G67" s="133"/>
      <c r="H67" s="133"/>
      <c r="I67" s="133">
        <f>'SO 01 LL24_05-2 Pol'!G212</f>
        <v>0</v>
      </c>
      <c r="J67" s="138" t="str">
        <f>IF(I90=0,"",I67/I90*100)</f>
        <v/>
      </c>
    </row>
    <row r="68" spans="1:10" ht="36.75" customHeight="1" x14ac:dyDescent="0.25">
      <c r="A68" s="127"/>
      <c r="B68" s="132" t="s">
        <v>90</v>
      </c>
      <c r="C68" s="194" t="s">
        <v>91</v>
      </c>
      <c r="D68" s="195"/>
      <c r="E68" s="195"/>
      <c r="F68" s="141" t="s">
        <v>27</v>
      </c>
      <c r="G68" s="133"/>
      <c r="H68" s="133"/>
      <c r="I68" s="133">
        <f>'SO 01 LL24_05-2 Pol'!G232</f>
        <v>0</v>
      </c>
      <c r="J68" s="138" t="str">
        <f>IF(I90=0,"",I68/I90*100)</f>
        <v/>
      </c>
    </row>
    <row r="69" spans="1:10" ht="36.75" customHeight="1" x14ac:dyDescent="0.25">
      <c r="A69" s="127"/>
      <c r="B69" s="132" t="s">
        <v>92</v>
      </c>
      <c r="C69" s="194" t="s">
        <v>93</v>
      </c>
      <c r="D69" s="195"/>
      <c r="E69" s="195"/>
      <c r="F69" s="141" t="s">
        <v>27</v>
      </c>
      <c r="G69" s="133"/>
      <c r="H69" s="133"/>
      <c r="I69" s="133">
        <f>'SO 01 LL24_05-2 Pol'!G280</f>
        <v>0</v>
      </c>
      <c r="J69" s="138" t="str">
        <f>IF(I90=0,"",I69/I90*100)</f>
        <v/>
      </c>
    </row>
    <row r="70" spans="1:10" ht="36.75" customHeight="1" x14ac:dyDescent="0.25">
      <c r="A70" s="127"/>
      <c r="B70" s="132" t="s">
        <v>94</v>
      </c>
      <c r="C70" s="194" t="s">
        <v>95</v>
      </c>
      <c r="D70" s="195"/>
      <c r="E70" s="195"/>
      <c r="F70" s="141" t="s">
        <v>27</v>
      </c>
      <c r="G70" s="133"/>
      <c r="H70" s="133"/>
      <c r="I70" s="133">
        <f>'SO 01 LL24_05-2 Pol'!G282</f>
        <v>0</v>
      </c>
      <c r="J70" s="138" t="str">
        <f>IF(I90=0,"",I70/I90*100)</f>
        <v/>
      </c>
    </row>
    <row r="71" spans="1:10" ht="36.75" customHeight="1" x14ac:dyDescent="0.25">
      <c r="A71" s="127"/>
      <c r="B71" s="132" t="s">
        <v>96</v>
      </c>
      <c r="C71" s="194" t="s">
        <v>97</v>
      </c>
      <c r="D71" s="195"/>
      <c r="E71" s="195"/>
      <c r="F71" s="141" t="s">
        <v>27</v>
      </c>
      <c r="G71" s="133"/>
      <c r="H71" s="133"/>
      <c r="I71" s="133">
        <f>'SO 01 LL24_05-2 Pol'!G287</f>
        <v>0</v>
      </c>
      <c r="J71" s="138" t="str">
        <f>IF(I90=0,"",I71/I90*100)</f>
        <v/>
      </c>
    </row>
    <row r="72" spans="1:10" ht="36.75" customHeight="1" x14ac:dyDescent="0.25">
      <c r="A72" s="127"/>
      <c r="B72" s="132" t="s">
        <v>98</v>
      </c>
      <c r="C72" s="194" t="s">
        <v>99</v>
      </c>
      <c r="D72" s="195"/>
      <c r="E72" s="195"/>
      <c r="F72" s="141" t="s">
        <v>27</v>
      </c>
      <c r="G72" s="133"/>
      <c r="H72" s="133"/>
      <c r="I72" s="133">
        <f>'SO 01 LL24_05-2 Pol'!G289</f>
        <v>0</v>
      </c>
      <c r="J72" s="138" t="str">
        <f>IF(I90=0,"",I72/I90*100)</f>
        <v/>
      </c>
    </row>
    <row r="73" spans="1:10" ht="36.75" customHeight="1" x14ac:dyDescent="0.25">
      <c r="A73" s="127"/>
      <c r="B73" s="132" t="s">
        <v>100</v>
      </c>
      <c r="C73" s="194" t="s">
        <v>101</v>
      </c>
      <c r="D73" s="195"/>
      <c r="E73" s="195"/>
      <c r="F73" s="141" t="s">
        <v>27</v>
      </c>
      <c r="G73" s="133"/>
      <c r="H73" s="133"/>
      <c r="I73" s="133">
        <f>'SO 01 LL24_05-2 Pol'!G294</f>
        <v>0</v>
      </c>
      <c r="J73" s="138" t="str">
        <f>IF(I90=0,"",I73/I90*100)</f>
        <v/>
      </c>
    </row>
    <row r="74" spans="1:10" ht="36.75" customHeight="1" x14ac:dyDescent="0.25">
      <c r="A74" s="127"/>
      <c r="B74" s="132" t="s">
        <v>102</v>
      </c>
      <c r="C74" s="194" t="s">
        <v>103</v>
      </c>
      <c r="D74" s="195"/>
      <c r="E74" s="195"/>
      <c r="F74" s="141" t="s">
        <v>27</v>
      </c>
      <c r="G74" s="133"/>
      <c r="H74" s="133"/>
      <c r="I74" s="133">
        <f>'SO 01 LL24_05-2 Pol'!G296</f>
        <v>0</v>
      </c>
      <c r="J74" s="138" t="str">
        <f>IF(I90=0,"",I74/I90*100)</f>
        <v/>
      </c>
    </row>
    <row r="75" spans="1:10" ht="36.75" customHeight="1" x14ac:dyDescent="0.25">
      <c r="A75" s="127"/>
      <c r="B75" s="132" t="s">
        <v>104</v>
      </c>
      <c r="C75" s="194" t="s">
        <v>105</v>
      </c>
      <c r="D75" s="195"/>
      <c r="E75" s="195"/>
      <c r="F75" s="141" t="s">
        <v>27</v>
      </c>
      <c r="G75" s="133"/>
      <c r="H75" s="133"/>
      <c r="I75" s="133">
        <f>'SO 01 LL24_05-2 Pol'!G317</f>
        <v>0</v>
      </c>
      <c r="J75" s="138" t="str">
        <f>IF(I90=0,"",I75/I90*100)</f>
        <v/>
      </c>
    </row>
    <row r="76" spans="1:10" ht="36.75" customHeight="1" x14ac:dyDescent="0.25">
      <c r="A76" s="127"/>
      <c r="B76" s="132" t="s">
        <v>106</v>
      </c>
      <c r="C76" s="194" t="s">
        <v>107</v>
      </c>
      <c r="D76" s="195"/>
      <c r="E76" s="195"/>
      <c r="F76" s="141" t="s">
        <v>27</v>
      </c>
      <c r="G76" s="133"/>
      <c r="H76" s="133"/>
      <c r="I76" s="133">
        <f>'SO 01 LL24_05-2 Pol'!G332</f>
        <v>0</v>
      </c>
      <c r="J76" s="138" t="str">
        <f>IF(I90=0,"",I76/I90*100)</f>
        <v/>
      </c>
    </row>
    <row r="77" spans="1:10" ht="36.75" customHeight="1" x14ac:dyDescent="0.25">
      <c r="A77" s="127"/>
      <c r="B77" s="132" t="s">
        <v>108</v>
      </c>
      <c r="C77" s="194" t="s">
        <v>109</v>
      </c>
      <c r="D77" s="195"/>
      <c r="E77" s="195"/>
      <c r="F77" s="141" t="s">
        <v>27</v>
      </c>
      <c r="G77" s="133"/>
      <c r="H77" s="133"/>
      <c r="I77" s="133">
        <f>'SO 01 LL24_05-2 Pol'!G356</f>
        <v>0</v>
      </c>
      <c r="J77" s="138" t="str">
        <f>IF(I90=0,"",I77/I90*100)</f>
        <v/>
      </c>
    </row>
    <row r="78" spans="1:10" ht="36.75" customHeight="1" x14ac:dyDescent="0.25">
      <c r="A78" s="127"/>
      <c r="B78" s="132" t="s">
        <v>110</v>
      </c>
      <c r="C78" s="194" t="s">
        <v>111</v>
      </c>
      <c r="D78" s="195"/>
      <c r="E78" s="195"/>
      <c r="F78" s="141" t="s">
        <v>27</v>
      </c>
      <c r="G78" s="133"/>
      <c r="H78" s="133"/>
      <c r="I78" s="133">
        <f>'SO 01 LL24_05-2 Pol'!G369</f>
        <v>0</v>
      </c>
      <c r="J78" s="138" t="str">
        <f>IF(I90=0,"",I78/I90*100)</f>
        <v/>
      </c>
    </row>
    <row r="79" spans="1:10" ht="36.75" customHeight="1" x14ac:dyDescent="0.25">
      <c r="A79" s="127"/>
      <c r="B79" s="132" t="s">
        <v>112</v>
      </c>
      <c r="C79" s="194" t="s">
        <v>113</v>
      </c>
      <c r="D79" s="195"/>
      <c r="E79" s="195"/>
      <c r="F79" s="141" t="s">
        <v>27</v>
      </c>
      <c r="G79" s="133"/>
      <c r="H79" s="133"/>
      <c r="I79" s="133">
        <f>'SO 01 LL24_05-2 Pol'!G385</f>
        <v>0</v>
      </c>
      <c r="J79" s="138" t="str">
        <f>IF(I90=0,"",I79/I90*100)</f>
        <v/>
      </c>
    </row>
    <row r="80" spans="1:10" ht="36.75" customHeight="1" x14ac:dyDescent="0.25">
      <c r="A80" s="127"/>
      <c r="B80" s="132" t="s">
        <v>114</v>
      </c>
      <c r="C80" s="194" t="s">
        <v>115</v>
      </c>
      <c r="D80" s="195"/>
      <c r="E80" s="195"/>
      <c r="F80" s="141" t="s">
        <v>27</v>
      </c>
      <c r="G80" s="133"/>
      <c r="H80" s="133"/>
      <c r="I80" s="133">
        <f>'SO 01 LL24_05-2 Pol'!G396</f>
        <v>0</v>
      </c>
      <c r="J80" s="138" t="str">
        <f>IF(I90=0,"",I80/I90*100)</f>
        <v/>
      </c>
    </row>
    <row r="81" spans="1:10" ht="36.75" customHeight="1" x14ac:dyDescent="0.25">
      <c r="A81" s="127"/>
      <c r="B81" s="132" t="s">
        <v>116</v>
      </c>
      <c r="C81" s="194" t="s">
        <v>117</v>
      </c>
      <c r="D81" s="195"/>
      <c r="E81" s="195"/>
      <c r="F81" s="141" t="s">
        <v>27</v>
      </c>
      <c r="G81" s="133"/>
      <c r="H81" s="133"/>
      <c r="I81" s="133">
        <f>'SO 01 LL24_05-2 Pol'!G400</f>
        <v>0</v>
      </c>
      <c r="J81" s="138" t="str">
        <f>IF(I90=0,"",I81/I90*100)</f>
        <v/>
      </c>
    </row>
    <row r="82" spans="1:10" ht="36.75" customHeight="1" x14ac:dyDescent="0.25">
      <c r="A82" s="127"/>
      <c r="B82" s="132" t="s">
        <v>118</v>
      </c>
      <c r="C82" s="194" t="s">
        <v>119</v>
      </c>
      <c r="D82" s="195"/>
      <c r="E82" s="195"/>
      <c r="F82" s="141" t="s">
        <v>27</v>
      </c>
      <c r="G82" s="133"/>
      <c r="H82" s="133"/>
      <c r="I82" s="133">
        <f>'SO 01 LL24_05-2 Pol'!G431</f>
        <v>0</v>
      </c>
      <c r="J82" s="138" t="str">
        <f>IF(I90=0,"",I82/I90*100)</f>
        <v/>
      </c>
    </row>
    <row r="83" spans="1:10" ht="36.75" customHeight="1" x14ac:dyDescent="0.25">
      <c r="A83" s="127"/>
      <c r="B83" s="132" t="s">
        <v>120</v>
      </c>
      <c r="C83" s="194" t="s">
        <v>121</v>
      </c>
      <c r="D83" s="195"/>
      <c r="E83" s="195"/>
      <c r="F83" s="141" t="s">
        <v>27</v>
      </c>
      <c r="G83" s="133"/>
      <c r="H83" s="133"/>
      <c r="I83" s="133">
        <f>'SO 01 LL24_05-2 Pol'!G443</f>
        <v>0</v>
      </c>
      <c r="J83" s="138" t="str">
        <f>IF(I90=0,"",I83/I90*100)</f>
        <v/>
      </c>
    </row>
    <row r="84" spans="1:10" ht="36.75" customHeight="1" x14ac:dyDescent="0.25">
      <c r="A84" s="127"/>
      <c r="B84" s="132" t="s">
        <v>122</v>
      </c>
      <c r="C84" s="194" t="s">
        <v>123</v>
      </c>
      <c r="D84" s="195"/>
      <c r="E84" s="195"/>
      <c r="F84" s="141" t="s">
        <v>27</v>
      </c>
      <c r="G84" s="133"/>
      <c r="H84" s="133"/>
      <c r="I84" s="133">
        <f>'SO 01 LL24_05-2 Pol'!G458</f>
        <v>0</v>
      </c>
      <c r="J84" s="138" t="str">
        <f>IF(I90=0,"",I84/I90*100)</f>
        <v/>
      </c>
    </row>
    <row r="85" spans="1:10" ht="36.75" customHeight="1" x14ac:dyDescent="0.25">
      <c r="A85" s="127"/>
      <c r="B85" s="132" t="s">
        <v>124</v>
      </c>
      <c r="C85" s="194" t="s">
        <v>125</v>
      </c>
      <c r="D85" s="195"/>
      <c r="E85" s="195"/>
      <c r="F85" s="141" t="s">
        <v>28</v>
      </c>
      <c r="G85" s="133"/>
      <c r="H85" s="133"/>
      <c r="I85" s="133">
        <f>'SO 01 LL24_05-2 Pol'!G460</f>
        <v>0</v>
      </c>
      <c r="J85" s="138" t="str">
        <f>IF(I90=0,"",I85/I90*100)</f>
        <v/>
      </c>
    </row>
    <row r="86" spans="1:10" ht="36.75" customHeight="1" x14ac:dyDescent="0.25">
      <c r="A86" s="127"/>
      <c r="B86" s="132" t="s">
        <v>126</v>
      </c>
      <c r="C86" s="194" t="s">
        <v>127</v>
      </c>
      <c r="D86" s="195"/>
      <c r="E86" s="195"/>
      <c r="F86" s="141" t="s">
        <v>28</v>
      </c>
      <c r="G86" s="133"/>
      <c r="H86" s="133"/>
      <c r="I86" s="133">
        <f>'SO 01 LL24_05-2 Pol'!G464</f>
        <v>0</v>
      </c>
      <c r="J86" s="138" t="str">
        <f>IF(I90=0,"",I86/I90*100)</f>
        <v/>
      </c>
    </row>
    <row r="87" spans="1:10" ht="36.75" customHeight="1" x14ac:dyDescent="0.25">
      <c r="A87" s="127"/>
      <c r="B87" s="132" t="s">
        <v>128</v>
      </c>
      <c r="C87" s="194" t="s">
        <v>129</v>
      </c>
      <c r="D87" s="195"/>
      <c r="E87" s="195"/>
      <c r="F87" s="141" t="s">
        <v>28</v>
      </c>
      <c r="G87" s="133"/>
      <c r="H87" s="133"/>
      <c r="I87" s="133">
        <f>'SO 01 LL24_05-2 Pol'!G467</f>
        <v>0</v>
      </c>
      <c r="J87" s="138" t="str">
        <f>IF(I90=0,"",I87/I90*100)</f>
        <v/>
      </c>
    </row>
    <row r="88" spans="1:10" ht="36.75" customHeight="1" x14ac:dyDescent="0.25">
      <c r="A88" s="127"/>
      <c r="B88" s="132" t="s">
        <v>130</v>
      </c>
      <c r="C88" s="194" t="s">
        <v>29</v>
      </c>
      <c r="D88" s="195"/>
      <c r="E88" s="195"/>
      <c r="F88" s="141" t="s">
        <v>130</v>
      </c>
      <c r="G88" s="133"/>
      <c r="H88" s="133"/>
      <c r="I88" s="133">
        <f>'SO 01 LL24_05-2 Pol'!G471</f>
        <v>0</v>
      </c>
      <c r="J88" s="138" t="str">
        <f>IF(I90=0,"",I88/I90*100)</f>
        <v/>
      </c>
    </row>
    <row r="89" spans="1:10" ht="36.75" customHeight="1" x14ac:dyDescent="0.25">
      <c r="A89" s="127"/>
      <c r="B89" s="132" t="s">
        <v>131</v>
      </c>
      <c r="C89" s="194" t="s">
        <v>30</v>
      </c>
      <c r="D89" s="195"/>
      <c r="E89" s="195"/>
      <c r="F89" s="141" t="s">
        <v>131</v>
      </c>
      <c r="G89" s="133"/>
      <c r="H89" s="133"/>
      <c r="I89" s="133">
        <f>'SO 01 LL24_05-2 Pol'!G474</f>
        <v>0</v>
      </c>
      <c r="J89" s="138" t="str">
        <f>IF(I90=0,"",I89/I90*100)</f>
        <v/>
      </c>
    </row>
    <row r="90" spans="1:10" ht="25.5" customHeight="1" x14ac:dyDescent="0.25">
      <c r="A90" s="128"/>
      <c r="B90" s="134" t="s">
        <v>1</v>
      </c>
      <c r="C90" s="135"/>
      <c r="D90" s="136"/>
      <c r="E90" s="136"/>
      <c r="F90" s="142"/>
      <c r="G90" s="137"/>
      <c r="H90" s="137"/>
      <c r="I90" s="137">
        <f>SUM(I49:I89)</f>
        <v>0</v>
      </c>
      <c r="J90" s="139">
        <f>SUM(J49:J89)</f>
        <v>0</v>
      </c>
    </row>
    <row r="91" spans="1:10" x14ac:dyDescent="0.25">
      <c r="F91" s="87"/>
      <c r="G91" s="87"/>
      <c r="H91" s="87"/>
      <c r="I91" s="87"/>
      <c r="J91" s="140"/>
    </row>
    <row r="92" spans="1:10" x14ac:dyDescent="0.25">
      <c r="F92" s="87"/>
      <c r="G92" s="87"/>
      <c r="H92" s="87"/>
      <c r="I92" s="87"/>
      <c r="J92" s="140"/>
    </row>
    <row r="93" spans="1:10" x14ac:dyDescent="0.25">
      <c r="F93" s="87"/>
      <c r="G93" s="87"/>
      <c r="H93" s="87"/>
      <c r="I93" s="87"/>
      <c r="J93" s="14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44140625" style="3" customWidth="1"/>
    <col min="5" max="5" width="10.44140625" style="3" customWidth="1"/>
    <col min="6" max="6" width="9.77734375" style="3" customWidth="1"/>
    <col min="7" max="7" width="12.6640625" style="3" customWidth="1"/>
    <col min="8" max="16384" width="9.109375" style="3"/>
  </cols>
  <sheetData>
    <row r="1" spans="1:7" ht="15.6" x14ac:dyDescent="0.25">
      <c r="A1" s="245" t="s">
        <v>7</v>
      </c>
      <c r="B1" s="245"/>
      <c r="C1" s="246"/>
      <c r="D1" s="245"/>
      <c r="E1" s="245"/>
      <c r="F1" s="245"/>
      <c r="G1" s="245"/>
    </row>
    <row r="2" spans="1:7" ht="25.05" customHeight="1" x14ac:dyDescent="0.25">
      <c r="A2" s="50" t="s">
        <v>8</v>
      </c>
      <c r="B2" s="49"/>
      <c r="C2" s="247"/>
      <c r="D2" s="247"/>
      <c r="E2" s="247"/>
      <c r="F2" s="247"/>
      <c r="G2" s="248"/>
    </row>
    <row r="3" spans="1:7" ht="25.05" customHeight="1" x14ac:dyDescent="0.25">
      <c r="A3" s="50" t="s">
        <v>9</v>
      </c>
      <c r="B3" s="49"/>
      <c r="C3" s="247"/>
      <c r="D3" s="247"/>
      <c r="E3" s="247"/>
      <c r="F3" s="247"/>
      <c r="G3" s="248"/>
    </row>
    <row r="4" spans="1:7" ht="25.05" customHeight="1" x14ac:dyDescent="0.25">
      <c r="A4" s="50" t="s">
        <v>10</v>
      </c>
      <c r="B4" s="49"/>
      <c r="C4" s="247"/>
      <c r="D4" s="247"/>
      <c r="E4" s="247"/>
      <c r="F4" s="247"/>
      <c r="G4" s="248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5A61-B1E6-424F-84E9-EAEFE591C871}">
  <sheetPr>
    <outlinePr summaryBelow="0"/>
  </sheetPr>
  <dimension ref="A1:BH5004"/>
  <sheetViews>
    <sheetView tabSelected="1" view="pageBreakPreview" zoomScaleNormal="100" zoomScaleSheetLayoutView="100" workbookViewId="0">
      <pane ySplit="7" topLeftCell="A364" activePane="bottomLeft" state="frozen"/>
      <selection pane="bottomLeft" activeCell="T361" sqref="T361:T363"/>
    </sheetView>
  </sheetViews>
  <sheetFormatPr defaultColWidth="8.77734375" defaultRowHeight="13.2" outlineLevelRow="3" x14ac:dyDescent="0.25"/>
  <cols>
    <col min="1" max="1" width="3.44140625" customWidth="1"/>
    <col min="2" max="2" width="12.44140625" style="125" customWidth="1"/>
    <col min="3" max="3" width="38.33203125" style="125" customWidth="1"/>
    <col min="4" max="4" width="4.77734375" customWidth="1"/>
    <col min="5" max="5" width="10.44140625" customWidth="1"/>
    <col min="6" max="6" width="9.77734375" customWidth="1"/>
    <col min="7" max="7" width="12.664062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61" t="s">
        <v>7</v>
      </c>
      <c r="B1" s="261"/>
      <c r="C1" s="261"/>
      <c r="D1" s="261"/>
      <c r="E1" s="261"/>
      <c r="F1" s="261"/>
      <c r="G1" s="261"/>
      <c r="AG1" t="s">
        <v>132</v>
      </c>
    </row>
    <row r="2" spans="1:60" ht="25.05" customHeight="1" x14ac:dyDescent="0.25">
      <c r="A2" s="144" t="s">
        <v>8</v>
      </c>
      <c r="B2" s="49" t="s">
        <v>41</v>
      </c>
      <c r="C2" s="262" t="s">
        <v>42</v>
      </c>
      <c r="D2" s="263"/>
      <c r="E2" s="263"/>
      <c r="F2" s="263"/>
      <c r="G2" s="264"/>
      <c r="AG2" t="s">
        <v>133</v>
      </c>
    </row>
    <row r="3" spans="1:60" ht="25.05" customHeight="1" x14ac:dyDescent="0.25">
      <c r="A3" s="144" t="s">
        <v>9</v>
      </c>
      <c r="B3" s="49" t="s">
        <v>43</v>
      </c>
      <c r="C3" s="262" t="s">
        <v>44</v>
      </c>
      <c r="D3" s="263"/>
      <c r="E3" s="263"/>
      <c r="F3" s="263"/>
      <c r="G3" s="264"/>
      <c r="AC3" s="125" t="s">
        <v>133</v>
      </c>
      <c r="AG3" t="s">
        <v>134</v>
      </c>
    </row>
    <row r="4" spans="1:60" ht="25.05" customHeight="1" x14ac:dyDescent="0.25">
      <c r="A4" s="145" t="s">
        <v>10</v>
      </c>
      <c r="B4" s="146" t="s">
        <v>41</v>
      </c>
      <c r="C4" s="265" t="s">
        <v>42</v>
      </c>
      <c r="D4" s="266"/>
      <c r="E4" s="266"/>
      <c r="F4" s="266"/>
      <c r="G4" s="267"/>
      <c r="AG4" t="s">
        <v>135</v>
      </c>
    </row>
    <row r="5" spans="1:60" x14ac:dyDescent="0.25">
      <c r="D5" s="10"/>
    </row>
    <row r="6" spans="1:60" ht="39.6" x14ac:dyDescent="0.25">
      <c r="A6" s="148" t="s">
        <v>136</v>
      </c>
      <c r="B6" s="150" t="s">
        <v>137</v>
      </c>
      <c r="C6" s="150" t="s">
        <v>138</v>
      </c>
      <c r="D6" s="149" t="s">
        <v>139</v>
      </c>
      <c r="E6" s="148" t="s">
        <v>140</v>
      </c>
      <c r="F6" s="147" t="s">
        <v>141</v>
      </c>
      <c r="G6" s="148" t="s">
        <v>31</v>
      </c>
      <c r="H6" s="151" t="s">
        <v>32</v>
      </c>
      <c r="I6" s="151" t="s">
        <v>142</v>
      </c>
      <c r="J6" s="151" t="s">
        <v>33</v>
      </c>
      <c r="K6" s="151" t="s">
        <v>143</v>
      </c>
      <c r="L6" s="151" t="s">
        <v>144</v>
      </c>
      <c r="M6" s="151" t="s">
        <v>145</v>
      </c>
      <c r="N6" s="151" t="s">
        <v>146</v>
      </c>
      <c r="O6" s="151" t="s">
        <v>147</v>
      </c>
      <c r="P6" s="151" t="s">
        <v>148</v>
      </c>
      <c r="Q6" s="151" t="s">
        <v>149</v>
      </c>
      <c r="R6" s="151" t="s">
        <v>150</v>
      </c>
      <c r="S6" s="151" t="s">
        <v>151</v>
      </c>
      <c r="T6" s="151" t="s">
        <v>152</v>
      </c>
      <c r="U6" s="151" t="s">
        <v>153</v>
      </c>
      <c r="V6" s="151" t="s">
        <v>154</v>
      </c>
      <c r="W6" s="151" t="s">
        <v>155</v>
      </c>
      <c r="X6" s="151" t="s">
        <v>156</v>
      </c>
      <c r="Y6" s="151" t="s">
        <v>157</v>
      </c>
    </row>
    <row r="7" spans="1:60" hidden="1" x14ac:dyDescent="0.25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5">
      <c r="A8" s="166" t="s">
        <v>158</v>
      </c>
      <c r="B8" s="167" t="s">
        <v>52</v>
      </c>
      <c r="C8" s="187" t="s">
        <v>53</v>
      </c>
      <c r="D8" s="168"/>
      <c r="E8" s="169"/>
      <c r="F8" s="170"/>
      <c r="G8" s="170">
        <f>SUMIF(AG9:AG30,"&lt;&gt;NOR",G9:G30)</f>
        <v>0</v>
      </c>
      <c r="H8" s="170"/>
      <c r="I8" s="170">
        <f>SUM(I9:I30)</f>
        <v>578.17999999999995</v>
      </c>
      <c r="J8" s="170"/>
      <c r="K8" s="170">
        <f>SUM(K9:K30)</f>
        <v>148161.32</v>
      </c>
      <c r="L8" s="170"/>
      <c r="M8" s="170">
        <f>SUM(M9:M30)</f>
        <v>0</v>
      </c>
      <c r="N8" s="169"/>
      <c r="O8" s="169">
        <f>SUM(O9:O30)</f>
        <v>0</v>
      </c>
      <c r="P8" s="169"/>
      <c r="Q8" s="169">
        <f>SUM(Q9:Q30)</f>
        <v>0</v>
      </c>
      <c r="R8" s="170"/>
      <c r="S8" s="170"/>
      <c r="T8" s="171"/>
      <c r="U8" s="165"/>
      <c r="V8" s="165">
        <f>SUM(V9:V30)</f>
        <v>107.09</v>
      </c>
      <c r="W8" s="165"/>
      <c r="X8" s="165"/>
      <c r="Y8" s="165"/>
      <c r="AG8" t="s">
        <v>159</v>
      </c>
    </row>
    <row r="9" spans="1:60" outlineLevel="1" x14ac:dyDescent="0.25">
      <c r="A9" s="173">
        <v>1</v>
      </c>
      <c r="B9" s="174" t="s">
        <v>160</v>
      </c>
      <c r="C9" s="188" t="s">
        <v>161</v>
      </c>
      <c r="D9" s="175" t="s">
        <v>162</v>
      </c>
      <c r="E9" s="176">
        <v>24</v>
      </c>
      <c r="F9" s="177"/>
      <c r="G9" s="178">
        <f>ROUND(E9*F9,2)</f>
        <v>0</v>
      </c>
      <c r="H9" s="177">
        <v>0</v>
      </c>
      <c r="I9" s="178">
        <f>ROUND(E9*H9,2)</f>
        <v>0</v>
      </c>
      <c r="J9" s="177">
        <v>90.2</v>
      </c>
      <c r="K9" s="178">
        <f>ROUND(E9*J9,2)</f>
        <v>2164.8000000000002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8"/>
      <c r="S9" s="178" t="s">
        <v>163</v>
      </c>
      <c r="T9" s="179" t="s">
        <v>163</v>
      </c>
      <c r="U9" s="162">
        <v>9.7000000000000003E-2</v>
      </c>
      <c r="V9" s="162">
        <f>ROUND(E9*U9,2)</f>
        <v>2.33</v>
      </c>
      <c r="W9" s="162"/>
      <c r="X9" s="162" t="s">
        <v>164</v>
      </c>
      <c r="Y9" s="162" t="s">
        <v>165</v>
      </c>
      <c r="Z9" s="152"/>
      <c r="AA9" s="152"/>
      <c r="AB9" s="152"/>
      <c r="AC9" s="152"/>
      <c r="AD9" s="152"/>
      <c r="AE9" s="152"/>
      <c r="AF9" s="152"/>
      <c r="AG9" s="152" t="s">
        <v>166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2" x14ac:dyDescent="0.25">
      <c r="A10" s="159"/>
      <c r="B10" s="160"/>
      <c r="C10" s="189" t="s">
        <v>167</v>
      </c>
      <c r="D10" s="163"/>
      <c r="E10" s="164">
        <v>24</v>
      </c>
      <c r="F10" s="162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168</v>
      </c>
      <c r="AH10" s="152">
        <v>0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5">
      <c r="A11" s="173">
        <v>2</v>
      </c>
      <c r="B11" s="174" t="s">
        <v>169</v>
      </c>
      <c r="C11" s="188" t="s">
        <v>170</v>
      </c>
      <c r="D11" s="175" t="s">
        <v>162</v>
      </c>
      <c r="E11" s="176">
        <v>73.395150000000001</v>
      </c>
      <c r="F11" s="177"/>
      <c r="G11" s="178">
        <f>ROUND(E11*F11,2)</f>
        <v>0</v>
      </c>
      <c r="H11" s="177">
        <v>0</v>
      </c>
      <c r="I11" s="178">
        <f>ROUND(E11*H11,2)</f>
        <v>0</v>
      </c>
      <c r="J11" s="177">
        <v>227.5</v>
      </c>
      <c r="K11" s="178">
        <f>ROUND(E11*J11,2)</f>
        <v>16697.400000000001</v>
      </c>
      <c r="L11" s="178">
        <v>21</v>
      </c>
      <c r="M11" s="178">
        <f>G11*(1+L11/100)</f>
        <v>0</v>
      </c>
      <c r="N11" s="176">
        <v>0</v>
      </c>
      <c r="O11" s="176">
        <f>ROUND(E11*N11,2)</f>
        <v>0</v>
      </c>
      <c r="P11" s="176">
        <v>0</v>
      </c>
      <c r="Q11" s="176">
        <f>ROUND(E11*P11,2)</f>
        <v>0</v>
      </c>
      <c r="R11" s="178"/>
      <c r="S11" s="178" t="s">
        <v>163</v>
      </c>
      <c r="T11" s="179" t="s">
        <v>163</v>
      </c>
      <c r="U11" s="162">
        <v>0.36799999999999999</v>
      </c>
      <c r="V11" s="162">
        <f>ROUND(E11*U11,2)</f>
        <v>27.01</v>
      </c>
      <c r="W11" s="162"/>
      <c r="X11" s="162" t="s">
        <v>164</v>
      </c>
      <c r="Y11" s="162" t="s">
        <v>165</v>
      </c>
      <c r="Z11" s="152"/>
      <c r="AA11" s="152"/>
      <c r="AB11" s="152"/>
      <c r="AC11" s="152"/>
      <c r="AD11" s="152"/>
      <c r="AE11" s="152"/>
      <c r="AF11" s="152"/>
      <c r="AG11" s="152" t="s">
        <v>166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2" x14ac:dyDescent="0.25">
      <c r="A12" s="159"/>
      <c r="B12" s="160"/>
      <c r="C12" s="189" t="s">
        <v>171</v>
      </c>
      <c r="D12" s="163"/>
      <c r="E12" s="164">
        <v>55.575000000000003</v>
      </c>
      <c r="F12" s="162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52"/>
      <c r="AA12" s="152"/>
      <c r="AB12" s="152"/>
      <c r="AC12" s="152"/>
      <c r="AD12" s="152"/>
      <c r="AE12" s="152"/>
      <c r="AF12" s="152"/>
      <c r="AG12" s="152" t="s">
        <v>168</v>
      </c>
      <c r="AH12" s="152">
        <v>0</v>
      </c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20.399999999999999" outlineLevel="3" x14ac:dyDescent="0.25">
      <c r="A13" s="159"/>
      <c r="B13" s="160"/>
      <c r="C13" s="189" t="s">
        <v>172</v>
      </c>
      <c r="D13" s="163"/>
      <c r="E13" s="164">
        <v>8.4451499999999999</v>
      </c>
      <c r="F13" s="162"/>
      <c r="G13" s="162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2"/>
      <c r="S13" s="162"/>
      <c r="T13" s="162"/>
      <c r="U13" s="162"/>
      <c r="V13" s="162"/>
      <c r="W13" s="162"/>
      <c r="X13" s="162"/>
      <c r="Y13" s="162"/>
      <c r="Z13" s="152"/>
      <c r="AA13" s="152"/>
      <c r="AB13" s="152"/>
      <c r="AC13" s="152"/>
      <c r="AD13" s="152"/>
      <c r="AE13" s="152"/>
      <c r="AF13" s="152"/>
      <c r="AG13" s="152" t="s">
        <v>168</v>
      </c>
      <c r="AH13" s="152">
        <v>0</v>
      </c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3" x14ac:dyDescent="0.25">
      <c r="A14" s="159"/>
      <c r="B14" s="160"/>
      <c r="C14" s="189" t="s">
        <v>173</v>
      </c>
      <c r="D14" s="163"/>
      <c r="E14" s="164">
        <v>9.375</v>
      </c>
      <c r="F14" s="162"/>
      <c r="G14" s="162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168</v>
      </c>
      <c r="AH14" s="152">
        <v>0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5">
      <c r="A15" s="173">
        <v>3</v>
      </c>
      <c r="B15" s="174" t="s">
        <v>174</v>
      </c>
      <c r="C15" s="188" t="s">
        <v>175</v>
      </c>
      <c r="D15" s="175" t="s">
        <v>162</v>
      </c>
      <c r="E15" s="176">
        <v>29.553560000000001</v>
      </c>
      <c r="F15" s="177"/>
      <c r="G15" s="178">
        <f>ROUND(E15*F15,2)</f>
        <v>0</v>
      </c>
      <c r="H15" s="177">
        <v>0</v>
      </c>
      <c r="I15" s="178">
        <f>ROUND(E15*H15,2)</f>
        <v>0</v>
      </c>
      <c r="J15" s="177">
        <v>585</v>
      </c>
      <c r="K15" s="178">
        <f>ROUND(E15*J15,2)</f>
        <v>17288.830000000002</v>
      </c>
      <c r="L15" s="178">
        <v>21</v>
      </c>
      <c r="M15" s="178">
        <f>G15*(1+L15/100)</f>
        <v>0</v>
      </c>
      <c r="N15" s="176">
        <v>0</v>
      </c>
      <c r="O15" s="176">
        <f>ROUND(E15*N15,2)</f>
        <v>0</v>
      </c>
      <c r="P15" s="176">
        <v>0</v>
      </c>
      <c r="Q15" s="176">
        <f>ROUND(E15*P15,2)</f>
        <v>0</v>
      </c>
      <c r="R15" s="178"/>
      <c r="S15" s="178" t="s">
        <v>163</v>
      </c>
      <c r="T15" s="179" t="s">
        <v>163</v>
      </c>
      <c r="U15" s="162">
        <v>0.36499999999999999</v>
      </c>
      <c r="V15" s="162">
        <f>ROUND(E15*U15,2)</f>
        <v>10.79</v>
      </c>
      <c r="W15" s="162"/>
      <c r="X15" s="162" t="s">
        <v>164</v>
      </c>
      <c r="Y15" s="162" t="s">
        <v>165</v>
      </c>
      <c r="Z15" s="152"/>
      <c r="AA15" s="152"/>
      <c r="AB15" s="152"/>
      <c r="AC15" s="152"/>
      <c r="AD15" s="152"/>
      <c r="AE15" s="152"/>
      <c r="AF15" s="152"/>
      <c r="AG15" s="152" t="s">
        <v>166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ht="20.399999999999999" outlineLevel="2" x14ac:dyDescent="0.25">
      <c r="A16" s="159"/>
      <c r="B16" s="160"/>
      <c r="C16" s="189" t="s">
        <v>176</v>
      </c>
      <c r="D16" s="163"/>
      <c r="E16" s="164">
        <v>29.553560000000001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2"/>
      <c r="AA16" s="152"/>
      <c r="AB16" s="152"/>
      <c r="AC16" s="152"/>
      <c r="AD16" s="152"/>
      <c r="AE16" s="152"/>
      <c r="AF16" s="152"/>
      <c r="AG16" s="152" t="s">
        <v>168</v>
      </c>
      <c r="AH16" s="152">
        <v>0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5">
      <c r="A17" s="173">
        <v>4</v>
      </c>
      <c r="B17" s="174" t="s">
        <v>177</v>
      </c>
      <c r="C17" s="188" t="s">
        <v>178</v>
      </c>
      <c r="D17" s="175" t="s">
        <v>162</v>
      </c>
      <c r="E17" s="176">
        <v>2.3875500000000001</v>
      </c>
      <c r="F17" s="177"/>
      <c r="G17" s="178">
        <f>ROUND(E17*F17,2)</f>
        <v>0</v>
      </c>
      <c r="H17" s="177">
        <v>0</v>
      </c>
      <c r="I17" s="178">
        <f>ROUND(E17*H17,2)</f>
        <v>0</v>
      </c>
      <c r="J17" s="177">
        <v>1761</v>
      </c>
      <c r="K17" s="178">
        <f>ROUND(E17*J17,2)</f>
        <v>4204.4799999999996</v>
      </c>
      <c r="L17" s="178">
        <v>21</v>
      </c>
      <c r="M17" s="178">
        <f>G17*(1+L17/100)</f>
        <v>0</v>
      </c>
      <c r="N17" s="176">
        <v>0</v>
      </c>
      <c r="O17" s="176">
        <f>ROUND(E17*N17,2)</f>
        <v>0</v>
      </c>
      <c r="P17" s="176">
        <v>0</v>
      </c>
      <c r="Q17" s="176">
        <f>ROUND(E17*P17,2)</f>
        <v>0</v>
      </c>
      <c r="R17" s="178"/>
      <c r="S17" s="178" t="s">
        <v>163</v>
      </c>
      <c r="T17" s="179" t="s">
        <v>163</v>
      </c>
      <c r="U17" s="162">
        <v>3.1309999999999998</v>
      </c>
      <c r="V17" s="162">
        <f>ROUND(E17*U17,2)</f>
        <v>7.48</v>
      </c>
      <c r="W17" s="162"/>
      <c r="X17" s="162" t="s">
        <v>164</v>
      </c>
      <c r="Y17" s="162" t="s">
        <v>165</v>
      </c>
      <c r="Z17" s="152"/>
      <c r="AA17" s="152"/>
      <c r="AB17" s="152"/>
      <c r="AC17" s="152"/>
      <c r="AD17" s="152"/>
      <c r="AE17" s="152"/>
      <c r="AF17" s="152"/>
      <c r="AG17" s="152" t="s">
        <v>166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ht="20.399999999999999" outlineLevel="2" x14ac:dyDescent="0.25">
      <c r="A18" s="159"/>
      <c r="B18" s="160"/>
      <c r="C18" s="189" t="s">
        <v>179</v>
      </c>
      <c r="D18" s="163"/>
      <c r="E18" s="164">
        <v>2.3875500000000001</v>
      </c>
      <c r="F18" s="162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62"/>
      <c r="Z18" s="152"/>
      <c r="AA18" s="152"/>
      <c r="AB18" s="152"/>
      <c r="AC18" s="152"/>
      <c r="AD18" s="152"/>
      <c r="AE18" s="152"/>
      <c r="AF18" s="152"/>
      <c r="AG18" s="152" t="s">
        <v>168</v>
      </c>
      <c r="AH18" s="152">
        <v>0</v>
      </c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5">
      <c r="A19" s="173">
        <v>5</v>
      </c>
      <c r="B19" s="174" t="s">
        <v>180</v>
      </c>
      <c r="C19" s="188" t="s">
        <v>181</v>
      </c>
      <c r="D19" s="175" t="s">
        <v>162</v>
      </c>
      <c r="E19" s="176">
        <v>105.33626</v>
      </c>
      <c r="F19" s="177"/>
      <c r="G19" s="178">
        <f>ROUND(E19*F19,2)</f>
        <v>0</v>
      </c>
      <c r="H19" s="177">
        <v>0</v>
      </c>
      <c r="I19" s="178">
        <f>ROUND(E19*H19,2)</f>
        <v>0</v>
      </c>
      <c r="J19" s="177">
        <v>196.5</v>
      </c>
      <c r="K19" s="178">
        <f>ROUND(E19*J19,2)</f>
        <v>20698.580000000002</v>
      </c>
      <c r="L19" s="178">
        <v>21</v>
      </c>
      <c r="M19" s="178">
        <f>G19*(1+L19/100)</f>
        <v>0</v>
      </c>
      <c r="N19" s="176">
        <v>0</v>
      </c>
      <c r="O19" s="176">
        <f>ROUND(E19*N19,2)</f>
        <v>0</v>
      </c>
      <c r="P19" s="176">
        <v>0</v>
      </c>
      <c r="Q19" s="176">
        <f>ROUND(E19*P19,2)</f>
        <v>0</v>
      </c>
      <c r="R19" s="178"/>
      <c r="S19" s="178" t="s">
        <v>163</v>
      </c>
      <c r="T19" s="179" t="s">
        <v>163</v>
      </c>
      <c r="U19" s="162">
        <v>1.0999999999999999E-2</v>
      </c>
      <c r="V19" s="162">
        <f>ROUND(E19*U19,2)</f>
        <v>1.1599999999999999</v>
      </c>
      <c r="W19" s="162"/>
      <c r="X19" s="162" t="s">
        <v>164</v>
      </c>
      <c r="Y19" s="162" t="s">
        <v>165</v>
      </c>
      <c r="Z19" s="152"/>
      <c r="AA19" s="152"/>
      <c r="AB19" s="152"/>
      <c r="AC19" s="152"/>
      <c r="AD19" s="152"/>
      <c r="AE19" s="152"/>
      <c r="AF19" s="152"/>
      <c r="AG19" s="152" t="s">
        <v>166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2" x14ac:dyDescent="0.25">
      <c r="A20" s="159"/>
      <c r="B20" s="160"/>
      <c r="C20" s="189" t="s">
        <v>182</v>
      </c>
      <c r="D20" s="163"/>
      <c r="E20" s="164">
        <v>73.395150000000001</v>
      </c>
      <c r="F20" s="162"/>
      <c r="G20" s="162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52"/>
      <c r="AA20" s="152"/>
      <c r="AB20" s="152"/>
      <c r="AC20" s="152"/>
      <c r="AD20" s="152"/>
      <c r="AE20" s="152"/>
      <c r="AF20" s="152"/>
      <c r="AG20" s="152" t="s">
        <v>168</v>
      </c>
      <c r="AH20" s="152">
        <v>5</v>
      </c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3" x14ac:dyDescent="0.25">
      <c r="A21" s="159"/>
      <c r="B21" s="160"/>
      <c r="C21" s="189" t="s">
        <v>183</v>
      </c>
      <c r="D21" s="163"/>
      <c r="E21" s="164">
        <v>29.553560000000001</v>
      </c>
      <c r="F21" s="162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62"/>
      <c r="Z21" s="152"/>
      <c r="AA21" s="152"/>
      <c r="AB21" s="152"/>
      <c r="AC21" s="152"/>
      <c r="AD21" s="152"/>
      <c r="AE21" s="152"/>
      <c r="AF21" s="152"/>
      <c r="AG21" s="152" t="s">
        <v>168</v>
      </c>
      <c r="AH21" s="152">
        <v>5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3" x14ac:dyDescent="0.25">
      <c r="A22" s="159"/>
      <c r="B22" s="160"/>
      <c r="C22" s="189" t="s">
        <v>184</v>
      </c>
      <c r="D22" s="163"/>
      <c r="E22" s="164">
        <v>2.3875500000000001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2"/>
      <c r="AA22" s="152"/>
      <c r="AB22" s="152"/>
      <c r="AC22" s="152"/>
      <c r="AD22" s="152"/>
      <c r="AE22" s="152"/>
      <c r="AF22" s="152"/>
      <c r="AG22" s="152" t="s">
        <v>168</v>
      </c>
      <c r="AH22" s="152">
        <v>5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5">
      <c r="A23" s="173">
        <v>6</v>
      </c>
      <c r="B23" s="174" t="s">
        <v>185</v>
      </c>
      <c r="C23" s="188" t="s">
        <v>186</v>
      </c>
      <c r="D23" s="175" t="s">
        <v>162</v>
      </c>
      <c r="E23" s="176">
        <v>105.33626</v>
      </c>
      <c r="F23" s="177"/>
      <c r="G23" s="178">
        <f>ROUND(E23*F23,2)</f>
        <v>0</v>
      </c>
      <c r="H23" s="177">
        <v>0</v>
      </c>
      <c r="I23" s="178">
        <f>ROUND(E23*H23,2)</f>
        <v>0</v>
      </c>
      <c r="J23" s="177">
        <v>18.899999999999999</v>
      </c>
      <c r="K23" s="178">
        <f>ROUND(E23*J23,2)</f>
        <v>1990.86</v>
      </c>
      <c r="L23" s="178">
        <v>21</v>
      </c>
      <c r="M23" s="178">
        <f>G23*(1+L23/100)</f>
        <v>0</v>
      </c>
      <c r="N23" s="176">
        <v>0</v>
      </c>
      <c r="O23" s="176">
        <f>ROUND(E23*N23,2)</f>
        <v>0</v>
      </c>
      <c r="P23" s="176">
        <v>0</v>
      </c>
      <c r="Q23" s="176">
        <f>ROUND(E23*P23,2)</f>
        <v>0</v>
      </c>
      <c r="R23" s="178"/>
      <c r="S23" s="178" t="s">
        <v>163</v>
      </c>
      <c r="T23" s="179" t="s">
        <v>163</v>
      </c>
      <c r="U23" s="162">
        <v>8.9999999999999993E-3</v>
      </c>
      <c r="V23" s="162">
        <f>ROUND(E23*U23,2)</f>
        <v>0.95</v>
      </c>
      <c r="W23" s="162"/>
      <c r="X23" s="162" t="s">
        <v>164</v>
      </c>
      <c r="Y23" s="162" t="s">
        <v>165</v>
      </c>
      <c r="Z23" s="152"/>
      <c r="AA23" s="152"/>
      <c r="AB23" s="152"/>
      <c r="AC23" s="152"/>
      <c r="AD23" s="152"/>
      <c r="AE23" s="152"/>
      <c r="AF23" s="152"/>
      <c r="AG23" s="152" t="s">
        <v>166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2" x14ac:dyDescent="0.25">
      <c r="A24" s="159"/>
      <c r="B24" s="160"/>
      <c r="C24" s="189" t="s">
        <v>187</v>
      </c>
      <c r="D24" s="163"/>
      <c r="E24" s="164">
        <v>105.33626</v>
      </c>
      <c r="F24" s="162"/>
      <c r="G24" s="162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62"/>
      <c r="Z24" s="152"/>
      <c r="AA24" s="152"/>
      <c r="AB24" s="152"/>
      <c r="AC24" s="152"/>
      <c r="AD24" s="152"/>
      <c r="AE24" s="152"/>
      <c r="AF24" s="152"/>
      <c r="AG24" s="152" t="s">
        <v>168</v>
      </c>
      <c r="AH24" s="152">
        <v>5</v>
      </c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5">
      <c r="A25" s="173">
        <v>7</v>
      </c>
      <c r="B25" s="174" t="s">
        <v>188</v>
      </c>
      <c r="C25" s="188" t="s">
        <v>189</v>
      </c>
      <c r="D25" s="175" t="s">
        <v>190</v>
      </c>
      <c r="E25" s="176">
        <v>240</v>
      </c>
      <c r="F25" s="177"/>
      <c r="G25" s="178">
        <f>ROUND(E25*F25,2)</f>
        <v>0</v>
      </c>
      <c r="H25" s="177">
        <v>0</v>
      </c>
      <c r="I25" s="178">
        <f>ROUND(E25*H25,2)</f>
        <v>0</v>
      </c>
      <c r="J25" s="177">
        <v>59</v>
      </c>
      <c r="K25" s="178">
        <f>ROUND(E25*J25,2)</f>
        <v>14160</v>
      </c>
      <c r="L25" s="178">
        <v>21</v>
      </c>
      <c r="M25" s="178">
        <f>G25*(1+L25/100)</f>
        <v>0</v>
      </c>
      <c r="N25" s="176">
        <v>0</v>
      </c>
      <c r="O25" s="176">
        <f>ROUND(E25*N25,2)</f>
        <v>0</v>
      </c>
      <c r="P25" s="176">
        <v>0</v>
      </c>
      <c r="Q25" s="176">
        <f>ROUND(E25*P25,2)</f>
        <v>0</v>
      </c>
      <c r="R25" s="178"/>
      <c r="S25" s="178" t="s">
        <v>163</v>
      </c>
      <c r="T25" s="179" t="s">
        <v>163</v>
      </c>
      <c r="U25" s="162">
        <v>0.13</v>
      </c>
      <c r="V25" s="162">
        <f>ROUND(E25*U25,2)</f>
        <v>31.2</v>
      </c>
      <c r="W25" s="162"/>
      <c r="X25" s="162" t="s">
        <v>164</v>
      </c>
      <c r="Y25" s="162" t="s">
        <v>165</v>
      </c>
      <c r="Z25" s="152"/>
      <c r="AA25" s="152"/>
      <c r="AB25" s="152"/>
      <c r="AC25" s="152"/>
      <c r="AD25" s="152"/>
      <c r="AE25" s="152"/>
      <c r="AF25" s="152"/>
      <c r="AG25" s="152" t="s">
        <v>166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2" x14ac:dyDescent="0.25">
      <c r="A26" s="159"/>
      <c r="B26" s="160"/>
      <c r="C26" s="189" t="s">
        <v>191</v>
      </c>
      <c r="D26" s="163"/>
      <c r="E26" s="164">
        <v>240</v>
      </c>
      <c r="F26" s="162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62"/>
      <c r="Y26" s="162"/>
      <c r="Z26" s="152"/>
      <c r="AA26" s="152"/>
      <c r="AB26" s="152"/>
      <c r="AC26" s="152"/>
      <c r="AD26" s="152"/>
      <c r="AE26" s="152"/>
      <c r="AF26" s="152"/>
      <c r="AG26" s="152" t="s">
        <v>168</v>
      </c>
      <c r="AH26" s="152">
        <v>0</v>
      </c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ht="20.399999999999999" outlineLevel="1" x14ac:dyDescent="0.25">
      <c r="A27" s="173">
        <v>8</v>
      </c>
      <c r="B27" s="174" t="s">
        <v>192</v>
      </c>
      <c r="C27" s="188" t="s">
        <v>193</v>
      </c>
      <c r="D27" s="175" t="s">
        <v>162</v>
      </c>
      <c r="E27" s="176">
        <v>105.33626</v>
      </c>
      <c r="F27" s="177"/>
      <c r="G27" s="178">
        <f>ROUND(E27*F27,2)</f>
        <v>0</v>
      </c>
      <c r="H27" s="177">
        <v>0</v>
      </c>
      <c r="I27" s="178">
        <f>ROUND(E27*H27,2)</f>
        <v>0</v>
      </c>
      <c r="J27" s="177">
        <v>513</v>
      </c>
      <c r="K27" s="178">
        <f>ROUND(E27*J27,2)</f>
        <v>54037.5</v>
      </c>
      <c r="L27" s="178">
        <v>21</v>
      </c>
      <c r="M27" s="178">
        <f>G27*(1+L27/100)</f>
        <v>0</v>
      </c>
      <c r="N27" s="176">
        <v>0</v>
      </c>
      <c r="O27" s="176">
        <f>ROUND(E27*N27,2)</f>
        <v>0</v>
      </c>
      <c r="P27" s="176">
        <v>0</v>
      </c>
      <c r="Q27" s="176">
        <f>ROUND(E27*P27,2)</f>
        <v>0</v>
      </c>
      <c r="R27" s="178"/>
      <c r="S27" s="178" t="s">
        <v>163</v>
      </c>
      <c r="T27" s="179" t="s">
        <v>163</v>
      </c>
      <c r="U27" s="162">
        <v>0</v>
      </c>
      <c r="V27" s="162">
        <f>ROUND(E27*U27,2)</f>
        <v>0</v>
      </c>
      <c r="W27" s="162"/>
      <c r="X27" s="162" t="s">
        <v>164</v>
      </c>
      <c r="Y27" s="162" t="s">
        <v>165</v>
      </c>
      <c r="Z27" s="152"/>
      <c r="AA27" s="152"/>
      <c r="AB27" s="152"/>
      <c r="AC27" s="152"/>
      <c r="AD27" s="152"/>
      <c r="AE27" s="152"/>
      <c r="AF27" s="152"/>
      <c r="AG27" s="152" t="s">
        <v>166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2" x14ac:dyDescent="0.25">
      <c r="A28" s="159"/>
      <c r="B28" s="160"/>
      <c r="C28" s="189" t="s">
        <v>194</v>
      </c>
      <c r="D28" s="163"/>
      <c r="E28" s="164">
        <v>105.33626</v>
      </c>
      <c r="F28" s="162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2"/>
      <c r="S28" s="162"/>
      <c r="T28" s="162"/>
      <c r="U28" s="162"/>
      <c r="V28" s="162"/>
      <c r="W28" s="162"/>
      <c r="X28" s="162"/>
      <c r="Y28" s="162"/>
      <c r="Z28" s="152"/>
      <c r="AA28" s="152"/>
      <c r="AB28" s="152"/>
      <c r="AC28" s="152"/>
      <c r="AD28" s="152"/>
      <c r="AE28" s="152"/>
      <c r="AF28" s="152"/>
      <c r="AG28" s="152" t="s">
        <v>168</v>
      </c>
      <c r="AH28" s="152">
        <v>5</v>
      </c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ht="20.399999999999999" outlineLevel="1" x14ac:dyDescent="0.25">
      <c r="A29" s="173">
        <v>9</v>
      </c>
      <c r="B29" s="174" t="s">
        <v>195</v>
      </c>
      <c r="C29" s="188" t="s">
        <v>196</v>
      </c>
      <c r="D29" s="175" t="s">
        <v>190</v>
      </c>
      <c r="E29" s="176">
        <v>77.400000000000006</v>
      </c>
      <c r="F29" s="177"/>
      <c r="G29" s="178">
        <f>ROUND(E29*F29,2)</f>
        <v>0</v>
      </c>
      <c r="H29" s="177">
        <v>7.47</v>
      </c>
      <c r="I29" s="178">
        <f>ROUND(E29*H29,2)</f>
        <v>578.17999999999995</v>
      </c>
      <c r="J29" s="177">
        <v>218.59</v>
      </c>
      <c r="K29" s="178">
        <f>ROUND(E29*J29,2)</f>
        <v>16918.87</v>
      </c>
      <c r="L29" s="178">
        <v>21</v>
      </c>
      <c r="M29" s="178">
        <f>G29*(1+L29/100)</f>
        <v>0</v>
      </c>
      <c r="N29" s="176">
        <v>3.0000000000000001E-5</v>
      </c>
      <c r="O29" s="176">
        <f>ROUND(E29*N29,2)</f>
        <v>0</v>
      </c>
      <c r="P29" s="176">
        <v>0</v>
      </c>
      <c r="Q29" s="176">
        <f>ROUND(E29*P29,2)</f>
        <v>0</v>
      </c>
      <c r="R29" s="178"/>
      <c r="S29" s="178" t="s">
        <v>163</v>
      </c>
      <c r="T29" s="179" t="s">
        <v>197</v>
      </c>
      <c r="U29" s="162">
        <v>0.33806999999999998</v>
      </c>
      <c r="V29" s="162">
        <f>ROUND(E29*U29,2)</f>
        <v>26.17</v>
      </c>
      <c r="W29" s="162"/>
      <c r="X29" s="162" t="s">
        <v>198</v>
      </c>
      <c r="Y29" s="162" t="s">
        <v>165</v>
      </c>
      <c r="Z29" s="152"/>
      <c r="AA29" s="152"/>
      <c r="AB29" s="152"/>
      <c r="AC29" s="152"/>
      <c r="AD29" s="152"/>
      <c r="AE29" s="152"/>
      <c r="AF29" s="152"/>
      <c r="AG29" s="152" t="s">
        <v>199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2" x14ac:dyDescent="0.25">
      <c r="A30" s="159"/>
      <c r="B30" s="160"/>
      <c r="C30" s="189" t="s">
        <v>200</v>
      </c>
      <c r="D30" s="163"/>
      <c r="E30" s="164">
        <v>77.400000000000006</v>
      </c>
      <c r="F30" s="162"/>
      <c r="G30" s="162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62"/>
      <c r="Y30" s="162"/>
      <c r="Z30" s="152"/>
      <c r="AA30" s="152"/>
      <c r="AB30" s="152"/>
      <c r="AC30" s="152"/>
      <c r="AD30" s="152"/>
      <c r="AE30" s="152"/>
      <c r="AF30" s="152"/>
      <c r="AG30" s="152" t="s">
        <v>168</v>
      </c>
      <c r="AH30" s="152">
        <v>0</v>
      </c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x14ac:dyDescent="0.25">
      <c r="A31" s="166" t="s">
        <v>158</v>
      </c>
      <c r="B31" s="167" t="s">
        <v>54</v>
      </c>
      <c r="C31" s="187" t="s">
        <v>55</v>
      </c>
      <c r="D31" s="168"/>
      <c r="E31" s="169"/>
      <c r="F31" s="170"/>
      <c r="G31" s="170">
        <f>SUMIF(AG32:AG53,"&lt;&gt;NOR",G32:G53)</f>
        <v>0</v>
      </c>
      <c r="H31" s="170"/>
      <c r="I31" s="170">
        <f>SUM(I32:I53)</f>
        <v>165604.19</v>
      </c>
      <c r="J31" s="170"/>
      <c r="K31" s="170">
        <f>SUM(K32:K53)</f>
        <v>43770.81</v>
      </c>
      <c r="L31" s="170"/>
      <c r="M31" s="170">
        <f>SUM(M32:M53)</f>
        <v>0</v>
      </c>
      <c r="N31" s="169"/>
      <c r="O31" s="169">
        <f>SUM(O32:O53)</f>
        <v>134.97000000000003</v>
      </c>
      <c r="P31" s="169"/>
      <c r="Q31" s="169">
        <f>SUM(Q32:Q53)</f>
        <v>0</v>
      </c>
      <c r="R31" s="170"/>
      <c r="S31" s="170"/>
      <c r="T31" s="171"/>
      <c r="U31" s="165"/>
      <c r="V31" s="165">
        <f>SUM(V32:V53)</f>
        <v>72.189999999999984</v>
      </c>
      <c r="W31" s="165"/>
      <c r="X31" s="165"/>
      <c r="Y31" s="165"/>
      <c r="AG31" t="s">
        <v>159</v>
      </c>
    </row>
    <row r="32" spans="1:60" ht="20.399999999999999" outlineLevel="1" x14ac:dyDescent="0.25">
      <c r="A32" s="173">
        <v>10</v>
      </c>
      <c r="B32" s="174" t="s">
        <v>201</v>
      </c>
      <c r="C32" s="188" t="s">
        <v>202</v>
      </c>
      <c r="D32" s="175" t="s">
        <v>190</v>
      </c>
      <c r="E32" s="176">
        <v>37.5</v>
      </c>
      <c r="F32" s="177"/>
      <c r="G32" s="178">
        <f>ROUND(E32*F32,2)</f>
        <v>0</v>
      </c>
      <c r="H32" s="177">
        <v>0</v>
      </c>
      <c r="I32" s="178">
        <f>ROUND(E32*H32,2)</f>
        <v>0</v>
      </c>
      <c r="J32" s="177">
        <v>130</v>
      </c>
      <c r="K32" s="178">
        <f>ROUND(E32*J32,2)</f>
        <v>4875</v>
      </c>
      <c r="L32" s="178">
        <v>21</v>
      </c>
      <c r="M32" s="178">
        <f>G32*(1+L32/100)</f>
        <v>0</v>
      </c>
      <c r="N32" s="176">
        <v>0</v>
      </c>
      <c r="O32" s="176">
        <f>ROUND(E32*N32,2)</f>
        <v>0</v>
      </c>
      <c r="P32" s="176">
        <v>0</v>
      </c>
      <c r="Q32" s="176">
        <f>ROUND(E32*P32,2)</f>
        <v>0</v>
      </c>
      <c r="R32" s="178"/>
      <c r="S32" s="178" t="s">
        <v>163</v>
      </c>
      <c r="T32" s="179" t="s">
        <v>163</v>
      </c>
      <c r="U32" s="162">
        <v>0.15</v>
      </c>
      <c r="V32" s="162">
        <f>ROUND(E32*U32,2)</f>
        <v>5.63</v>
      </c>
      <c r="W32" s="162"/>
      <c r="X32" s="162" t="s">
        <v>164</v>
      </c>
      <c r="Y32" s="162" t="s">
        <v>165</v>
      </c>
      <c r="Z32" s="152"/>
      <c r="AA32" s="152"/>
      <c r="AB32" s="152"/>
      <c r="AC32" s="152"/>
      <c r="AD32" s="152"/>
      <c r="AE32" s="152"/>
      <c r="AF32" s="152"/>
      <c r="AG32" s="152" t="s">
        <v>166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2" x14ac:dyDescent="0.25">
      <c r="A33" s="159"/>
      <c r="B33" s="160"/>
      <c r="C33" s="189" t="s">
        <v>203</v>
      </c>
      <c r="D33" s="163"/>
      <c r="E33" s="164">
        <v>37.5</v>
      </c>
      <c r="F33" s="162"/>
      <c r="G33" s="16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168</v>
      </c>
      <c r="AH33" s="152">
        <v>0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5">
      <c r="A34" s="173">
        <v>11</v>
      </c>
      <c r="B34" s="174" t="s">
        <v>204</v>
      </c>
      <c r="C34" s="188" t="s">
        <v>205</v>
      </c>
      <c r="D34" s="175" t="s">
        <v>162</v>
      </c>
      <c r="E34" s="176">
        <v>7.3425000000000002</v>
      </c>
      <c r="F34" s="177"/>
      <c r="G34" s="178">
        <f>ROUND(E34*F34,2)</f>
        <v>0</v>
      </c>
      <c r="H34" s="177">
        <v>756.56</v>
      </c>
      <c r="I34" s="178">
        <f>ROUND(E34*H34,2)</f>
        <v>5555.04</v>
      </c>
      <c r="J34" s="177">
        <v>557.44000000000005</v>
      </c>
      <c r="K34" s="178">
        <f>ROUND(E34*J34,2)</f>
        <v>4093</v>
      </c>
      <c r="L34" s="178">
        <v>21</v>
      </c>
      <c r="M34" s="178">
        <f>G34*(1+L34/100)</f>
        <v>0</v>
      </c>
      <c r="N34" s="176">
        <v>2.1</v>
      </c>
      <c r="O34" s="176">
        <f>ROUND(E34*N34,2)</f>
        <v>15.42</v>
      </c>
      <c r="P34" s="176">
        <v>0</v>
      </c>
      <c r="Q34" s="176">
        <f>ROUND(E34*P34,2)</f>
        <v>0</v>
      </c>
      <c r="R34" s="178"/>
      <c r="S34" s="178" t="s">
        <v>163</v>
      </c>
      <c r="T34" s="179" t="s">
        <v>163</v>
      </c>
      <c r="U34" s="162">
        <v>0.96499999999999997</v>
      </c>
      <c r="V34" s="162">
        <f>ROUND(E34*U34,2)</f>
        <v>7.09</v>
      </c>
      <c r="W34" s="162"/>
      <c r="X34" s="162" t="s">
        <v>164</v>
      </c>
      <c r="Y34" s="162" t="s">
        <v>165</v>
      </c>
      <c r="Z34" s="152"/>
      <c r="AA34" s="152"/>
      <c r="AB34" s="152"/>
      <c r="AC34" s="152"/>
      <c r="AD34" s="152"/>
      <c r="AE34" s="152"/>
      <c r="AF34" s="152"/>
      <c r="AG34" s="152" t="s">
        <v>166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2" x14ac:dyDescent="0.25">
      <c r="A35" s="159"/>
      <c r="B35" s="160"/>
      <c r="C35" s="189" t="s">
        <v>206</v>
      </c>
      <c r="D35" s="163"/>
      <c r="E35" s="164"/>
      <c r="F35" s="162"/>
      <c r="G35" s="162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62"/>
      <c r="Z35" s="152"/>
      <c r="AA35" s="152"/>
      <c r="AB35" s="152"/>
      <c r="AC35" s="152"/>
      <c r="AD35" s="152"/>
      <c r="AE35" s="152"/>
      <c r="AF35" s="152"/>
      <c r="AG35" s="152" t="s">
        <v>168</v>
      </c>
      <c r="AH35" s="152">
        <v>0</v>
      </c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ht="20.399999999999999" outlineLevel="3" x14ac:dyDescent="0.25">
      <c r="A36" s="159"/>
      <c r="B36" s="160"/>
      <c r="C36" s="189" t="s">
        <v>207</v>
      </c>
      <c r="D36" s="163"/>
      <c r="E36" s="164">
        <v>7.3425000000000002</v>
      </c>
      <c r="F36" s="162"/>
      <c r="G36" s="16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62"/>
      <c r="Z36" s="152"/>
      <c r="AA36" s="152"/>
      <c r="AB36" s="152"/>
      <c r="AC36" s="152"/>
      <c r="AD36" s="152"/>
      <c r="AE36" s="152"/>
      <c r="AF36" s="152"/>
      <c r="AG36" s="152" t="s">
        <v>168</v>
      </c>
      <c r="AH36" s="152">
        <v>0</v>
      </c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5">
      <c r="A37" s="173">
        <v>12</v>
      </c>
      <c r="B37" s="174" t="s">
        <v>208</v>
      </c>
      <c r="C37" s="188" t="s">
        <v>209</v>
      </c>
      <c r="D37" s="175" t="s">
        <v>162</v>
      </c>
      <c r="E37" s="176">
        <v>22.728000000000002</v>
      </c>
      <c r="F37" s="177"/>
      <c r="G37" s="178">
        <f>ROUND(E37*F37,2)</f>
        <v>0</v>
      </c>
      <c r="H37" s="177">
        <v>630.55999999999995</v>
      </c>
      <c r="I37" s="178">
        <f>ROUND(E37*H37,2)</f>
        <v>14331.37</v>
      </c>
      <c r="J37" s="177">
        <v>557.44000000000005</v>
      </c>
      <c r="K37" s="178">
        <f>ROUND(E37*J37,2)</f>
        <v>12669.5</v>
      </c>
      <c r="L37" s="178">
        <v>21</v>
      </c>
      <c r="M37" s="178">
        <f>G37*(1+L37/100)</f>
        <v>0</v>
      </c>
      <c r="N37" s="176">
        <v>2.1</v>
      </c>
      <c r="O37" s="176">
        <f>ROUND(E37*N37,2)</f>
        <v>47.73</v>
      </c>
      <c r="P37" s="176">
        <v>0</v>
      </c>
      <c r="Q37" s="176">
        <f>ROUND(E37*P37,2)</f>
        <v>0</v>
      </c>
      <c r="R37" s="178"/>
      <c r="S37" s="178" t="s">
        <v>163</v>
      </c>
      <c r="T37" s="179" t="s">
        <v>163</v>
      </c>
      <c r="U37" s="162">
        <v>0.96499999999999997</v>
      </c>
      <c r="V37" s="162">
        <f>ROUND(E37*U37,2)</f>
        <v>21.93</v>
      </c>
      <c r="W37" s="162"/>
      <c r="X37" s="162" t="s">
        <v>164</v>
      </c>
      <c r="Y37" s="162" t="s">
        <v>165</v>
      </c>
      <c r="Z37" s="152"/>
      <c r="AA37" s="152"/>
      <c r="AB37" s="152"/>
      <c r="AC37" s="152"/>
      <c r="AD37" s="152"/>
      <c r="AE37" s="152"/>
      <c r="AF37" s="152"/>
      <c r="AG37" s="152" t="s">
        <v>166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ht="20.399999999999999" outlineLevel="2" x14ac:dyDescent="0.25">
      <c r="A38" s="159"/>
      <c r="B38" s="160"/>
      <c r="C38" s="189" t="s">
        <v>210</v>
      </c>
      <c r="D38" s="163"/>
      <c r="E38" s="164">
        <v>22.728000000000002</v>
      </c>
      <c r="F38" s="162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62"/>
      <c r="Z38" s="152"/>
      <c r="AA38" s="152"/>
      <c r="AB38" s="152"/>
      <c r="AC38" s="152"/>
      <c r="AD38" s="152"/>
      <c r="AE38" s="152"/>
      <c r="AF38" s="152"/>
      <c r="AG38" s="152" t="s">
        <v>168</v>
      </c>
      <c r="AH38" s="152">
        <v>0</v>
      </c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5">
      <c r="A39" s="173">
        <v>13</v>
      </c>
      <c r="B39" s="174" t="s">
        <v>211</v>
      </c>
      <c r="C39" s="188" t="s">
        <v>212</v>
      </c>
      <c r="D39" s="175" t="s">
        <v>162</v>
      </c>
      <c r="E39" s="176">
        <v>26.22494</v>
      </c>
      <c r="F39" s="177"/>
      <c r="G39" s="178">
        <f>ROUND(E39*F39,2)</f>
        <v>0</v>
      </c>
      <c r="H39" s="177">
        <v>3785.72</v>
      </c>
      <c r="I39" s="178">
        <f>ROUND(E39*H39,2)</f>
        <v>99280.28</v>
      </c>
      <c r="J39" s="177">
        <v>329.28</v>
      </c>
      <c r="K39" s="178">
        <f>ROUND(E39*J39,2)</f>
        <v>8635.35</v>
      </c>
      <c r="L39" s="178">
        <v>21</v>
      </c>
      <c r="M39" s="178">
        <f>G39*(1+L39/100)</f>
        <v>0</v>
      </c>
      <c r="N39" s="176">
        <v>2.5249999999999999</v>
      </c>
      <c r="O39" s="176">
        <f>ROUND(E39*N39,2)</f>
        <v>66.22</v>
      </c>
      <c r="P39" s="176">
        <v>0</v>
      </c>
      <c r="Q39" s="176">
        <f>ROUND(E39*P39,2)</f>
        <v>0</v>
      </c>
      <c r="R39" s="178"/>
      <c r="S39" s="178" t="s">
        <v>163</v>
      </c>
      <c r="T39" s="179" t="s">
        <v>163</v>
      </c>
      <c r="U39" s="162">
        <v>0.48</v>
      </c>
      <c r="V39" s="162">
        <f>ROUND(E39*U39,2)</f>
        <v>12.59</v>
      </c>
      <c r="W39" s="162"/>
      <c r="X39" s="162" t="s">
        <v>164</v>
      </c>
      <c r="Y39" s="162" t="s">
        <v>165</v>
      </c>
      <c r="Z39" s="152"/>
      <c r="AA39" s="152"/>
      <c r="AB39" s="152"/>
      <c r="AC39" s="152"/>
      <c r="AD39" s="152"/>
      <c r="AE39" s="152"/>
      <c r="AF39" s="152"/>
      <c r="AG39" s="152" t="s">
        <v>166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2" x14ac:dyDescent="0.25">
      <c r="A40" s="159"/>
      <c r="B40" s="160"/>
      <c r="C40" s="189" t="s">
        <v>213</v>
      </c>
      <c r="D40" s="163"/>
      <c r="E40" s="164">
        <v>22.280940000000001</v>
      </c>
      <c r="F40" s="162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62"/>
      <c r="Y40" s="162"/>
      <c r="Z40" s="152"/>
      <c r="AA40" s="152"/>
      <c r="AB40" s="152"/>
      <c r="AC40" s="152"/>
      <c r="AD40" s="152"/>
      <c r="AE40" s="152"/>
      <c r="AF40" s="152"/>
      <c r="AG40" s="152" t="s">
        <v>168</v>
      </c>
      <c r="AH40" s="152">
        <v>0</v>
      </c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3" x14ac:dyDescent="0.25">
      <c r="A41" s="159"/>
      <c r="B41" s="160"/>
      <c r="C41" s="189" t="s">
        <v>214</v>
      </c>
      <c r="D41" s="163"/>
      <c r="E41" s="164">
        <v>2.2280000000000002</v>
      </c>
      <c r="F41" s="162"/>
      <c r="G41" s="16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2"/>
      <c r="S41" s="162"/>
      <c r="T41" s="162"/>
      <c r="U41" s="162"/>
      <c r="V41" s="162"/>
      <c r="W41" s="162"/>
      <c r="X41" s="162"/>
      <c r="Y41" s="162"/>
      <c r="Z41" s="152"/>
      <c r="AA41" s="152"/>
      <c r="AB41" s="152"/>
      <c r="AC41" s="152"/>
      <c r="AD41" s="152"/>
      <c r="AE41" s="152"/>
      <c r="AF41" s="152"/>
      <c r="AG41" s="152" t="s">
        <v>168</v>
      </c>
      <c r="AH41" s="152">
        <v>0</v>
      </c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3" x14ac:dyDescent="0.25">
      <c r="A42" s="159"/>
      <c r="B42" s="160"/>
      <c r="C42" s="189" t="s">
        <v>215</v>
      </c>
      <c r="D42" s="163"/>
      <c r="E42" s="164">
        <v>1.716</v>
      </c>
      <c r="F42" s="162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62"/>
      <c r="Z42" s="152"/>
      <c r="AA42" s="152"/>
      <c r="AB42" s="152"/>
      <c r="AC42" s="152"/>
      <c r="AD42" s="152"/>
      <c r="AE42" s="152"/>
      <c r="AF42" s="152"/>
      <c r="AG42" s="152" t="s">
        <v>168</v>
      </c>
      <c r="AH42" s="152">
        <v>0</v>
      </c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5">
      <c r="A43" s="173">
        <v>14</v>
      </c>
      <c r="B43" s="174" t="s">
        <v>216</v>
      </c>
      <c r="C43" s="188" t="s">
        <v>217</v>
      </c>
      <c r="D43" s="175" t="s">
        <v>190</v>
      </c>
      <c r="E43" s="176">
        <v>3.2559999999999998</v>
      </c>
      <c r="F43" s="177"/>
      <c r="G43" s="178">
        <f>ROUND(E43*F43,2)</f>
        <v>0</v>
      </c>
      <c r="H43" s="177">
        <v>238.29</v>
      </c>
      <c r="I43" s="178">
        <f>ROUND(E43*H43,2)</f>
        <v>775.87</v>
      </c>
      <c r="J43" s="177">
        <v>500.71</v>
      </c>
      <c r="K43" s="178">
        <f>ROUND(E43*J43,2)</f>
        <v>1630.31</v>
      </c>
      <c r="L43" s="178">
        <v>21</v>
      </c>
      <c r="M43" s="178">
        <f>G43*(1+L43/100)</f>
        <v>0</v>
      </c>
      <c r="N43" s="176">
        <v>3.916E-2</v>
      </c>
      <c r="O43" s="176">
        <f>ROUND(E43*N43,2)</f>
        <v>0.13</v>
      </c>
      <c r="P43" s="176">
        <v>0</v>
      </c>
      <c r="Q43" s="176">
        <f>ROUND(E43*P43,2)</f>
        <v>0</v>
      </c>
      <c r="R43" s="178"/>
      <c r="S43" s="178" t="s">
        <v>163</v>
      </c>
      <c r="T43" s="179" t="s">
        <v>163</v>
      </c>
      <c r="U43" s="162">
        <v>1.05</v>
      </c>
      <c r="V43" s="162">
        <f>ROUND(E43*U43,2)</f>
        <v>3.42</v>
      </c>
      <c r="W43" s="162"/>
      <c r="X43" s="162" t="s">
        <v>164</v>
      </c>
      <c r="Y43" s="162" t="s">
        <v>165</v>
      </c>
      <c r="Z43" s="152"/>
      <c r="AA43" s="152"/>
      <c r="AB43" s="152"/>
      <c r="AC43" s="152"/>
      <c r="AD43" s="152"/>
      <c r="AE43" s="152"/>
      <c r="AF43" s="152"/>
      <c r="AG43" s="152" t="s">
        <v>166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2" x14ac:dyDescent="0.25">
      <c r="A44" s="159"/>
      <c r="B44" s="160"/>
      <c r="C44" s="189" t="s">
        <v>218</v>
      </c>
      <c r="D44" s="163"/>
      <c r="E44" s="164">
        <v>3.2559999999999998</v>
      </c>
      <c r="F44" s="162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62"/>
      <c r="Z44" s="152"/>
      <c r="AA44" s="152"/>
      <c r="AB44" s="152"/>
      <c r="AC44" s="152"/>
      <c r="AD44" s="152"/>
      <c r="AE44" s="152"/>
      <c r="AF44" s="152"/>
      <c r="AG44" s="152" t="s">
        <v>168</v>
      </c>
      <c r="AH44" s="152">
        <v>0</v>
      </c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5">
      <c r="A45" s="173">
        <v>15</v>
      </c>
      <c r="B45" s="174" t="s">
        <v>219</v>
      </c>
      <c r="C45" s="188" t="s">
        <v>220</v>
      </c>
      <c r="D45" s="175" t="s">
        <v>190</v>
      </c>
      <c r="E45" s="176">
        <v>3.2559999999999998</v>
      </c>
      <c r="F45" s="177"/>
      <c r="G45" s="178">
        <f>ROUND(E45*F45,2)</f>
        <v>0</v>
      </c>
      <c r="H45" s="177">
        <v>0</v>
      </c>
      <c r="I45" s="178">
        <f>ROUND(E45*H45,2)</f>
        <v>0</v>
      </c>
      <c r="J45" s="177">
        <v>151.5</v>
      </c>
      <c r="K45" s="178">
        <f>ROUND(E45*J45,2)</f>
        <v>493.28</v>
      </c>
      <c r="L45" s="178">
        <v>21</v>
      </c>
      <c r="M45" s="178">
        <f>G45*(1+L45/100)</f>
        <v>0</v>
      </c>
      <c r="N45" s="176">
        <v>0</v>
      </c>
      <c r="O45" s="176">
        <f>ROUND(E45*N45,2)</f>
        <v>0</v>
      </c>
      <c r="P45" s="176">
        <v>0</v>
      </c>
      <c r="Q45" s="176">
        <f>ROUND(E45*P45,2)</f>
        <v>0</v>
      </c>
      <c r="R45" s="178"/>
      <c r="S45" s="178" t="s">
        <v>163</v>
      </c>
      <c r="T45" s="179" t="s">
        <v>163</v>
      </c>
      <c r="U45" s="162">
        <v>0.32</v>
      </c>
      <c r="V45" s="162">
        <f>ROUND(E45*U45,2)</f>
        <v>1.04</v>
      </c>
      <c r="W45" s="162"/>
      <c r="X45" s="162" t="s">
        <v>164</v>
      </c>
      <c r="Y45" s="162" t="s">
        <v>165</v>
      </c>
      <c r="Z45" s="152"/>
      <c r="AA45" s="152"/>
      <c r="AB45" s="152"/>
      <c r="AC45" s="152"/>
      <c r="AD45" s="152"/>
      <c r="AE45" s="152"/>
      <c r="AF45" s="152"/>
      <c r="AG45" s="152" t="s">
        <v>166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2" x14ac:dyDescent="0.25">
      <c r="A46" s="159"/>
      <c r="B46" s="160"/>
      <c r="C46" s="189" t="s">
        <v>221</v>
      </c>
      <c r="D46" s="163"/>
      <c r="E46" s="164">
        <v>3.2559999999999998</v>
      </c>
      <c r="F46" s="162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62"/>
      <c r="Y46" s="162"/>
      <c r="Z46" s="152"/>
      <c r="AA46" s="152"/>
      <c r="AB46" s="152"/>
      <c r="AC46" s="152"/>
      <c r="AD46" s="152"/>
      <c r="AE46" s="152"/>
      <c r="AF46" s="152"/>
      <c r="AG46" s="152" t="s">
        <v>168</v>
      </c>
      <c r="AH46" s="152">
        <v>5</v>
      </c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ht="20.399999999999999" outlineLevel="1" x14ac:dyDescent="0.25">
      <c r="A47" s="173">
        <v>16</v>
      </c>
      <c r="B47" s="174" t="s">
        <v>222</v>
      </c>
      <c r="C47" s="188" t="s">
        <v>223</v>
      </c>
      <c r="D47" s="175" t="s">
        <v>224</v>
      </c>
      <c r="E47" s="176">
        <v>1.27817</v>
      </c>
      <c r="F47" s="177"/>
      <c r="G47" s="178">
        <f>ROUND(E47*F47,2)</f>
        <v>0</v>
      </c>
      <c r="H47" s="177">
        <v>30552.49</v>
      </c>
      <c r="I47" s="178">
        <f>ROUND(E47*H47,2)</f>
        <v>39051.279999999999</v>
      </c>
      <c r="J47" s="177">
        <v>8377.51</v>
      </c>
      <c r="K47" s="178">
        <f>ROUND(E47*J47,2)</f>
        <v>10707.88</v>
      </c>
      <c r="L47" s="178">
        <v>21</v>
      </c>
      <c r="M47" s="178">
        <f>G47*(1+L47/100)</f>
        <v>0</v>
      </c>
      <c r="N47" s="176">
        <v>1.0682400000000001</v>
      </c>
      <c r="O47" s="176">
        <f>ROUND(E47*N47,2)</f>
        <v>1.37</v>
      </c>
      <c r="P47" s="176">
        <v>0</v>
      </c>
      <c r="Q47" s="176">
        <f>ROUND(E47*P47,2)</f>
        <v>0</v>
      </c>
      <c r="R47" s="178"/>
      <c r="S47" s="178" t="s">
        <v>163</v>
      </c>
      <c r="T47" s="179" t="s">
        <v>163</v>
      </c>
      <c r="U47" s="162">
        <v>15.231</v>
      </c>
      <c r="V47" s="162">
        <f>ROUND(E47*U47,2)</f>
        <v>19.47</v>
      </c>
      <c r="W47" s="162"/>
      <c r="X47" s="162" t="s">
        <v>164</v>
      </c>
      <c r="Y47" s="162" t="s">
        <v>165</v>
      </c>
      <c r="Z47" s="152"/>
      <c r="AA47" s="152"/>
      <c r="AB47" s="152"/>
      <c r="AC47" s="152"/>
      <c r="AD47" s="152"/>
      <c r="AE47" s="152"/>
      <c r="AF47" s="152"/>
      <c r="AG47" s="152" t="s">
        <v>166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ht="20.399999999999999" outlineLevel="2" x14ac:dyDescent="0.25">
      <c r="A48" s="159"/>
      <c r="B48" s="160"/>
      <c r="C48" s="189" t="s">
        <v>225</v>
      </c>
      <c r="D48" s="163"/>
      <c r="E48" s="164">
        <v>1.24078</v>
      </c>
      <c r="F48" s="162"/>
      <c r="G48" s="16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62"/>
      <c r="Z48" s="152"/>
      <c r="AA48" s="152"/>
      <c r="AB48" s="152"/>
      <c r="AC48" s="152"/>
      <c r="AD48" s="152"/>
      <c r="AE48" s="152"/>
      <c r="AF48" s="152"/>
      <c r="AG48" s="152" t="s">
        <v>168</v>
      </c>
      <c r="AH48" s="152">
        <v>0</v>
      </c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3" x14ac:dyDescent="0.25">
      <c r="A49" s="159"/>
      <c r="B49" s="160"/>
      <c r="C49" s="189" t="s">
        <v>226</v>
      </c>
      <c r="D49" s="163"/>
      <c r="E49" s="164">
        <v>3.739E-2</v>
      </c>
      <c r="F49" s="162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62"/>
      <c r="Z49" s="152"/>
      <c r="AA49" s="152"/>
      <c r="AB49" s="152"/>
      <c r="AC49" s="152"/>
      <c r="AD49" s="152"/>
      <c r="AE49" s="152"/>
      <c r="AF49" s="152"/>
      <c r="AG49" s="152" t="s">
        <v>168</v>
      </c>
      <c r="AH49" s="152">
        <v>0</v>
      </c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5">
      <c r="A50" s="173">
        <v>17</v>
      </c>
      <c r="B50" s="174" t="s">
        <v>227</v>
      </c>
      <c r="C50" s="188" t="s">
        <v>228</v>
      </c>
      <c r="D50" s="175" t="s">
        <v>162</v>
      </c>
      <c r="E50" s="176">
        <v>1.617</v>
      </c>
      <c r="F50" s="177"/>
      <c r="G50" s="178">
        <f>ROUND(E50*F50,2)</f>
        <v>0</v>
      </c>
      <c r="H50" s="177">
        <v>3785.72</v>
      </c>
      <c r="I50" s="178">
        <f>ROUND(E50*H50,2)</f>
        <v>6121.51</v>
      </c>
      <c r="J50" s="177">
        <v>329.28</v>
      </c>
      <c r="K50" s="178">
        <f>ROUND(E50*J50,2)</f>
        <v>532.45000000000005</v>
      </c>
      <c r="L50" s="178">
        <v>21</v>
      </c>
      <c r="M50" s="178">
        <f>G50*(1+L50/100)</f>
        <v>0</v>
      </c>
      <c r="N50" s="176">
        <v>2.5249999999999999</v>
      </c>
      <c r="O50" s="176">
        <f>ROUND(E50*N50,2)</f>
        <v>4.08</v>
      </c>
      <c r="P50" s="176">
        <v>0</v>
      </c>
      <c r="Q50" s="176">
        <f>ROUND(E50*P50,2)</f>
        <v>0</v>
      </c>
      <c r="R50" s="178"/>
      <c r="S50" s="178" t="s">
        <v>163</v>
      </c>
      <c r="T50" s="179" t="s">
        <v>163</v>
      </c>
      <c r="U50" s="162">
        <v>0.48</v>
      </c>
      <c r="V50" s="162">
        <f>ROUND(E50*U50,2)</f>
        <v>0.78</v>
      </c>
      <c r="W50" s="162"/>
      <c r="X50" s="162" t="s">
        <v>164</v>
      </c>
      <c r="Y50" s="162" t="s">
        <v>165</v>
      </c>
      <c r="Z50" s="152"/>
      <c r="AA50" s="152"/>
      <c r="AB50" s="152"/>
      <c r="AC50" s="152"/>
      <c r="AD50" s="152"/>
      <c r="AE50" s="152"/>
      <c r="AF50" s="152"/>
      <c r="AG50" s="152" t="s">
        <v>166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2" x14ac:dyDescent="0.25">
      <c r="A51" s="159"/>
      <c r="B51" s="160"/>
      <c r="C51" s="189" t="s">
        <v>229</v>
      </c>
      <c r="D51" s="163"/>
      <c r="E51" s="164">
        <v>1.617</v>
      </c>
      <c r="F51" s="162"/>
      <c r="G51" s="16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62"/>
      <c r="Y51" s="162"/>
      <c r="Z51" s="152"/>
      <c r="AA51" s="152"/>
      <c r="AB51" s="152"/>
      <c r="AC51" s="152"/>
      <c r="AD51" s="152"/>
      <c r="AE51" s="152"/>
      <c r="AF51" s="152"/>
      <c r="AG51" s="152" t="s">
        <v>168</v>
      </c>
      <c r="AH51" s="152">
        <v>0</v>
      </c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ht="20.399999999999999" outlineLevel="1" x14ac:dyDescent="0.25">
      <c r="A52" s="173">
        <v>18</v>
      </c>
      <c r="B52" s="174" t="s">
        <v>230</v>
      </c>
      <c r="C52" s="188" t="s">
        <v>231</v>
      </c>
      <c r="D52" s="175" t="s">
        <v>224</v>
      </c>
      <c r="E52" s="176">
        <v>1.6E-2</v>
      </c>
      <c r="F52" s="177"/>
      <c r="G52" s="178">
        <f>ROUND(E52*F52,2)</f>
        <v>0</v>
      </c>
      <c r="H52" s="177">
        <v>30552.49</v>
      </c>
      <c r="I52" s="178">
        <f>ROUND(E52*H52,2)</f>
        <v>488.84</v>
      </c>
      <c r="J52" s="177">
        <v>8377.51</v>
      </c>
      <c r="K52" s="178">
        <f>ROUND(E52*J52,2)</f>
        <v>134.04</v>
      </c>
      <c r="L52" s="178">
        <v>21</v>
      </c>
      <c r="M52" s="178">
        <f>G52*(1+L52/100)</f>
        <v>0</v>
      </c>
      <c r="N52" s="176">
        <v>1.0682400000000001</v>
      </c>
      <c r="O52" s="176">
        <f>ROUND(E52*N52,2)</f>
        <v>0.02</v>
      </c>
      <c r="P52" s="176">
        <v>0</v>
      </c>
      <c r="Q52" s="176">
        <f>ROUND(E52*P52,2)</f>
        <v>0</v>
      </c>
      <c r="R52" s="178"/>
      <c r="S52" s="178" t="s">
        <v>163</v>
      </c>
      <c r="T52" s="179" t="s">
        <v>163</v>
      </c>
      <c r="U52" s="162">
        <v>15.231</v>
      </c>
      <c r="V52" s="162">
        <f>ROUND(E52*U52,2)</f>
        <v>0.24</v>
      </c>
      <c r="W52" s="162"/>
      <c r="X52" s="162" t="s">
        <v>164</v>
      </c>
      <c r="Y52" s="162" t="s">
        <v>165</v>
      </c>
      <c r="Z52" s="152"/>
      <c r="AA52" s="152"/>
      <c r="AB52" s="152"/>
      <c r="AC52" s="152"/>
      <c r="AD52" s="152"/>
      <c r="AE52" s="152"/>
      <c r="AF52" s="152"/>
      <c r="AG52" s="152" t="s">
        <v>166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2" x14ac:dyDescent="0.25">
      <c r="A53" s="159"/>
      <c r="B53" s="160"/>
      <c r="C53" s="189" t="s">
        <v>232</v>
      </c>
      <c r="D53" s="163"/>
      <c r="E53" s="164">
        <v>1.6E-2</v>
      </c>
      <c r="F53" s="162"/>
      <c r="G53" s="16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2"/>
      <c r="S53" s="162"/>
      <c r="T53" s="162"/>
      <c r="U53" s="162"/>
      <c r="V53" s="162"/>
      <c r="W53" s="162"/>
      <c r="X53" s="162"/>
      <c r="Y53" s="162"/>
      <c r="Z53" s="152"/>
      <c r="AA53" s="152"/>
      <c r="AB53" s="152"/>
      <c r="AC53" s="152"/>
      <c r="AD53" s="152"/>
      <c r="AE53" s="152"/>
      <c r="AF53" s="152"/>
      <c r="AG53" s="152" t="s">
        <v>168</v>
      </c>
      <c r="AH53" s="152">
        <v>0</v>
      </c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x14ac:dyDescent="0.25">
      <c r="A54" s="166" t="s">
        <v>158</v>
      </c>
      <c r="B54" s="167" t="s">
        <v>56</v>
      </c>
      <c r="C54" s="187" t="s">
        <v>57</v>
      </c>
      <c r="D54" s="168"/>
      <c r="E54" s="169"/>
      <c r="F54" s="170"/>
      <c r="G54" s="170">
        <f>SUMIF(AG55:AG63,"&lt;&gt;NOR",G55:G63)</f>
        <v>0</v>
      </c>
      <c r="H54" s="170"/>
      <c r="I54" s="170">
        <f>SUM(I55:I63)</f>
        <v>0</v>
      </c>
      <c r="J54" s="170"/>
      <c r="K54" s="170">
        <f>SUM(K55:K63)</f>
        <v>1246688</v>
      </c>
      <c r="L54" s="170"/>
      <c r="M54" s="170">
        <f>SUM(M55:M63)</f>
        <v>0</v>
      </c>
      <c r="N54" s="169"/>
      <c r="O54" s="169">
        <f>SUM(O55:O63)</f>
        <v>0</v>
      </c>
      <c r="P54" s="169"/>
      <c r="Q54" s="169">
        <f>SUM(Q55:Q63)</f>
        <v>0</v>
      </c>
      <c r="R54" s="170"/>
      <c r="S54" s="170"/>
      <c r="T54" s="171"/>
      <c r="U54" s="165"/>
      <c r="V54" s="165">
        <f>SUM(V55:V63)</f>
        <v>0</v>
      </c>
      <c r="W54" s="165"/>
      <c r="X54" s="165"/>
      <c r="Y54" s="165"/>
      <c r="AG54" t="s">
        <v>159</v>
      </c>
    </row>
    <row r="55" spans="1:60" outlineLevel="1" x14ac:dyDescent="0.25">
      <c r="A55" s="173">
        <v>19</v>
      </c>
      <c r="B55" s="174" t="s">
        <v>233</v>
      </c>
      <c r="C55" s="188" t="s">
        <v>234</v>
      </c>
      <c r="D55" s="175" t="s">
        <v>235</v>
      </c>
      <c r="E55" s="176">
        <f>SUM(E56:E62)</f>
        <v>208.36</v>
      </c>
      <c r="F55" s="177"/>
      <c r="G55" s="178">
        <f>ROUND(E55*F55,2)</f>
        <v>0</v>
      </c>
      <c r="H55" s="177">
        <v>0</v>
      </c>
      <c r="I55" s="178">
        <f>ROUND(E55*H55,2)</f>
        <v>0</v>
      </c>
      <c r="J55" s="177">
        <v>800</v>
      </c>
      <c r="K55" s="178">
        <f>ROUND(E55*J55,2)</f>
        <v>166688</v>
      </c>
      <c r="L55" s="178">
        <v>21</v>
      </c>
      <c r="M55" s="178">
        <f>G55*(1+L55/100)</f>
        <v>0</v>
      </c>
      <c r="N55" s="176">
        <v>0</v>
      </c>
      <c r="O55" s="176">
        <f>ROUND(E55*N55,2)</f>
        <v>0</v>
      </c>
      <c r="P55" s="176">
        <v>0</v>
      </c>
      <c r="Q55" s="176">
        <f>ROUND(E55*P55,2)</f>
        <v>0</v>
      </c>
      <c r="R55" s="178"/>
      <c r="S55" s="178" t="s">
        <v>236</v>
      </c>
      <c r="T55" s="179" t="s">
        <v>237</v>
      </c>
      <c r="U55" s="162">
        <v>0</v>
      </c>
      <c r="V55" s="162">
        <f>ROUND(E55*U55,2)</f>
        <v>0</v>
      </c>
      <c r="W55" s="162"/>
      <c r="X55" s="162" t="s">
        <v>164</v>
      </c>
      <c r="Y55" s="162" t="s">
        <v>165</v>
      </c>
      <c r="Z55" s="152"/>
      <c r="AA55" s="152"/>
      <c r="AB55" s="152"/>
      <c r="AC55" s="152"/>
      <c r="AD55" s="152"/>
      <c r="AE55" s="152"/>
      <c r="AF55" s="152"/>
      <c r="AG55" s="152" t="s">
        <v>166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2" x14ac:dyDescent="0.25">
      <c r="A56" s="159"/>
      <c r="B56" s="160"/>
      <c r="C56" s="189" t="s">
        <v>768</v>
      </c>
      <c r="D56" s="163"/>
      <c r="E56" s="164">
        <f>(0.9*2+2.06*2)*2</f>
        <v>11.84</v>
      </c>
      <c r="F56" s="162"/>
      <c r="G56" s="162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62"/>
      <c r="Z56" s="152"/>
      <c r="AA56" s="152"/>
      <c r="AB56" s="152"/>
      <c r="AC56" s="152"/>
      <c r="AD56" s="152"/>
      <c r="AE56" s="152"/>
      <c r="AF56" s="152"/>
      <c r="AG56" s="152" t="s">
        <v>168</v>
      </c>
      <c r="AH56" s="152">
        <v>0</v>
      </c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2" x14ac:dyDescent="0.25">
      <c r="A57" s="159"/>
      <c r="B57" s="160"/>
      <c r="C57" s="189" t="s">
        <v>769</v>
      </c>
      <c r="D57" s="163"/>
      <c r="E57" s="164">
        <f>2.12*2+2.06*2</f>
        <v>8.36</v>
      </c>
      <c r="F57" s="162"/>
      <c r="G57" s="16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6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2" x14ac:dyDescent="0.25">
      <c r="A58" s="159"/>
      <c r="B58" s="160"/>
      <c r="C58" s="189" t="s">
        <v>770</v>
      </c>
      <c r="D58" s="163"/>
      <c r="E58" s="164">
        <f>(1.5*2+1.65*2)*3</f>
        <v>18.899999999999999</v>
      </c>
      <c r="F58" s="162"/>
      <c r="G58" s="16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6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2" x14ac:dyDescent="0.25">
      <c r="A59" s="159"/>
      <c r="B59" s="160"/>
      <c r="C59" s="189" t="s">
        <v>771</v>
      </c>
      <c r="D59" s="163"/>
      <c r="E59" s="164">
        <f>(2.09*2+2.06*2)*3</f>
        <v>24.900000000000002</v>
      </c>
      <c r="F59" s="162"/>
      <c r="G59" s="162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6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2" x14ac:dyDescent="0.25">
      <c r="A60" s="159"/>
      <c r="B60" s="160"/>
      <c r="C60" s="189" t="s">
        <v>772</v>
      </c>
      <c r="D60" s="163"/>
      <c r="E60" s="164">
        <f>(2.06*2+2.1*2)*3</f>
        <v>24.96</v>
      </c>
      <c r="F60" s="162"/>
      <c r="G60" s="162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6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2" x14ac:dyDescent="0.25">
      <c r="A61" s="159"/>
      <c r="B61" s="160"/>
      <c r="C61" s="189" t="s">
        <v>773</v>
      </c>
      <c r="D61" s="163"/>
      <c r="E61" s="164">
        <f>(1*2+0.6*2)*4</f>
        <v>12.8</v>
      </c>
      <c r="F61" s="162"/>
      <c r="G61" s="162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6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2" x14ac:dyDescent="0.25">
      <c r="A62" s="159"/>
      <c r="B62" s="160"/>
      <c r="C62" s="189" t="s">
        <v>774</v>
      </c>
      <c r="D62" s="163"/>
      <c r="E62" s="164">
        <f>10.66*10</f>
        <v>106.6</v>
      </c>
      <c r="F62" s="162"/>
      <c r="G62" s="16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ht="20.399999999999999" outlineLevel="1" x14ac:dyDescent="0.25">
      <c r="A63" s="180">
        <v>20</v>
      </c>
      <c r="B63" s="181" t="s">
        <v>238</v>
      </c>
      <c r="C63" s="190" t="s">
        <v>239</v>
      </c>
      <c r="D63" s="182" t="s">
        <v>240</v>
      </c>
      <c r="E63" s="183">
        <v>6</v>
      </c>
      <c r="F63" s="184"/>
      <c r="G63" s="185">
        <f>ROUND(E63*F63,2)</f>
        <v>0</v>
      </c>
      <c r="H63" s="184">
        <v>0</v>
      </c>
      <c r="I63" s="185">
        <f>ROUND(E63*H63,2)</f>
        <v>0</v>
      </c>
      <c r="J63" s="184">
        <v>180000</v>
      </c>
      <c r="K63" s="185">
        <f>ROUND(E63*J63,2)</f>
        <v>1080000</v>
      </c>
      <c r="L63" s="185">
        <v>21</v>
      </c>
      <c r="M63" s="185">
        <f>G63*(1+L63/100)</f>
        <v>0</v>
      </c>
      <c r="N63" s="183">
        <v>0</v>
      </c>
      <c r="O63" s="183">
        <f>ROUND(E63*N63,2)</f>
        <v>0</v>
      </c>
      <c r="P63" s="183">
        <v>0</v>
      </c>
      <c r="Q63" s="183">
        <f>ROUND(E63*P63,2)</f>
        <v>0</v>
      </c>
      <c r="R63" s="185"/>
      <c r="S63" s="185" t="s">
        <v>236</v>
      </c>
      <c r="T63" s="186" t="s">
        <v>237</v>
      </c>
      <c r="U63" s="162">
        <v>0</v>
      </c>
      <c r="V63" s="162">
        <f>ROUND(E63*U63,2)</f>
        <v>0</v>
      </c>
      <c r="W63" s="162"/>
      <c r="X63" s="162" t="s">
        <v>164</v>
      </c>
      <c r="Y63" s="162" t="s">
        <v>165</v>
      </c>
      <c r="Z63" s="152"/>
      <c r="AA63" s="152"/>
      <c r="AB63" s="152"/>
      <c r="AC63" s="152"/>
      <c r="AD63" s="152"/>
      <c r="AE63" s="152"/>
      <c r="AF63" s="152"/>
      <c r="AG63" s="152" t="s">
        <v>166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x14ac:dyDescent="0.25">
      <c r="A64" s="166" t="s">
        <v>158</v>
      </c>
      <c r="B64" s="167" t="s">
        <v>58</v>
      </c>
      <c r="C64" s="187" t="s">
        <v>59</v>
      </c>
      <c r="D64" s="168"/>
      <c r="E64" s="169"/>
      <c r="F64" s="170"/>
      <c r="G64" s="170">
        <f>SUMIF(AG65:AG78,"&lt;&gt;NOR",G65:G78)</f>
        <v>0</v>
      </c>
      <c r="H64" s="170"/>
      <c r="I64" s="170">
        <f>SUM(I65:I78)</f>
        <v>120155.42000000001</v>
      </c>
      <c r="J64" s="170"/>
      <c r="K64" s="170">
        <f>SUM(K65:K78)</f>
        <v>91745.44</v>
      </c>
      <c r="L64" s="170"/>
      <c r="M64" s="170">
        <f>SUM(M65:M78)</f>
        <v>0</v>
      </c>
      <c r="N64" s="169"/>
      <c r="O64" s="169">
        <f>SUM(O65:O78)</f>
        <v>4.72</v>
      </c>
      <c r="P64" s="169"/>
      <c r="Q64" s="169">
        <f>SUM(Q65:Q78)</f>
        <v>0</v>
      </c>
      <c r="R64" s="170"/>
      <c r="S64" s="170"/>
      <c r="T64" s="171"/>
      <c r="U64" s="165"/>
      <c r="V64" s="165">
        <f>SUM(V65:V78)</f>
        <v>170.46</v>
      </c>
      <c r="W64" s="165"/>
      <c r="X64" s="165"/>
      <c r="Y64" s="165"/>
      <c r="AG64" t="s">
        <v>159</v>
      </c>
    </row>
    <row r="65" spans="1:60" ht="20.399999999999999" outlineLevel="1" x14ac:dyDescent="0.25">
      <c r="A65" s="173">
        <v>21</v>
      </c>
      <c r="B65" s="174" t="s">
        <v>241</v>
      </c>
      <c r="C65" s="188" t="s">
        <v>242</v>
      </c>
      <c r="D65" s="175" t="s">
        <v>190</v>
      </c>
      <c r="E65" s="176">
        <v>22.65</v>
      </c>
      <c r="F65" s="177"/>
      <c r="G65" s="178">
        <f>ROUND(E65*F65,2)</f>
        <v>0</v>
      </c>
      <c r="H65" s="177">
        <v>851.6</v>
      </c>
      <c r="I65" s="178">
        <f>ROUND(E65*H65,2)</f>
        <v>19288.740000000002</v>
      </c>
      <c r="J65" s="177">
        <v>757.4</v>
      </c>
      <c r="K65" s="178">
        <f>ROUND(E65*J65,2)</f>
        <v>17155.11</v>
      </c>
      <c r="L65" s="178">
        <v>21</v>
      </c>
      <c r="M65" s="178">
        <f>G65*(1+L65/100)</f>
        <v>0</v>
      </c>
      <c r="N65" s="176">
        <v>4.2860000000000002E-2</v>
      </c>
      <c r="O65" s="176">
        <f>ROUND(E65*N65,2)</f>
        <v>0.97</v>
      </c>
      <c r="P65" s="176">
        <v>0</v>
      </c>
      <c r="Q65" s="176">
        <f>ROUND(E65*P65,2)</f>
        <v>0</v>
      </c>
      <c r="R65" s="178"/>
      <c r="S65" s="178" t="s">
        <v>163</v>
      </c>
      <c r="T65" s="179" t="s">
        <v>163</v>
      </c>
      <c r="U65" s="162">
        <v>1.4039999999999999</v>
      </c>
      <c r="V65" s="162">
        <f>ROUND(E65*U65,2)</f>
        <v>31.8</v>
      </c>
      <c r="W65" s="162"/>
      <c r="X65" s="162" t="s">
        <v>164</v>
      </c>
      <c r="Y65" s="162" t="s">
        <v>165</v>
      </c>
      <c r="Z65" s="152"/>
      <c r="AA65" s="152"/>
      <c r="AB65" s="152"/>
      <c r="AC65" s="152"/>
      <c r="AD65" s="152"/>
      <c r="AE65" s="152"/>
      <c r="AF65" s="152"/>
      <c r="AG65" s="152" t="s">
        <v>166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2" x14ac:dyDescent="0.25">
      <c r="A66" s="159"/>
      <c r="B66" s="160"/>
      <c r="C66" s="189" t="s">
        <v>243</v>
      </c>
      <c r="D66" s="163"/>
      <c r="E66" s="164">
        <v>22.65</v>
      </c>
      <c r="F66" s="162"/>
      <c r="G66" s="162"/>
      <c r="H66" s="162"/>
      <c r="I66" s="162"/>
      <c r="J66" s="162"/>
      <c r="K66" s="162"/>
      <c r="L66" s="162"/>
      <c r="M66" s="162"/>
      <c r="N66" s="161"/>
      <c r="O66" s="161"/>
      <c r="P66" s="161"/>
      <c r="Q66" s="161"/>
      <c r="R66" s="162"/>
      <c r="S66" s="162"/>
      <c r="T66" s="162"/>
      <c r="U66" s="162"/>
      <c r="V66" s="162"/>
      <c r="W66" s="162"/>
      <c r="X66" s="162"/>
      <c r="Y66" s="162"/>
      <c r="Z66" s="152"/>
      <c r="AA66" s="152"/>
      <c r="AB66" s="152"/>
      <c r="AC66" s="152"/>
      <c r="AD66" s="152"/>
      <c r="AE66" s="152"/>
      <c r="AF66" s="152"/>
      <c r="AG66" s="152" t="s">
        <v>168</v>
      </c>
      <c r="AH66" s="152">
        <v>0</v>
      </c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ht="20.399999999999999" outlineLevel="1" x14ac:dyDescent="0.25">
      <c r="A67" s="173">
        <v>22</v>
      </c>
      <c r="B67" s="174" t="s">
        <v>241</v>
      </c>
      <c r="C67" s="188" t="s">
        <v>244</v>
      </c>
      <c r="D67" s="175" t="s">
        <v>190</v>
      </c>
      <c r="E67" s="176">
        <v>13.4</v>
      </c>
      <c r="F67" s="177"/>
      <c r="G67" s="178">
        <f>ROUND(E67*F67,2)</f>
        <v>0</v>
      </c>
      <c r="H67" s="177">
        <v>1095.5999999999999</v>
      </c>
      <c r="I67" s="178">
        <f>ROUND(E67*H67,2)</f>
        <v>14681.04</v>
      </c>
      <c r="J67" s="177">
        <v>757.4</v>
      </c>
      <c r="K67" s="178">
        <f>ROUND(E67*J67,2)</f>
        <v>10149.16</v>
      </c>
      <c r="L67" s="178">
        <v>21</v>
      </c>
      <c r="M67" s="178">
        <f>G67*(1+L67/100)</f>
        <v>0</v>
      </c>
      <c r="N67" s="176">
        <v>4.2860000000000002E-2</v>
      </c>
      <c r="O67" s="176">
        <f>ROUND(E67*N67,2)</f>
        <v>0.56999999999999995</v>
      </c>
      <c r="P67" s="176">
        <v>0</v>
      </c>
      <c r="Q67" s="176">
        <f>ROUND(E67*P67,2)</f>
        <v>0</v>
      </c>
      <c r="R67" s="178"/>
      <c r="S67" s="178" t="s">
        <v>163</v>
      </c>
      <c r="T67" s="179" t="s">
        <v>163</v>
      </c>
      <c r="U67" s="162">
        <v>1.4039999999999999</v>
      </c>
      <c r="V67" s="162">
        <f>ROUND(E67*U67,2)</f>
        <v>18.809999999999999</v>
      </c>
      <c r="W67" s="162"/>
      <c r="X67" s="162" t="s">
        <v>164</v>
      </c>
      <c r="Y67" s="162" t="s">
        <v>165</v>
      </c>
      <c r="Z67" s="152"/>
      <c r="AA67" s="152"/>
      <c r="AB67" s="152"/>
      <c r="AC67" s="152"/>
      <c r="AD67" s="152"/>
      <c r="AE67" s="152"/>
      <c r="AF67" s="152"/>
      <c r="AG67" s="152" t="s">
        <v>166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2" x14ac:dyDescent="0.25">
      <c r="A68" s="159"/>
      <c r="B68" s="160"/>
      <c r="C68" s="189" t="s">
        <v>245</v>
      </c>
      <c r="D68" s="163"/>
      <c r="E68" s="164">
        <v>13.4</v>
      </c>
      <c r="F68" s="162"/>
      <c r="G68" s="162"/>
      <c r="H68" s="162"/>
      <c r="I68" s="162"/>
      <c r="J68" s="162"/>
      <c r="K68" s="162"/>
      <c r="L68" s="162"/>
      <c r="M68" s="162"/>
      <c r="N68" s="161"/>
      <c r="O68" s="161"/>
      <c r="P68" s="161"/>
      <c r="Q68" s="161"/>
      <c r="R68" s="162"/>
      <c r="S68" s="162"/>
      <c r="T68" s="162"/>
      <c r="U68" s="162"/>
      <c r="V68" s="162"/>
      <c r="W68" s="162"/>
      <c r="X68" s="162"/>
      <c r="Y68" s="162"/>
      <c r="Z68" s="152"/>
      <c r="AA68" s="152"/>
      <c r="AB68" s="152"/>
      <c r="AC68" s="152"/>
      <c r="AD68" s="152"/>
      <c r="AE68" s="152"/>
      <c r="AF68" s="152"/>
      <c r="AG68" s="152" t="s">
        <v>168</v>
      </c>
      <c r="AH68" s="152">
        <v>0</v>
      </c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ht="20.399999999999999" outlineLevel="1" x14ac:dyDescent="0.25">
      <c r="A69" s="173">
        <v>23</v>
      </c>
      <c r="B69" s="174" t="s">
        <v>246</v>
      </c>
      <c r="C69" s="188" t="s">
        <v>247</v>
      </c>
      <c r="D69" s="175" t="s">
        <v>190</v>
      </c>
      <c r="E69" s="176">
        <v>9.9</v>
      </c>
      <c r="F69" s="177"/>
      <c r="G69" s="178">
        <f>ROUND(E69*F69,2)</f>
        <v>0</v>
      </c>
      <c r="H69" s="177">
        <v>1064.76</v>
      </c>
      <c r="I69" s="178">
        <f>ROUND(E69*H69,2)</f>
        <v>10541.12</v>
      </c>
      <c r="J69" s="177">
        <v>784.24</v>
      </c>
      <c r="K69" s="178">
        <f>ROUND(E69*J69,2)</f>
        <v>7763.98</v>
      </c>
      <c r="L69" s="178">
        <v>21</v>
      </c>
      <c r="M69" s="178">
        <f>G69*(1+L69/100)</f>
        <v>0</v>
      </c>
      <c r="N69" s="176">
        <v>4.5440000000000001E-2</v>
      </c>
      <c r="O69" s="176">
        <f>ROUND(E69*N69,2)</f>
        <v>0.45</v>
      </c>
      <c r="P69" s="176">
        <v>0</v>
      </c>
      <c r="Q69" s="176">
        <f>ROUND(E69*P69,2)</f>
        <v>0</v>
      </c>
      <c r="R69" s="178"/>
      <c r="S69" s="178" t="s">
        <v>163</v>
      </c>
      <c r="T69" s="179" t="s">
        <v>163</v>
      </c>
      <c r="U69" s="162">
        <v>1.452</v>
      </c>
      <c r="V69" s="162">
        <f>ROUND(E69*U69,2)</f>
        <v>14.37</v>
      </c>
      <c r="W69" s="162"/>
      <c r="X69" s="162" t="s">
        <v>164</v>
      </c>
      <c r="Y69" s="162" t="s">
        <v>165</v>
      </c>
      <c r="Z69" s="152"/>
      <c r="AA69" s="152"/>
      <c r="AB69" s="152"/>
      <c r="AC69" s="152"/>
      <c r="AD69" s="152"/>
      <c r="AE69" s="152"/>
      <c r="AF69" s="152"/>
      <c r="AG69" s="152" t="s">
        <v>166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2" x14ac:dyDescent="0.25">
      <c r="A70" s="159"/>
      <c r="B70" s="160"/>
      <c r="C70" s="189" t="s">
        <v>248</v>
      </c>
      <c r="D70" s="163"/>
      <c r="E70" s="164">
        <v>9.9</v>
      </c>
      <c r="F70" s="162"/>
      <c r="G70" s="162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62"/>
      <c r="Y70" s="162"/>
      <c r="Z70" s="152"/>
      <c r="AA70" s="152"/>
      <c r="AB70" s="152"/>
      <c r="AC70" s="152"/>
      <c r="AD70" s="152"/>
      <c r="AE70" s="152"/>
      <c r="AF70" s="152"/>
      <c r="AG70" s="152" t="s">
        <v>168</v>
      </c>
      <c r="AH70" s="152">
        <v>0</v>
      </c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ht="20.399999999999999" outlineLevel="1" x14ac:dyDescent="0.25">
      <c r="A71" s="173">
        <v>24</v>
      </c>
      <c r="B71" s="174" t="s">
        <v>246</v>
      </c>
      <c r="C71" s="188" t="s">
        <v>249</v>
      </c>
      <c r="D71" s="175" t="s">
        <v>190</v>
      </c>
      <c r="E71" s="176">
        <v>15.75</v>
      </c>
      <c r="F71" s="177"/>
      <c r="G71" s="178">
        <f>ROUND(E71*F71,2)</f>
        <v>0</v>
      </c>
      <c r="H71" s="177">
        <v>1310.76</v>
      </c>
      <c r="I71" s="178">
        <f>ROUND(E71*H71,2)</f>
        <v>20644.47</v>
      </c>
      <c r="J71" s="177">
        <v>784.24</v>
      </c>
      <c r="K71" s="178">
        <f>ROUND(E71*J71,2)</f>
        <v>12351.78</v>
      </c>
      <c r="L71" s="178">
        <v>21</v>
      </c>
      <c r="M71" s="178">
        <f>G71*(1+L71/100)</f>
        <v>0</v>
      </c>
      <c r="N71" s="176">
        <v>4.5440000000000001E-2</v>
      </c>
      <c r="O71" s="176">
        <f>ROUND(E71*N71,2)</f>
        <v>0.72</v>
      </c>
      <c r="P71" s="176">
        <v>0</v>
      </c>
      <c r="Q71" s="176">
        <f>ROUND(E71*P71,2)</f>
        <v>0</v>
      </c>
      <c r="R71" s="178"/>
      <c r="S71" s="178" t="s">
        <v>163</v>
      </c>
      <c r="T71" s="179" t="s">
        <v>163</v>
      </c>
      <c r="U71" s="162">
        <v>1.452</v>
      </c>
      <c r="V71" s="162">
        <f>ROUND(E71*U71,2)</f>
        <v>22.87</v>
      </c>
      <c r="W71" s="162"/>
      <c r="X71" s="162" t="s">
        <v>164</v>
      </c>
      <c r="Y71" s="162" t="s">
        <v>165</v>
      </c>
      <c r="Z71" s="152"/>
      <c r="AA71" s="152"/>
      <c r="AB71" s="152"/>
      <c r="AC71" s="152"/>
      <c r="AD71" s="152"/>
      <c r="AE71" s="152"/>
      <c r="AF71" s="152"/>
      <c r="AG71" s="152" t="s">
        <v>166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2" x14ac:dyDescent="0.25">
      <c r="A72" s="159"/>
      <c r="B72" s="160"/>
      <c r="C72" s="189" t="s">
        <v>250</v>
      </c>
      <c r="D72" s="163"/>
      <c r="E72" s="164">
        <v>15.75</v>
      </c>
      <c r="F72" s="162"/>
      <c r="G72" s="162"/>
      <c r="H72" s="162"/>
      <c r="I72" s="162"/>
      <c r="J72" s="162"/>
      <c r="K72" s="162"/>
      <c r="L72" s="162"/>
      <c r="M72" s="162"/>
      <c r="N72" s="161"/>
      <c r="O72" s="161"/>
      <c r="P72" s="161"/>
      <c r="Q72" s="161"/>
      <c r="R72" s="162"/>
      <c r="S72" s="162"/>
      <c r="T72" s="162"/>
      <c r="U72" s="162"/>
      <c r="V72" s="162"/>
      <c r="W72" s="162"/>
      <c r="X72" s="162"/>
      <c r="Y72" s="162"/>
      <c r="Z72" s="152"/>
      <c r="AA72" s="152"/>
      <c r="AB72" s="152"/>
      <c r="AC72" s="152"/>
      <c r="AD72" s="152"/>
      <c r="AE72" s="152"/>
      <c r="AF72" s="152"/>
      <c r="AG72" s="152" t="s">
        <v>168</v>
      </c>
      <c r="AH72" s="152">
        <v>0</v>
      </c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ht="20.399999999999999" outlineLevel="1" x14ac:dyDescent="0.25">
      <c r="A73" s="173">
        <v>25</v>
      </c>
      <c r="B73" s="174" t="s">
        <v>251</v>
      </c>
      <c r="C73" s="188" t="s">
        <v>252</v>
      </c>
      <c r="D73" s="175" t="s">
        <v>190</v>
      </c>
      <c r="E73" s="176">
        <v>30.75</v>
      </c>
      <c r="F73" s="177"/>
      <c r="G73" s="178">
        <f>ROUND(E73*F73,2)</f>
        <v>0</v>
      </c>
      <c r="H73" s="177">
        <v>1290.8399999999999</v>
      </c>
      <c r="I73" s="178">
        <f>ROUND(E73*H73,2)</f>
        <v>39693.33</v>
      </c>
      <c r="J73" s="177">
        <v>1069.1600000000001</v>
      </c>
      <c r="K73" s="178">
        <f>ROUND(E73*J73,2)</f>
        <v>32876.67</v>
      </c>
      <c r="L73" s="178">
        <v>21</v>
      </c>
      <c r="M73" s="178">
        <f>G73*(1+L73/100)</f>
        <v>0</v>
      </c>
      <c r="N73" s="176">
        <v>4.8779999999999997E-2</v>
      </c>
      <c r="O73" s="176">
        <f>ROUND(E73*N73,2)</f>
        <v>1.5</v>
      </c>
      <c r="P73" s="176">
        <v>0</v>
      </c>
      <c r="Q73" s="176">
        <f>ROUND(E73*P73,2)</f>
        <v>0</v>
      </c>
      <c r="R73" s="178"/>
      <c r="S73" s="178" t="s">
        <v>163</v>
      </c>
      <c r="T73" s="179" t="s">
        <v>163</v>
      </c>
      <c r="U73" s="162">
        <v>2.0209999999999999</v>
      </c>
      <c r="V73" s="162">
        <f>ROUND(E73*U73,2)</f>
        <v>62.15</v>
      </c>
      <c r="W73" s="162"/>
      <c r="X73" s="162" t="s">
        <v>164</v>
      </c>
      <c r="Y73" s="162" t="s">
        <v>165</v>
      </c>
      <c r="Z73" s="152"/>
      <c r="AA73" s="152"/>
      <c r="AB73" s="152"/>
      <c r="AC73" s="152"/>
      <c r="AD73" s="152"/>
      <c r="AE73" s="152"/>
      <c r="AF73" s="152"/>
      <c r="AG73" s="152" t="s">
        <v>166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2" x14ac:dyDescent="0.25">
      <c r="A74" s="159"/>
      <c r="B74" s="160"/>
      <c r="C74" s="189" t="s">
        <v>253</v>
      </c>
      <c r="D74" s="163"/>
      <c r="E74" s="164">
        <v>30.75</v>
      </c>
      <c r="F74" s="162"/>
      <c r="G74" s="162"/>
      <c r="H74" s="162"/>
      <c r="I74" s="162"/>
      <c r="J74" s="162"/>
      <c r="K74" s="162"/>
      <c r="L74" s="162"/>
      <c r="M74" s="162"/>
      <c r="N74" s="161"/>
      <c r="O74" s="161"/>
      <c r="P74" s="161"/>
      <c r="Q74" s="161"/>
      <c r="R74" s="162"/>
      <c r="S74" s="162"/>
      <c r="T74" s="162"/>
      <c r="U74" s="162"/>
      <c r="V74" s="162"/>
      <c r="W74" s="162"/>
      <c r="X74" s="162"/>
      <c r="Y74" s="162"/>
      <c r="Z74" s="152"/>
      <c r="AA74" s="152"/>
      <c r="AB74" s="152"/>
      <c r="AC74" s="152"/>
      <c r="AD74" s="152"/>
      <c r="AE74" s="152"/>
      <c r="AF74" s="152"/>
      <c r="AG74" s="152" t="s">
        <v>168</v>
      </c>
      <c r="AH74" s="152">
        <v>0</v>
      </c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ht="20.399999999999999" outlineLevel="1" x14ac:dyDescent="0.25">
      <c r="A75" s="173">
        <v>26</v>
      </c>
      <c r="B75" s="174" t="s">
        <v>251</v>
      </c>
      <c r="C75" s="188" t="s">
        <v>254</v>
      </c>
      <c r="D75" s="175" t="s">
        <v>190</v>
      </c>
      <c r="E75" s="176">
        <v>6.85</v>
      </c>
      <c r="F75" s="177"/>
      <c r="G75" s="178">
        <f>ROUND(E75*F75,2)</f>
        <v>0</v>
      </c>
      <c r="H75" s="177">
        <v>1535.84</v>
      </c>
      <c r="I75" s="178">
        <f>ROUND(E75*H75,2)</f>
        <v>10520.5</v>
      </c>
      <c r="J75" s="177">
        <v>1069.1600000000001</v>
      </c>
      <c r="K75" s="178">
        <f>ROUND(E75*J75,2)</f>
        <v>7323.75</v>
      </c>
      <c r="L75" s="178">
        <v>21</v>
      </c>
      <c r="M75" s="178">
        <f>G75*(1+L75/100)</f>
        <v>0</v>
      </c>
      <c r="N75" s="176">
        <v>4.8779999999999997E-2</v>
      </c>
      <c r="O75" s="176">
        <f>ROUND(E75*N75,2)</f>
        <v>0.33</v>
      </c>
      <c r="P75" s="176">
        <v>0</v>
      </c>
      <c r="Q75" s="176">
        <f>ROUND(E75*P75,2)</f>
        <v>0</v>
      </c>
      <c r="R75" s="178"/>
      <c r="S75" s="178" t="s">
        <v>163</v>
      </c>
      <c r="T75" s="179" t="s">
        <v>163</v>
      </c>
      <c r="U75" s="162">
        <v>2.0209999999999999</v>
      </c>
      <c r="V75" s="162">
        <f>ROUND(E75*U75,2)</f>
        <v>13.84</v>
      </c>
      <c r="W75" s="162"/>
      <c r="X75" s="162" t="s">
        <v>164</v>
      </c>
      <c r="Y75" s="162" t="s">
        <v>165</v>
      </c>
      <c r="Z75" s="152"/>
      <c r="AA75" s="152"/>
      <c r="AB75" s="152"/>
      <c r="AC75" s="152"/>
      <c r="AD75" s="152"/>
      <c r="AE75" s="152"/>
      <c r="AF75" s="152"/>
      <c r="AG75" s="152" t="s">
        <v>166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2" x14ac:dyDescent="0.25">
      <c r="A76" s="159"/>
      <c r="B76" s="160"/>
      <c r="C76" s="189" t="s">
        <v>255</v>
      </c>
      <c r="D76" s="163"/>
      <c r="E76" s="164">
        <v>6.85</v>
      </c>
      <c r="F76" s="162"/>
      <c r="G76" s="162"/>
      <c r="H76" s="162"/>
      <c r="I76" s="162"/>
      <c r="J76" s="162"/>
      <c r="K76" s="162"/>
      <c r="L76" s="162"/>
      <c r="M76" s="162"/>
      <c r="N76" s="161"/>
      <c r="O76" s="161"/>
      <c r="P76" s="161"/>
      <c r="Q76" s="161"/>
      <c r="R76" s="162"/>
      <c r="S76" s="162"/>
      <c r="T76" s="162"/>
      <c r="U76" s="162"/>
      <c r="V76" s="162"/>
      <c r="W76" s="162"/>
      <c r="X76" s="162"/>
      <c r="Y76" s="162"/>
      <c r="Z76" s="152"/>
      <c r="AA76" s="152"/>
      <c r="AB76" s="152"/>
      <c r="AC76" s="152"/>
      <c r="AD76" s="152"/>
      <c r="AE76" s="152"/>
      <c r="AF76" s="152"/>
      <c r="AG76" s="152" t="s">
        <v>168</v>
      </c>
      <c r="AH76" s="152">
        <v>0</v>
      </c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ht="20.399999999999999" outlineLevel="1" x14ac:dyDescent="0.25">
      <c r="A77" s="173">
        <v>27</v>
      </c>
      <c r="B77" s="174" t="s">
        <v>256</v>
      </c>
      <c r="C77" s="188" t="s">
        <v>257</v>
      </c>
      <c r="D77" s="175" t="s">
        <v>190</v>
      </c>
      <c r="E77" s="176">
        <v>7.9</v>
      </c>
      <c r="F77" s="177"/>
      <c r="G77" s="178">
        <f>ROUND(E77*F77,2)</f>
        <v>0</v>
      </c>
      <c r="H77" s="177">
        <v>605.85</v>
      </c>
      <c r="I77" s="178">
        <f>ROUND(E77*H77,2)</f>
        <v>4786.22</v>
      </c>
      <c r="J77" s="177">
        <v>522.15</v>
      </c>
      <c r="K77" s="178">
        <f>ROUND(E77*J77,2)</f>
        <v>4124.99</v>
      </c>
      <c r="L77" s="178">
        <v>21</v>
      </c>
      <c r="M77" s="178">
        <f>G77*(1+L77/100)</f>
        <v>0</v>
      </c>
      <c r="N77" s="176">
        <v>2.265E-2</v>
      </c>
      <c r="O77" s="176">
        <f>ROUND(E77*N77,2)</f>
        <v>0.18</v>
      </c>
      <c r="P77" s="176">
        <v>0</v>
      </c>
      <c r="Q77" s="176">
        <f>ROUND(E77*P77,2)</f>
        <v>0</v>
      </c>
      <c r="R77" s="178"/>
      <c r="S77" s="178" t="s">
        <v>163</v>
      </c>
      <c r="T77" s="179" t="s">
        <v>163</v>
      </c>
      <c r="U77" s="162">
        <v>0.83848999999999996</v>
      </c>
      <c r="V77" s="162">
        <f>ROUND(E77*U77,2)</f>
        <v>6.62</v>
      </c>
      <c r="W77" s="162"/>
      <c r="X77" s="162" t="s">
        <v>164</v>
      </c>
      <c r="Y77" s="162" t="s">
        <v>165</v>
      </c>
      <c r="Z77" s="152"/>
      <c r="AA77" s="152"/>
      <c r="AB77" s="152"/>
      <c r="AC77" s="152"/>
      <c r="AD77" s="152"/>
      <c r="AE77" s="152"/>
      <c r="AF77" s="152"/>
      <c r="AG77" s="152" t="s">
        <v>166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2" x14ac:dyDescent="0.25">
      <c r="A78" s="159"/>
      <c r="B78" s="160"/>
      <c r="C78" s="189" t="s">
        <v>258</v>
      </c>
      <c r="D78" s="163"/>
      <c r="E78" s="164">
        <v>7.9</v>
      </c>
      <c r="F78" s="162"/>
      <c r="G78" s="162"/>
      <c r="H78" s="162"/>
      <c r="I78" s="162"/>
      <c r="J78" s="162"/>
      <c r="K78" s="162"/>
      <c r="L78" s="162"/>
      <c r="M78" s="162"/>
      <c r="N78" s="161"/>
      <c r="O78" s="161"/>
      <c r="P78" s="161"/>
      <c r="Q78" s="161"/>
      <c r="R78" s="162"/>
      <c r="S78" s="162"/>
      <c r="T78" s="162"/>
      <c r="U78" s="162"/>
      <c r="V78" s="162"/>
      <c r="W78" s="162"/>
      <c r="X78" s="162"/>
      <c r="Y78" s="162"/>
      <c r="Z78" s="152"/>
      <c r="AA78" s="152"/>
      <c r="AB78" s="152"/>
      <c r="AC78" s="152"/>
      <c r="AD78" s="152"/>
      <c r="AE78" s="152"/>
      <c r="AF78" s="152"/>
      <c r="AG78" s="152" t="s">
        <v>168</v>
      </c>
      <c r="AH78" s="152">
        <v>0</v>
      </c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x14ac:dyDescent="0.25">
      <c r="A79" s="166" t="s">
        <v>158</v>
      </c>
      <c r="B79" s="167" t="s">
        <v>60</v>
      </c>
      <c r="C79" s="187" t="s">
        <v>61</v>
      </c>
      <c r="D79" s="168"/>
      <c r="E79" s="169"/>
      <c r="F79" s="170"/>
      <c r="G79" s="170">
        <f>SUMIF(AG80:AG83,"&lt;&gt;NOR",G80:G83)</f>
        <v>0</v>
      </c>
      <c r="H79" s="170"/>
      <c r="I79" s="170">
        <f>SUM(I80:I83)</f>
        <v>208238.78</v>
      </c>
      <c r="J79" s="170"/>
      <c r="K79" s="170">
        <f>SUM(K80:K83)</f>
        <v>16776.8</v>
      </c>
      <c r="L79" s="170"/>
      <c r="M79" s="170">
        <f>SUM(M80:M83)</f>
        <v>0</v>
      </c>
      <c r="N79" s="169"/>
      <c r="O79" s="169">
        <f>SUM(O80:O83)</f>
        <v>2.68</v>
      </c>
      <c r="P79" s="169"/>
      <c r="Q79" s="169">
        <f>SUM(Q80:Q83)</f>
        <v>0</v>
      </c>
      <c r="R79" s="170"/>
      <c r="S79" s="170"/>
      <c r="T79" s="171"/>
      <c r="U79" s="165"/>
      <c r="V79" s="165">
        <f>SUM(V80:V83)</f>
        <v>33.19</v>
      </c>
      <c r="W79" s="165"/>
      <c r="X79" s="165"/>
      <c r="Y79" s="165"/>
      <c r="AG79" t="s">
        <v>159</v>
      </c>
    </row>
    <row r="80" spans="1:60" ht="20.399999999999999" outlineLevel="1" x14ac:dyDescent="0.25">
      <c r="A80" s="173">
        <v>28</v>
      </c>
      <c r="B80" s="174" t="s">
        <v>259</v>
      </c>
      <c r="C80" s="188" t="s">
        <v>260</v>
      </c>
      <c r="D80" s="175" t="s">
        <v>190</v>
      </c>
      <c r="E80" s="176">
        <v>190</v>
      </c>
      <c r="F80" s="177"/>
      <c r="G80" s="178">
        <f>ROUND(E80*F80,2)</f>
        <v>0</v>
      </c>
      <c r="H80" s="177">
        <v>1089.8399999999999</v>
      </c>
      <c r="I80" s="178">
        <f>ROUND(E80*H80,2)</f>
        <v>207069.6</v>
      </c>
      <c r="J80" s="177">
        <v>82.16</v>
      </c>
      <c r="K80" s="178">
        <f>ROUND(E80*J80,2)</f>
        <v>15610.4</v>
      </c>
      <c r="L80" s="178">
        <v>21</v>
      </c>
      <c r="M80" s="178">
        <f>G80*(1+L80/100)</f>
        <v>0</v>
      </c>
      <c r="N80" s="176">
        <v>1.3169999999999999E-2</v>
      </c>
      <c r="O80" s="176">
        <f>ROUND(E80*N80,2)</f>
        <v>2.5</v>
      </c>
      <c r="P80" s="176">
        <v>0</v>
      </c>
      <c r="Q80" s="176">
        <f>ROUND(E80*P80,2)</f>
        <v>0</v>
      </c>
      <c r="R80" s="178"/>
      <c r="S80" s="178" t="s">
        <v>163</v>
      </c>
      <c r="T80" s="179" t="s">
        <v>163</v>
      </c>
      <c r="U80" s="162">
        <v>0.16300000000000001</v>
      </c>
      <c r="V80" s="162">
        <f>ROUND(E80*U80,2)</f>
        <v>30.97</v>
      </c>
      <c r="W80" s="162"/>
      <c r="X80" s="162" t="s">
        <v>164</v>
      </c>
      <c r="Y80" s="162" t="s">
        <v>165</v>
      </c>
      <c r="Z80" s="152"/>
      <c r="AA80" s="152"/>
      <c r="AB80" s="152"/>
      <c r="AC80" s="152"/>
      <c r="AD80" s="152"/>
      <c r="AE80" s="152"/>
      <c r="AF80" s="152"/>
      <c r="AG80" s="152" t="s">
        <v>166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2" x14ac:dyDescent="0.25">
      <c r="A81" s="159"/>
      <c r="B81" s="160"/>
      <c r="C81" s="189" t="s">
        <v>261</v>
      </c>
      <c r="D81" s="163"/>
      <c r="E81" s="164">
        <v>190</v>
      </c>
      <c r="F81" s="162"/>
      <c r="G81" s="162"/>
      <c r="H81" s="162"/>
      <c r="I81" s="162"/>
      <c r="J81" s="162"/>
      <c r="K81" s="162"/>
      <c r="L81" s="162"/>
      <c r="M81" s="162"/>
      <c r="N81" s="161"/>
      <c r="O81" s="161"/>
      <c r="P81" s="161"/>
      <c r="Q81" s="161"/>
      <c r="R81" s="162"/>
      <c r="S81" s="162"/>
      <c r="T81" s="162"/>
      <c r="U81" s="162"/>
      <c r="V81" s="162"/>
      <c r="W81" s="162"/>
      <c r="X81" s="162"/>
      <c r="Y81" s="162"/>
      <c r="Z81" s="152"/>
      <c r="AA81" s="152"/>
      <c r="AB81" s="152"/>
      <c r="AC81" s="152"/>
      <c r="AD81" s="152"/>
      <c r="AE81" s="152"/>
      <c r="AF81" s="152"/>
      <c r="AG81" s="152" t="s">
        <v>168</v>
      </c>
      <c r="AH81" s="152">
        <v>0</v>
      </c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ht="20.399999999999999" outlineLevel="1" x14ac:dyDescent="0.25">
      <c r="A82" s="173">
        <v>29</v>
      </c>
      <c r="B82" s="174" t="s">
        <v>262</v>
      </c>
      <c r="C82" s="188" t="s">
        <v>263</v>
      </c>
      <c r="D82" s="175" t="s">
        <v>235</v>
      </c>
      <c r="E82" s="176">
        <v>1.5</v>
      </c>
      <c r="F82" s="177"/>
      <c r="G82" s="178">
        <f>ROUND(E82*F82,2)</f>
        <v>0</v>
      </c>
      <c r="H82" s="177">
        <v>779.45</v>
      </c>
      <c r="I82" s="178">
        <f>ROUND(E82*H82,2)</f>
        <v>1169.18</v>
      </c>
      <c r="J82" s="177">
        <v>777.6</v>
      </c>
      <c r="K82" s="178">
        <f>ROUND(E82*J82,2)</f>
        <v>1166.4000000000001</v>
      </c>
      <c r="L82" s="178">
        <v>21</v>
      </c>
      <c r="M82" s="178">
        <f>G82*(1+L82/100)</f>
        <v>0</v>
      </c>
      <c r="N82" s="176">
        <v>0.12131</v>
      </c>
      <c r="O82" s="176">
        <f>ROUND(E82*N82,2)</f>
        <v>0.18</v>
      </c>
      <c r="P82" s="176">
        <v>0</v>
      </c>
      <c r="Q82" s="176">
        <f>ROUND(E82*P82,2)</f>
        <v>0</v>
      </c>
      <c r="R82" s="178"/>
      <c r="S82" s="178" t="s">
        <v>163</v>
      </c>
      <c r="T82" s="179" t="s">
        <v>197</v>
      </c>
      <c r="U82" s="162">
        <v>1.48167</v>
      </c>
      <c r="V82" s="162">
        <f>ROUND(E82*U82,2)</f>
        <v>2.2200000000000002</v>
      </c>
      <c r="W82" s="162"/>
      <c r="X82" s="162" t="s">
        <v>198</v>
      </c>
      <c r="Y82" s="162" t="s">
        <v>165</v>
      </c>
      <c r="Z82" s="152"/>
      <c r="AA82" s="152"/>
      <c r="AB82" s="152"/>
      <c r="AC82" s="152"/>
      <c r="AD82" s="152"/>
      <c r="AE82" s="152"/>
      <c r="AF82" s="152"/>
      <c r="AG82" s="152" t="s">
        <v>199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2" x14ac:dyDescent="0.25">
      <c r="A83" s="159"/>
      <c r="B83" s="160"/>
      <c r="C83" s="189" t="s">
        <v>264</v>
      </c>
      <c r="D83" s="163"/>
      <c r="E83" s="164">
        <v>1.5</v>
      </c>
      <c r="F83" s="162"/>
      <c r="G83" s="162"/>
      <c r="H83" s="162"/>
      <c r="I83" s="162"/>
      <c r="J83" s="162"/>
      <c r="K83" s="162"/>
      <c r="L83" s="162"/>
      <c r="M83" s="162"/>
      <c r="N83" s="161"/>
      <c r="O83" s="161"/>
      <c r="P83" s="161"/>
      <c r="Q83" s="161"/>
      <c r="R83" s="162"/>
      <c r="S83" s="162"/>
      <c r="T83" s="162"/>
      <c r="U83" s="162"/>
      <c r="V83" s="162"/>
      <c r="W83" s="162"/>
      <c r="X83" s="162"/>
      <c r="Y83" s="162"/>
      <c r="Z83" s="152"/>
      <c r="AA83" s="152"/>
      <c r="AB83" s="152"/>
      <c r="AC83" s="152"/>
      <c r="AD83" s="152"/>
      <c r="AE83" s="152"/>
      <c r="AF83" s="152"/>
      <c r="AG83" s="152" t="s">
        <v>168</v>
      </c>
      <c r="AH83" s="152">
        <v>0</v>
      </c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x14ac:dyDescent="0.25">
      <c r="A84" s="166" t="s">
        <v>158</v>
      </c>
      <c r="B84" s="167" t="s">
        <v>62</v>
      </c>
      <c r="C84" s="187" t="s">
        <v>63</v>
      </c>
      <c r="D84" s="168"/>
      <c r="E84" s="169"/>
      <c r="F84" s="170"/>
      <c r="G84" s="170">
        <f>SUMIF(AG85:AG95,"&lt;&gt;NOR",G85:G95)</f>
        <v>0</v>
      </c>
      <c r="H84" s="170"/>
      <c r="I84" s="170">
        <f>SUM(I85:I95)</f>
        <v>111883.07</v>
      </c>
      <c r="J84" s="170"/>
      <c r="K84" s="170">
        <f>SUM(K85:K95)</f>
        <v>144840.24000000002</v>
      </c>
      <c r="L84" s="170"/>
      <c r="M84" s="170">
        <f>SUM(M85:M95)</f>
        <v>0</v>
      </c>
      <c r="N84" s="169"/>
      <c r="O84" s="169">
        <f>SUM(O85:O95)</f>
        <v>3.53</v>
      </c>
      <c r="P84" s="169"/>
      <c r="Q84" s="169">
        <f>SUM(Q85:Q95)</f>
        <v>0</v>
      </c>
      <c r="R84" s="170"/>
      <c r="S84" s="170"/>
      <c r="T84" s="171"/>
      <c r="U84" s="165"/>
      <c r="V84" s="165">
        <f>SUM(V85:V95)</f>
        <v>262.40000000000003</v>
      </c>
      <c r="W84" s="165"/>
      <c r="X84" s="165"/>
      <c r="Y84" s="165"/>
      <c r="AG84" t="s">
        <v>159</v>
      </c>
    </row>
    <row r="85" spans="1:60" ht="20.399999999999999" outlineLevel="1" x14ac:dyDescent="0.25">
      <c r="A85" s="173">
        <v>30</v>
      </c>
      <c r="B85" s="174" t="s">
        <v>265</v>
      </c>
      <c r="C85" s="188" t="s">
        <v>266</v>
      </c>
      <c r="D85" s="175" t="s">
        <v>190</v>
      </c>
      <c r="E85" s="176">
        <v>85.5</v>
      </c>
      <c r="F85" s="177"/>
      <c r="G85" s="178">
        <f>ROUND(E85*F85,2)</f>
        <v>0</v>
      </c>
      <c r="H85" s="177">
        <v>349.41</v>
      </c>
      <c r="I85" s="178">
        <f>ROUND(E85*H85,2)</f>
        <v>29874.560000000001</v>
      </c>
      <c r="J85" s="177">
        <v>424.59</v>
      </c>
      <c r="K85" s="178">
        <f>ROUND(E85*J85,2)</f>
        <v>36302.449999999997</v>
      </c>
      <c r="L85" s="178">
        <v>21</v>
      </c>
      <c r="M85" s="178">
        <f>G85*(1+L85/100)</f>
        <v>0</v>
      </c>
      <c r="N85" s="176">
        <v>1.1990000000000001E-2</v>
      </c>
      <c r="O85" s="176">
        <f>ROUND(E85*N85,2)</f>
        <v>1.03</v>
      </c>
      <c r="P85" s="176">
        <v>0</v>
      </c>
      <c r="Q85" s="176">
        <f>ROUND(E85*P85,2)</f>
        <v>0</v>
      </c>
      <c r="R85" s="178"/>
      <c r="S85" s="178" t="s">
        <v>163</v>
      </c>
      <c r="T85" s="179" t="s">
        <v>163</v>
      </c>
      <c r="U85" s="162">
        <v>0.76900000000000002</v>
      </c>
      <c r="V85" s="162">
        <f>ROUND(E85*U85,2)</f>
        <v>65.75</v>
      </c>
      <c r="W85" s="162"/>
      <c r="X85" s="162" t="s">
        <v>164</v>
      </c>
      <c r="Y85" s="162" t="s">
        <v>165</v>
      </c>
      <c r="Z85" s="152"/>
      <c r="AA85" s="152"/>
      <c r="AB85" s="152"/>
      <c r="AC85" s="152"/>
      <c r="AD85" s="152"/>
      <c r="AE85" s="152"/>
      <c r="AF85" s="152"/>
      <c r="AG85" s="152" t="s">
        <v>166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ht="30.6" outlineLevel="2" x14ac:dyDescent="0.25">
      <c r="A86" s="159"/>
      <c r="B86" s="160"/>
      <c r="C86" s="189" t="s">
        <v>267</v>
      </c>
      <c r="D86" s="163"/>
      <c r="E86" s="164">
        <v>113.04</v>
      </c>
      <c r="F86" s="162"/>
      <c r="G86" s="162"/>
      <c r="H86" s="162"/>
      <c r="I86" s="162"/>
      <c r="J86" s="162"/>
      <c r="K86" s="162"/>
      <c r="L86" s="162"/>
      <c r="M86" s="162"/>
      <c r="N86" s="161"/>
      <c r="O86" s="161"/>
      <c r="P86" s="161"/>
      <c r="Q86" s="161"/>
      <c r="R86" s="162"/>
      <c r="S86" s="162"/>
      <c r="T86" s="162"/>
      <c r="U86" s="162"/>
      <c r="V86" s="162"/>
      <c r="W86" s="162"/>
      <c r="X86" s="162"/>
      <c r="Y86" s="162"/>
      <c r="Z86" s="152"/>
      <c r="AA86" s="152"/>
      <c r="AB86" s="152"/>
      <c r="AC86" s="152"/>
      <c r="AD86" s="152"/>
      <c r="AE86" s="152"/>
      <c r="AF86" s="152"/>
      <c r="AG86" s="152" t="s">
        <v>168</v>
      </c>
      <c r="AH86" s="152">
        <v>0</v>
      </c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3" x14ac:dyDescent="0.25">
      <c r="A87" s="159"/>
      <c r="B87" s="160"/>
      <c r="C87" s="189" t="s">
        <v>268</v>
      </c>
      <c r="D87" s="163"/>
      <c r="E87" s="164">
        <v>4.8600000000000003</v>
      </c>
      <c r="F87" s="162"/>
      <c r="G87" s="162"/>
      <c r="H87" s="162"/>
      <c r="I87" s="162"/>
      <c r="J87" s="162"/>
      <c r="K87" s="162"/>
      <c r="L87" s="162"/>
      <c r="M87" s="162"/>
      <c r="N87" s="161"/>
      <c r="O87" s="161"/>
      <c r="P87" s="161"/>
      <c r="Q87" s="161"/>
      <c r="R87" s="162"/>
      <c r="S87" s="162"/>
      <c r="T87" s="162"/>
      <c r="U87" s="162"/>
      <c r="V87" s="162"/>
      <c r="W87" s="162"/>
      <c r="X87" s="162"/>
      <c r="Y87" s="162"/>
      <c r="Z87" s="152"/>
      <c r="AA87" s="152"/>
      <c r="AB87" s="152"/>
      <c r="AC87" s="152"/>
      <c r="AD87" s="152"/>
      <c r="AE87" s="152"/>
      <c r="AF87" s="152"/>
      <c r="AG87" s="152" t="s">
        <v>168</v>
      </c>
      <c r="AH87" s="152">
        <v>0</v>
      </c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3" x14ac:dyDescent="0.25">
      <c r="A88" s="159"/>
      <c r="B88" s="160"/>
      <c r="C88" s="189" t="s">
        <v>269</v>
      </c>
      <c r="D88" s="163"/>
      <c r="E88" s="164">
        <v>-32.4</v>
      </c>
      <c r="F88" s="162"/>
      <c r="G88" s="162"/>
      <c r="H88" s="162"/>
      <c r="I88" s="162"/>
      <c r="J88" s="162"/>
      <c r="K88" s="162"/>
      <c r="L88" s="162"/>
      <c r="M88" s="162"/>
      <c r="N88" s="161"/>
      <c r="O88" s="161"/>
      <c r="P88" s="161"/>
      <c r="Q88" s="161"/>
      <c r="R88" s="162"/>
      <c r="S88" s="162"/>
      <c r="T88" s="162"/>
      <c r="U88" s="162"/>
      <c r="V88" s="162"/>
      <c r="W88" s="162"/>
      <c r="X88" s="162"/>
      <c r="Y88" s="162"/>
      <c r="Z88" s="152"/>
      <c r="AA88" s="152"/>
      <c r="AB88" s="152"/>
      <c r="AC88" s="152"/>
      <c r="AD88" s="152"/>
      <c r="AE88" s="152"/>
      <c r="AF88" s="152"/>
      <c r="AG88" s="152" t="s">
        <v>168</v>
      </c>
      <c r="AH88" s="152">
        <v>5</v>
      </c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ht="20.399999999999999" outlineLevel="1" x14ac:dyDescent="0.25">
      <c r="A89" s="173">
        <v>31</v>
      </c>
      <c r="B89" s="174" t="s">
        <v>265</v>
      </c>
      <c r="C89" s="188" t="s">
        <v>270</v>
      </c>
      <c r="D89" s="175" t="s">
        <v>190</v>
      </c>
      <c r="E89" s="176">
        <v>32.4</v>
      </c>
      <c r="F89" s="177"/>
      <c r="G89" s="178">
        <f>ROUND(E89*F89,2)</f>
        <v>0</v>
      </c>
      <c r="H89" s="177">
        <v>443.69</v>
      </c>
      <c r="I89" s="178">
        <f>ROUND(E89*H89,2)</f>
        <v>14375.56</v>
      </c>
      <c r="J89" s="177">
        <v>457.31</v>
      </c>
      <c r="K89" s="178">
        <f>ROUND(E89*J89,2)</f>
        <v>14816.84</v>
      </c>
      <c r="L89" s="178">
        <v>21</v>
      </c>
      <c r="M89" s="178">
        <f>G89*(1+L89/100)</f>
        <v>0</v>
      </c>
      <c r="N89" s="176">
        <v>1.409E-2</v>
      </c>
      <c r="O89" s="176">
        <f>ROUND(E89*N89,2)</f>
        <v>0.46</v>
      </c>
      <c r="P89" s="176">
        <v>0</v>
      </c>
      <c r="Q89" s="176">
        <f>ROUND(E89*P89,2)</f>
        <v>0</v>
      </c>
      <c r="R89" s="178"/>
      <c r="S89" s="178" t="s">
        <v>163</v>
      </c>
      <c r="T89" s="179" t="s">
        <v>163</v>
      </c>
      <c r="U89" s="162">
        <v>0.82599999999999996</v>
      </c>
      <c r="V89" s="162">
        <f>ROUND(E89*U89,2)</f>
        <v>26.76</v>
      </c>
      <c r="W89" s="162"/>
      <c r="X89" s="162" t="s">
        <v>164</v>
      </c>
      <c r="Y89" s="162" t="s">
        <v>165</v>
      </c>
      <c r="Z89" s="152"/>
      <c r="AA89" s="152"/>
      <c r="AB89" s="152"/>
      <c r="AC89" s="152"/>
      <c r="AD89" s="152"/>
      <c r="AE89" s="152"/>
      <c r="AF89" s="152"/>
      <c r="AG89" s="152" t="s">
        <v>166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ht="20.399999999999999" outlineLevel="2" x14ac:dyDescent="0.25">
      <c r="A90" s="159"/>
      <c r="B90" s="160"/>
      <c r="C90" s="189" t="s">
        <v>271</v>
      </c>
      <c r="D90" s="163"/>
      <c r="E90" s="164">
        <v>32.4</v>
      </c>
      <c r="F90" s="162"/>
      <c r="G90" s="162"/>
      <c r="H90" s="162"/>
      <c r="I90" s="162"/>
      <c r="J90" s="162"/>
      <c r="K90" s="162"/>
      <c r="L90" s="162"/>
      <c r="M90" s="162"/>
      <c r="N90" s="161"/>
      <c r="O90" s="161"/>
      <c r="P90" s="161"/>
      <c r="Q90" s="161"/>
      <c r="R90" s="162"/>
      <c r="S90" s="162"/>
      <c r="T90" s="162"/>
      <c r="U90" s="162"/>
      <c r="V90" s="162"/>
      <c r="W90" s="162"/>
      <c r="X90" s="162"/>
      <c r="Y90" s="162"/>
      <c r="Z90" s="152"/>
      <c r="AA90" s="152"/>
      <c r="AB90" s="152"/>
      <c r="AC90" s="152"/>
      <c r="AD90" s="152"/>
      <c r="AE90" s="152"/>
      <c r="AF90" s="152"/>
      <c r="AG90" s="152" t="s">
        <v>168</v>
      </c>
      <c r="AH90" s="152">
        <v>0</v>
      </c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ht="20.399999999999999" outlineLevel="1" x14ac:dyDescent="0.25">
      <c r="A91" s="173">
        <v>32</v>
      </c>
      <c r="B91" s="174" t="s">
        <v>272</v>
      </c>
      <c r="C91" s="188" t="s">
        <v>273</v>
      </c>
      <c r="D91" s="175" t="s">
        <v>190</v>
      </c>
      <c r="E91" s="176">
        <v>145.41999999999999</v>
      </c>
      <c r="F91" s="177"/>
      <c r="G91" s="178">
        <f>ROUND(E91*F91,2)</f>
        <v>0</v>
      </c>
      <c r="H91" s="177">
        <v>394.27</v>
      </c>
      <c r="I91" s="178">
        <f>ROUND(E91*H91,2)</f>
        <v>57334.74</v>
      </c>
      <c r="J91" s="177">
        <v>557.73</v>
      </c>
      <c r="K91" s="178">
        <f>ROUND(E91*J91,2)</f>
        <v>81105.100000000006</v>
      </c>
      <c r="L91" s="178">
        <v>21</v>
      </c>
      <c r="M91" s="178">
        <f>G91*(1+L91/100)</f>
        <v>0</v>
      </c>
      <c r="N91" s="176">
        <v>1.2149999999999999E-2</v>
      </c>
      <c r="O91" s="176">
        <f>ROUND(E91*N91,2)</f>
        <v>1.77</v>
      </c>
      <c r="P91" s="176">
        <v>0</v>
      </c>
      <c r="Q91" s="176">
        <f>ROUND(E91*P91,2)</f>
        <v>0</v>
      </c>
      <c r="R91" s="178"/>
      <c r="S91" s="178" t="s">
        <v>163</v>
      </c>
      <c r="T91" s="179" t="s">
        <v>163</v>
      </c>
      <c r="U91" s="162">
        <v>1.0109999999999999</v>
      </c>
      <c r="V91" s="162">
        <f>ROUND(E91*U91,2)</f>
        <v>147.02000000000001</v>
      </c>
      <c r="W91" s="162"/>
      <c r="X91" s="162" t="s">
        <v>164</v>
      </c>
      <c r="Y91" s="162" t="s">
        <v>165</v>
      </c>
      <c r="Z91" s="152"/>
      <c r="AA91" s="152"/>
      <c r="AB91" s="152"/>
      <c r="AC91" s="152"/>
      <c r="AD91" s="152"/>
      <c r="AE91" s="152"/>
      <c r="AF91" s="152"/>
      <c r="AG91" s="152" t="s">
        <v>166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2" x14ac:dyDescent="0.25">
      <c r="A92" s="159"/>
      <c r="B92" s="160"/>
      <c r="C92" s="189" t="s">
        <v>274</v>
      </c>
      <c r="D92" s="163"/>
      <c r="E92" s="164">
        <v>168.04</v>
      </c>
      <c r="F92" s="162"/>
      <c r="G92" s="162"/>
      <c r="H92" s="162"/>
      <c r="I92" s="162"/>
      <c r="J92" s="162"/>
      <c r="K92" s="162"/>
      <c r="L92" s="162"/>
      <c r="M92" s="162"/>
      <c r="N92" s="161"/>
      <c r="O92" s="161"/>
      <c r="P92" s="161"/>
      <c r="Q92" s="161"/>
      <c r="R92" s="162"/>
      <c r="S92" s="162"/>
      <c r="T92" s="162"/>
      <c r="U92" s="162"/>
      <c r="V92" s="162"/>
      <c r="W92" s="162"/>
      <c r="X92" s="162"/>
      <c r="Y92" s="162"/>
      <c r="Z92" s="152"/>
      <c r="AA92" s="152"/>
      <c r="AB92" s="152"/>
      <c r="AC92" s="152"/>
      <c r="AD92" s="152"/>
      <c r="AE92" s="152"/>
      <c r="AF92" s="152"/>
      <c r="AG92" s="152" t="s">
        <v>168</v>
      </c>
      <c r="AH92" s="152">
        <v>0</v>
      </c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3" x14ac:dyDescent="0.25">
      <c r="A93" s="159"/>
      <c r="B93" s="160"/>
      <c r="C93" s="189" t="s">
        <v>275</v>
      </c>
      <c r="D93" s="163"/>
      <c r="E93" s="164">
        <v>-22.62</v>
      </c>
      <c r="F93" s="162"/>
      <c r="G93" s="162"/>
      <c r="H93" s="162"/>
      <c r="I93" s="162"/>
      <c r="J93" s="162"/>
      <c r="K93" s="162"/>
      <c r="L93" s="162"/>
      <c r="M93" s="162"/>
      <c r="N93" s="161"/>
      <c r="O93" s="161"/>
      <c r="P93" s="161"/>
      <c r="Q93" s="161"/>
      <c r="R93" s="162"/>
      <c r="S93" s="162"/>
      <c r="T93" s="162"/>
      <c r="U93" s="162"/>
      <c r="V93" s="162"/>
      <c r="W93" s="162"/>
      <c r="X93" s="162"/>
      <c r="Y93" s="162"/>
      <c r="Z93" s="152"/>
      <c r="AA93" s="152"/>
      <c r="AB93" s="152"/>
      <c r="AC93" s="152"/>
      <c r="AD93" s="152"/>
      <c r="AE93" s="152"/>
      <c r="AF93" s="152"/>
      <c r="AG93" s="152" t="s">
        <v>168</v>
      </c>
      <c r="AH93" s="152">
        <v>5</v>
      </c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ht="20.399999999999999" outlineLevel="1" x14ac:dyDescent="0.25">
      <c r="A94" s="173">
        <v>33</v>
      </c>
      <c r="B94" s="174" t="s">
        <v>272</v>
      </c>
      <c r="C94" s="188" t="s">
        <v>276</v>
      </c>
      <c r="D94" s="175" t="s">
        <v>190</v>
      </c>
      <c r="E94" s="176">
        <v>22.62</v>
      </c>
      <c r="F94" s="177"/>
      <c r="G94" s="178">
        <f>ROUND(E94*F94,2)</f>
        <v>0</v>
      </c>
      <c r="H94" s="177">
        <v>455.27</v>
      </c>
      <c r="I94" s="178">
        <f>ROUND(E94*H94,2)</f>
        <v>10298.209999999999</v>
      </c>
      <c r="J94" s="177">
        <v>557.73</v>
      </c>
      <c r="K94" s="178">
        <f>ROUND(E94*J94,2)</f>
        <v>12615.85</v>
      </c>
      <c r="L94" s="178">
        <v>21</v>
      </c>
      <c r="M94" s="178">
        <f>G94*(1+L94/100)</f>
        <v>0</v>
      </c>
      <c r="N94" s="176">
        <v>1.2149999999999999E-2</v>
      </c>
      <c r="O94" s="176">
        <f>ROUND(E94*N94,2)</f>
        <v>0.27</v>
      </c>
      <c r="P94" s="176">
        <v>0</v>
      </c>
      <c r="Q94" s="176">
        <f>ROUND(E94*P94,2)</f>
        <v>0</v>
      </c>
      <c r="R94" s="178"/>
      <c r="S94" s="178" t="s">
        <v>163</v>
      </c>
      <c r="T94" s="179" t="s">
        <v>163</v>
      </c>
      <c r="U94" s="162">
        <v>1.0109999999999999</v>
      </c>
      <c r="V94" s="162">
        <f>ROUND(E94*U94,2)</f>
        <v>22.87</v>
      </c>
      <c r="W94" s="162"/>
      <c r="X94" s="162" t="s">
        <v>164</v>
      </c>
      <c r="Y94" s="162" t="s">
        <v>165</v>
      </c>
      <c r="Z94" s="152"/>
      <c r="AA94" s="152"/>
      <c r="AB94" s="152"/>
      <c r="AC94" s="152"/>
      <c r="AD94" s="152"/>
      <c r="AE94" s="152"/>
      <c r="AF94" s="152"/>
      <c r="AG94" s="152" t="s">
        <v>166</v>
      </c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2" x14ac:dyDescent="0.25">
      <c r="A95" s="159"/>
      <c r="B95" s="160"/>
      <c r="C95" s="189" t="s">
        <v>277</v>
      </c>
      <c r="D95" s="163"/>
      <c r="E95" s="164">
        <v>22.62</v>
      </c>
      <c r="F95" s="162"/>
      <c r="G95" s="162"/>
      <c r="H95" s="162"/>
      <c r="I95" s="162"/>
      <c r="J95" s="162"/>
      <c r="K95" s="162"/>
      <c r="L95" s="162"/>
      <c r="M95" s="162"/>
      <c r="N95" s="161"/>
      <c r="O95" s="161"/>
      <c r="P95" s="161"/>
      <c r="Q95" s="161"/>
      <c r="R95" s="162"/>
      <c r="S95" s="162"/>
      <c r="T95" s="162"/>
      <c r="U95" s="162"/>
      <c r="V95" s="162"/>
      <c r="W95" s="162"/>
      <c r="X95" s="162"/>
      <c r="Y95" s="162"/>
      <c r="Z95" s="152"/>
      <c r="AA95" s="152"/>
      <c r="AB95" s="152"/>
      <c r="AC95" s="152"/>
      <c r="AD95" s="152"/>
      <c r="AE95" s="152"/>
      <c r="AF95" s="152"/>
      <c r="AG95" s="152" t="s">
        <v>168</v>
      </c>
      <c r="AH95" s="152">
        <v>0</v>
      </c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x14ac:dyDescent="0.25">
      <c r="A96" s="166" t="s">
        <v>158</v>
      </c>
      <c r="B96" s="167" t="s">
        <v>64</v>
      </c>
      <c r="C96" s="187" t="s">
        <v>65</v>
      </c>
      <c r="D96" s="168"/>
      <c r="E96" s="169"/>
      <c r="F96" s="170"/>
      <c r="G96" s="170">
        <f>SUMIF(AG97:AG102,"&lt;&gt;NOR",G97:G102)</f>
        <v>0</v>
      </c>
      <c r="H96" s="170"/>
      <c r="I96" s="170">
        <f>SUM(I97:I102)</f>
        <v>25515.41</v>
      </c>
      <c r="J96" s="170"/>
      <c r="K96" s="170">
        <f>SUM(K97:K102)</f>
        <v>17821.849999999999</v>
      </c>
      <c r="L96" s="170"/>
      <c r="M96" s="170">
        <f>SUM(M97:M102)</f>
        <v>0</v>
      </c>
      <c r="N96" s="169"/>
      <c r="O96" s="169">
        <f>SUM(O97:O102)</f>
        <v>21.07</v>
      </c>
      <c r="P96" s="169"/>
      <c r="Q96" s="169">
        <f>SUM(Q97:Q102)</f>
        <v>0</v>
      </c>
      <c r="R96" s="170"/>
      <c r="S96" s="170"/>
      <c r="T96" s="171"/>
      <c r="U96" s="165"/>
      <c r="V96" s="165">
        <f>SUM(V97:V102)</f>
        <v>29</v>
      </c>
      <c r="W96" s="165"/>
      <c r="X96" s="165"/>
      <c r="Y96" s="165"/>
      <c r="AG96" t="s">
        <v>159</v>
      </c>
    </row>
    <row r="97" spans="1:60" outlineLevel="1" x14ac:dyDescent="0.25">
      <c r="A97" s="180">
        <v>34</v>
      </c>
      <c r="B97" s="181" t="s">
        <v>278</v>
      </c>
      <c r="C97" s="190" t="s">
        <v>279</v>
      </c>
      <c r="D97" s="182" t="s">
        <v>190</v>
      </c>
      <c r="E97" s="183">
        <v>37.5</v>
      </c>
      <c r="F97" s="184"/>
      <c r="G97" s="185">
        <f>ROUND(E97*F97,2)</f>
        <v>0</v>
      </c>
      <c r="H97" s="184">
        <v>155.6</v>
      </c>
      <c r="I97" s="185">
        <f>ROUND(E97*H97,2)</f>
        <v>5835</v>
      </c>
      <c r="J97" s="184">
        <v>30.4</v>
      </c>
      <c r="K97" s="185">
        <f>ROUND(E97*J97,2)</f>
        <v>1140</v>
      </c>
      <c r="L97" s="185">
        <v>21</v>
      </c>
      <c r="M97" s="185">
        <f>G97*(1+L97/100)</f>
        <v>0</v>
      </c>
      <c r="N97" s="183">
        <v>0.34499999999999997</v>
      </c>
      <c r="O97" s="183">
        <f>ROUND(E97*N97,2)</f>
        <v>12.94</v>
      </c>
      <c r="P97" s="183">
        <v>0</v>
      </c>
      <c r="Q97" s="183">
        <f>ROUND(E97*P97,2)</f>
        <v>0</v>
      </c>
      <c r="R97" s="185"/>
      <c r="S97" s="185" t="s">
        <v>163</v>
      </c>
      <c r="T97" s="186" t="s">
        <v>163</v>
      </c>
      <c r="U97" s="162">
        <v>2.5999999999999999E-2</v>
      </c>
      <c r="V97" s="162">
        <f>ROUND(E97*U97,2)</f>
        <v>0.98</v>
      </c>
      <c r="W97" s="162"/>
      <c r="X97" s="162" t="s">
        <v>164</v>
      </c>
      <c r="Y97" s="162" t="s">
        <v>165</v>
      </c>
      <c r="Z97" s="152"/>
      <c r="AA97" s="152"/>
      <c r="AB97" s="152"/>
      <c r="AC97" s="152"/>
      <c r="AD97" s="152"/>
      <c r="AE97" s="152"/>
      <c r="AF97" s="152"/>
      <c r="AG97" s="152" t="s">
        <v>166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5">
      <c r="A98" s="180">
        <v>35</v>
      </c>
      <c r="B98" s="181" t="s">
        <v>280</v>
      </c>
      <c r="C98" s="190" t="s">
        <v>281</v>
      </c>
      <c r="D98" s="182" t="s">
        <v>190</v>
      </c>
      <c r="E98" s="183">
        <v>37.5</v>
      </c>
      <c r="F98" s="184"/>
      <c r="G98" s="185">
        <f>ROUND(E98*F98,2)</f>
        <v>0</v>
      </c>
      <c r="H98" s="184">
        <v>53.55</v>
      </c>
      <c r="I98" s="185">
        <f>ROUND(E98*H98,2)</f>
        <v>2008.13</v>
      </c>
      <c r="J98" s="184">
        <v>260.45</v>
      </c>
      <c r="K98" s="185">
        <f>ROUND(E98*J98,2)</f>
        <v>9766.8799999999992</v>
      </c>
      <c r="L98" s="185">
        <v>21</v>
      </c>
      <c r="M98" s="185">
        <f>G98*(1+L98/100)</f>
        <v>0</v>
      </c>
      <c r="N98" s="183">
        <v>7.3899999999999993E-2</v>
      </c>
      <c r="O98" s="183">
        <f>ROUND(E98*N98,2)</f>
        <v>2.77</v>
      </c>
      <c r="P98" s="183">
        <v>0</v>
      </c>
      <c r="Q98" s="183">
        <f>ROUND(E98*P98,2)</f>
        <v>0</v>
      </c>
      <c r="R98" s="185"/>
      <c r="S98" s="185" t="s">
        <v>163</v>
      </c>
      <c r="T98" s="186" t="s">
        <v>163</v>
      </c>
      <c r="U98" s="162">
        <v>0.45200000000000001</v>
      </c>
      <c r="V98" s="162">
        <f>ROUND(E98*U98,2)</f>
        <v>16.95</v>
      </c>
      <c r="W98" s="162"/>
      <c r="X98" s="162" t="s">
        <v>164</v>
      </c>
      <c r="Y98" s="162" t="s">
        <v>165</v>
      </c>
      <c r="Z98" s="152"/>
      <c r="AA98" s="152"/>
      <c r="AB98" s="152"/>
      <c r="AC98" s="152"/>
      <c r="AD98" s="152"/>
      <c r="AE98" s="152"/>
      <c r="AF98" s="152"/>
      <c r="AG98" s="152" t="s">
        <v>166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5">
      <c r="A99" s="173">
        <v>36</v>
      </c>
      <c r="B99" s="174" t="s">
        <v>282</v>
      </c>
      <c r="C99" s="188" t="s">
        <v>283</v>
      </c>
      <c r="D99" s="175" t="s">
        <v>235</v>
      </c>
      <c r="E99" s="176">
        <v>27</v>
      </c>
      <c r="F99" s="177"/>
      <c r="G99" s="178">
        <f>ROUND(E99*F99,2)</f>
        <v>0</v>
      </c>
      <c r="H99" s="177">
        <v>14.39</v>
      </c>
      <c r="I99" s="178">
        <f>ROUND(E99*H99,2)</f>
        <v>388.53</v>
      </c>
      <c r="J99" s="177">
        <v>256.11</v>
      </c>
      <c r="K99" s="178">
        <f>ROUND(E99*J99,2)</f>
        <v>6914.97</v>
      </c>
      <c r="L99" s="178">
        <v>21</v>
      </c>
      <c r="M99" s="178">
        <f>G99*(1+L99/100)</f>
        <v>0</v>
      </c>
      <c r="N99" s="176">
        <v>3.3E-4</v>
      </c>
      <c r="O99" s="176">
        <f>ROUND(E99*N99,2)</f>
        <v>0.01</v>
      </c>
      <c r="P99" s="176">
        <v>0</v>
      </c>
      <c r="Q99" s="176">
        <f>ROUND(E99*P99,2)</f>
        <v>0</v>
      </c>
      <c r="R99" s="178"/>
      <c r="S99" s="178" t="s">
        <v>163</v>
      </c>
      <c r="T99" s="179" t="s">
        <v>163</v>
      </c>
      <c r="U99" s="162">
        <v>0.41</v>
      </c>
      <c r="V99" s="162">
        <f>ROUND(E99*U99,2)</f>
        <v>11.07</v>
      </c>
      <c r="W99" s="162"/>
      <c r="X99" s="162" t="s">
        <v>164</v>
      </c>
      <c r="Y99" s="162" t="s">
        <v>165</v>
      </c>
      <c r="Z99" s="152"/>
      <c r="AA99" s="152"/>
      <c r="AB99" s="152"/>
      <c r="AC99" s="152"/>
      <c r="AD99" s="152"/>
      <c r="AE99" s="152"/>
      <c r="AF99" s="152"/>
      <c r="AG99" s="152" t="s">
        <v>166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2" x14ac:dyDescent="0.25">
      <c r="A100" s="159"/>
      <c r="B100" s="160"/>
      <c r="C100" s="189" t="s">
        <v>284</v>
      </c>
      <c r="D100" s="163"/>
      <c r="E100" s="164">
        <v>27</v>
      </c>
      <c r="F100" s="162"/>
      <c r="G100" s="162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62"/>
      <c r="Z100" s="152"/>
      <c r="AA100" s="152"/>
      <c r="AB100" s="152"/>
      <c r="AC100" s="152"/>
      <c r="AD100" s="152"/>
      <c r="AE100" s="152"/>
      <c r="AF100" s="152"/>
      <c r="AG100" s="152" t="s">
        <v>168</v>
      </c>
      <c r="AH100" s="152">
        <v>0</v>
      </c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5">
      <c r="A101" s="173">
        <v>37</v>
      </c>
      <c r="B101" s="174" t="s">
        <v>285</v>
      </c>
      <c r="C101" s="188" t="s">
        <v>286</v>
      </c>
      <c r="D101" s="175" t="s">
        <v>190</v>
      </c>
      <c r="E101" s="176">
        <v>41.25</v>
      </c>
      <c r="F101" s="177"/>
      <c r="G101" s="178">
        <f>ROUND(E101*F101,2)</f>
        <v>0</v>
      </c>
      <c r="H101" s="177">
        <v>419</v>
      </c>
      <c r="I101" s="178">
        <f>ROUND(E101*H101,2)</f>
        <v>17283.75</v>
      </c>
      <c r="J101" s="177">
        <v>0</v>
      </c>
      <c r="K101" s="178">
        <f>ROUND(E101*J101,2)</f>
        <v>0</v>
      </c>
      <c r="L101" s="178">
        <v>21</v>
      </c>
      <c r="M101" s="178">
        <f>G101*(1+L101/100)</f>
        <v>0</v>
      </c>
      <c r="N101" s="176">
        <v>0.12959999999999999</v>
      </c>
      <c r="O101" s="176">
        <f>ROUND(E101*N101,2)</f>
        <v>5.35</v>
      </c>
      <c r="P101" s="176">
        <v>0</v>
      </c>
      <c r="Q101" s="176">
        <f>ROUND(E101*P101,2)</f>
        <v>0</v>
      </c>
      <c r="R101" s="178" t="s">
        <v>287</v>
      </c>
      <c r="S101" s="178" t="s">
        <v>163</v>
      </c>
      <c r="T101" s="179" t="s">
        <v>163</v>
      </c>
      <c r="U101" s="162">
        <v>0</v>
      </c>
      <c r="V101" s="162">
        <f>ROUND(E101*U101,2)</f>
        <v>0</v>
      </c>
      <c r="W101" s="162"/>
      <c r="X101" s="162" t="s">
        <v>288</v>
      </c>
      <c r="Y101" s="162" t="s">
        <v>165</v>
      </c>
      <c r="Z101" s="152"/>
      <c r="AA101" s="152"/>
      <c r="AB101" s="152"/>
      <c r="AC101" s="152"/>
      <c r="AD101" s="152"/>
      <c r="AE101" s="152"/>
      <c r="AF101" s="152"/>
      <c r="AG101" s="152" t="s">
        <v>289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2" x14ac:dyDescent="0.25">
      <c r="A102" s="159"/>
      <c r="B102" s="160"/>
      <c r="C102" s="189" t="s">
        <v>290</v>
      </c>
      <c r="D102" s="163"/>
      <c r="E102" s="164">
        <v>41.25</v>
      </c>
      <c r="F102" s="162"/>
      <c r="G102" s="162"/>
      <c r="H102" s="162"/>
      <c r="I102" s="162"/>
      <c r="J102" s="162"/>
      <c r="K102" s="162"/>
      <c r="L102" s="162"/>
      <c r="M102" s="162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62"/>
      <c r="Z102" s="152"/>
      <c r="AA102" s="152"/>
      <c r="AB102" s="152"/>
      <c r="AC102" s="152"/>
      <c r="AD102" s="152"/>
      <c r="AE102" s="152"/>
      <c r="AF102" s="152"/>
      <c r="AG102" s="152" t="s">
        <v>168</v>
      </c>
      <c r="AH102" s="152">
        <v>0</v>
      </c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x14ac:dyDescent="0.25">
      <c r="A103" s="166" t="s">
        <v>158</v>
      </c>
      <c r="B103" s="167" t="s">
        <v>66</v>
      </c>
      <c r="C103" s="187" t="s">
        <v>67</v>
      </c>
      <c r="D103" s="168"/>
      <c r="E103" s="169"/>
      <c r="F103" s="170"/>
      <c r="G103" s="170">
        <f>SUMIF(AG104:AG106,"&lt;&gt;NOR",G104:G106)</f>
        <v>0</v>
      </c>
      <c r="H103" s="170"/>
      <c r="I103" s="170">
        <f>SUM(I104:I106)</f>
        <v>5392.26</v>
      </c>
      <c r="J103" s="170"/>
      <c r="K103" s="170">
        <f>SUM(K104:K106)</f>
        <v>6441.09</v>
      </c>
      <c r="L103" s="170"/>
      <c r="M103" s="170">
        <f>SUM(M104:M106)</f>
        <v>0</v>
      </c>
      <c r="N103" s="169"/>
      <c r="O103" s="169">
        <f>SUM(O104:O106)</f>
        <v>0.05</v>
      </c>
      <c r="P103" s="169"/>
      <c r="Q103" s="169">
        <f>SUM(Q104:Q106)</f>
        <v>0</v>
      </c>
      <c r="R103" s="170"/>
      <c r="S103" s="170"/>
      <c r="T103" s="171"/>
      <c r="U103" s="165"/>
      <c r="V103" s="165">
        <f>SUM(V104:V106)</f>
        <v>11.92</v>
      </c>
      <c r="W103" s="165"/>
      <c r="X103" s="165"/>
      <c r="Y103" s="165"/>
      <c r="AG103" t="s">
        <v>159</v>
      </c>
    </row>
    <row r="104" spans="1:60" outlineLevel="1" x14ac:dyDescent="0.25">
      <c r="A104" s="173">
        <v>38</v>
      </c>
      <c r="B104" s="174" t="s">
        <v>291</v>
      </c>
      <c r="C104" s="188" t="s">
        <v>292</v>
      </c>
      <c r="D104" s="175" t="s">
        <v>190</v>
      </c>
      <c r="E104" s="176">
        <v>170.26400000000001</v>
      </c>
      <c r="F104" s="177"/>
      <c r="G104" s="178">
        <f>ROUND(E104*F104,2)</f>
        <v>0</v>
      </c>
      <c r="H104" s="177">
        <v>31.67</v>
      </c>
      <c r="I104" s="178">
        <f>ROUND(E104*H104,2)</f>
        <v>5392.26</v>
      </c>
      <c r="J104" s="177">
        <v>37.83</v>
      </c>
      <c r="K104" s="178">
        <f>ROUND(E104*J104,2)</f>
        <v>6441.09</v>
      </c>
      <c r="L104" s="178">
        <v>21</v>
      </c>
      <c r="M104" s="178">
        <f>G104*(1+L104/100)</f>
        <v>0</v>
      </c>
      <c r="N104" s="176">
        <v>2.7E-4</v>
      </c>
      <c r="O104" s="176">
        <f>ROUND(E104*N104,2)</f>
        <v>0.05</v>
      </c>
      <c r="P104" s="176">
        <v>0</v>
      </c>
      <c r="Q104" s="176">
        <f>ROUND(E104*P104,2)</f>
        <v>0</v>
      </c>
      <c r="R104" s="178"/>
      <c r="S104" s="178" t="s">
        <v>163</v>
      </c>
      <c r="T104" s="179" t="s">
        <v>163</v>
      </c>
      <c r="U104" s="162">
        <v>7.0000000000000007E-2</v>
      </c>
      <c r="V104" s="162">
        <f>ROUND(E104*U104,2)</f>
        <v>11.92</v>
      </c>
      <c r="W104" s="162"/>
      <c r="X104" s="162" t="s">
        <v>164</v>
      </c>
      <c r="Y104" s="162" t="s">
        <v>165</v>
      </c>
      <c r="Z104" s="152"/>
      <c r="AA104" s="152"/>
      <c r="AB104" s="152"/>
      <c r="AC104" s="152"/>
      <c r="AD104" s="152"/>
      <c r="AE104" s="152"/>
      <c r="AF104" s="152"/>
      <c r="AG104" s="152" t="s">
        <v>166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outlineLevel="2" x14ac:dyDescent="0.25">
      <c r="A105" s="159"/>
      <c r="B105" s="160"/>
      <c r="C105" s="189" t="s">
        <v>293</v>
      </c>
      <c r="D105" s="163"/>
      <c r="E105" s="164">
        <v>156.708</v>
      </c>
      <c r="F105" s="162"/>
      <c r="G105" s="162"/>
      <c r="H105" s="162"/>
      <c r="I105" s="162"/>
      <c r="J105" s="162"/>
      <c r="K105" s="162"/>
      <c r="L105" s="162"/>
      <c r="M105" s="162"/>
      <c r="N105" s="161"/>
      <c r="O105" s="161"/>
      <c r="P105" s="161"/>
      <c r="Q105" s="161"/>
      <c r="R105" s="162"/>
      <c r="S105" s="162"/>
      <c r="T105" s="162"/>
      <c r="U105" s="162"/>
      <c r="V105" s="162"/>
      <c r="W105" s="162"/>
      <c r="X105" s="162"/>
      <c r="Y105" s="162"/>
      <c r="Z105" s="152"/>
      <c r="AA105" s="152"/>
      <c r="AB105" s="152"/>
      <c r="AC105" s="152"/>
      <c r="AD105" s="152"/>
      <c r="AE105" s="152"/>
      <c r="AF105" s="152"/>
      <c r="AG105" s="152" t="s">
        <v>168</v>
      </c>
      <c r="AH105" s="152">
        <v>5</v>
      </c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3" x14ac:dyDescent="0.25">
      <c r="A106" s="159"/>
      <c r="B106" s="160"/>
      <c r="C106" s="189" t="s">
        <v>294</v>
      </c>
      <c r="D106" s="163"/>
      <c r="E106" s="164">
        <v>13.555999999999999</v>
      </c>
      <c r="F106" s="162"/>
      <c r="G106" s="162"/>
      <c r="H106" s="162"/>
      <c r="I106" s="162"/>
      <c r="J106" s="162"/>
      <c r="K106" s="162"/>
      <c r="L106" s="162"/>
      <c r="M106" s="162"/>
      <c r="N106" s="161"/>
      <c r="O106" s="161"/>
      <c r="P106" s="161"/>
      <c r="Q106" s="161"/>
      <c r="R106" s="162"/>
      <c r="S106" s="162"/>
      <c r="T106" s="162"/>
      <c r="U106" s="162"/>
      <c r="V106" s="162"/>
      <c r="W106" s="162"/>
      <c r="X106" s="162"/>
      <c r="Y106" s="162"/>
      <c r="Z106" s="152"/>
      <c r="AA106" s="152"/>
      <c r="AB106" s="152"/>
      <c r="AC106" s="152"/>
      <c r="AD106" s="152"/>
      <c r="AE106" s="152"/>
      <c r="AF106" s="152"/>
      <c r="AG106" s="152" t="s">
        <v>168</v>
      </c>
      <c r="AH106" s="152">
        <v>5</v>
      </c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x14ac:dyDescent="0.25">
      <c r="A107" s="166" t="s">
        <v>158</v>
      </c>
      <c r="B107" s="167" t="s">
        <v>68</v>
      </c>
      <c r="C107" s="187" t="s">
        <v>69</v>
      </c>
      <c r="D107" s="168"/>
      <c r="E107" s="169"/>
      <c r="F107" s="170"/>
      <c r="G107" s="170">
        <f>SUMIF(AG108:AG138,"&lt;&gt;NOR",G108:G138)</f>
        <v>0</v>
      </c>
      <c r="H107" s="170"/>
      <c r="I107" s="170">
        <f>SUM(I108:I138)</f>
        <v>280132.75</v>
      </c>
      <c r="J107" s="170"/>
      <c r="K107" s="170">
        <f>SUM(K108:K138)</f>
        <v>145635</v>
      </c>
      <c r="L107" s="170"/>
      <c r="M107" s="170">
        <f>SUM(M108:M138)</f>
        <v>0</v>
      </c>
      <c r="N107" s="169"/>
      <c r="O107" s="169">
        <f>SUM(O108:O138)</f>
        <v>2.6799999999999997</v>
      </c>
      <c r="P107" s="169"/>
      <c r="Q107" s="169">
        <f>SUM(Q108:Q138)</f>
        <v>0</v>
      </c>
      <c r="R107" s="170"/>
      <c r="S107" s="170"/>
      <c r="T107" s="171"/>
      <c r="U107" s="165"/>
      <c r="V107" s="165">
        <f>SUM(V108:V138)</f>
        <v>254.97999999999996</v>
      </c>
      <c r="W107" s="165"/>
      <c r="X107" s="165"/>
      <c r="Y107" s="165"/>
      <c r="AG107" t="s">
        <v>159</v>
      </c>
    </row>
    <row r="108" spans="1:60" ht="20.399999999999999" outlineLevel="1" x14ac:dyDescent="0.25">
      <c r="A108" s="173">
        <v>39</v>
      </c>
      <c r="B108" s="174" t="s">
        <v>295</v>
      </c>
      <c r="C108" s="188" t="s">
        <v>296</v>
      </c>
      <c r="D108" s="175" t="s">
        <v>190</v>
      </c>
      <c r="E108" s="176">
        <v>156.708</v>
      </c>
      <c r="F108" s="177"/>
      <c r="G108" s="178">
        <f>ROUND(E108*F108,2)</f>
        <v>0</v>
      </c>
      <c r="H108" s="177">
        <v>1525.13</v>
      </c>
      <c r="I108" s="178">
        <f>ROUND(E108*H108,2)</f>
        <v>239000.07</v>
      </c>
      <c r="J108" s="177">
        <v>719.87</v>
      </c>
      <c r="K108" s="178">
        <f>ROUND(E108*J108,2)</f>
        <v>112809.39</v>
      </c>
      <c r="L108" s="178">
        <v>21</v>
      </c>
      <c r="M108" s="178">
        <f>G108*(1+L108/100)</f>
        <v>0</v>
      </c>
      <c r="N108" s="176">
        <v>1.528E-2</v>
      </c>
      <c r="O108" s="176">
        <f>ROUND(E108*N108,2)</f>
        <v>2.39</v>
      </c>
      <c r="P108" s="176">
        <v>0</v>
      </c>
      <c r="Q108" s="176">
        <f>ROUND(E108*P108,2)</f>
        <v>0</v>
      </c>
      <c r="R108" s="178"/>
      <c r="S108" s="178" t="s">
        <v>163</v>
      </c>
      <c r="T108" s="179" t="s">
        <v>163</v>
      </c>
      <c r="U108" s="162">
        <v>1.2558</v>
      </c>
      <c r="V108" s="162">
        <f>ROUND(E108*U108,2)</f>
        <v>196.79</v>
      </c>
      <c r="W108" s="162"/>
      <c r="X108" s="162" t="s">
        <v>164</v>
      </c>
      <c r="Y108" s="162" t="s">
        <v>165</v>
      </c>
      <c r="Z108" s="152"/>
      <c r="AA108" s="152"/>
      <c r="AB108" s="152"/>
      <c r="AC108" s="152"/>
      <c r="AD108" s="152"/>
      <c r="AE108" s="152"/>
      <c r="AF108" s="152"/>
      <c r="AG108" s="152" t="s">
        <v>166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2" x14ac:dyDescent="0.25">
      <c r="A109" s="159"/>
      <c r="B109" s="160"/>
      <c r="C109" s="189" t="s">
        <v>297</v>
      </c>
      <c r="D109" s="163"/>
      <c r="E109" s="164">
        <v>48.009</v>
      </c>
      <c r="F109" s="162"/>
      <c r="G109" s="162"/>
      <c r="H109" s="162"/>
      <c r="I109" s="162"/>
      <c r="J109" s="162"/>
      <c r="K109" s="162"/>
      <c r="L109" s="162"/>
      <c r="M109" s="162"/>
      <c r="N109" s="161"/>
      <c r="O109" s="161"/>
      <c r="P109" s="161"/>
      <c r="Q109" s="161"/>
      <c r="R109" s="162"/>
      <c r="S109" s="162"/>
      <c r="T109" s="162"/>
      <c r="U109" s="162"/>
      <c r="V109" s="162"/>
      <c r="W109" s="162"/>
      <c r="X109" s="162"/>
      <c r="Y109" s="162"/>
      <c r="Z109" s="152"/>
      <c r="AA109" s="152"/>
      <c r="AB109" s="152"/>
      <c r="AC109" s="152"/>
      <c r="AD109" s="152"/>
      <c r="AE109" s="152"/>
      <c r="AF109" s="152"/>
      <c r="AG109" s="152" t="s">
        <v>168</v>
      </c>
      <c r="AH109" s="152">
        <v>0</v>
      </c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outlineLevel="3" x14ac:dyDescent="0.25">
      <c r="A110" s="159"/>
      <c r="B110" s="160"/>
      <c r="C110" s="189" t="s">
        <v>298</v>
      </c>
      <c r="D110" s="163"/>
      <c r="E110" s="164">
        <v>33.450000000000003</v>
      </c>
      <c r="F110" s="162"/>
      <c r="G110" s="162"/>
      <c r="H110" s="162"/>
      <c r="I110" s="162"/>
      <c r="J110" s="162"/>
      <c r="K110" s="162"/>
      <c r="L110" s="162"/>
      <c r="M110" s="162"/>
      <c r="N110" s="161"/>
      <c r="O110" s="161"/>
      <c r="P110" s="161"/>
      <c r="Q110" s="161"/>
      <c r="R110" s="162"/>
      <c r="S110" s="162"/>
      <c r="T110" s="162"/>
      <c r="U110" s="162"/>
      <c r="V110" s="162"/>
      <c r="W110" s="162"/>
      <c r="X110" s="162"/>
      <c r="Y110" s="162"/>
      <c r="Z110" s="152"/>
      <c r="AA110" s="152"/>
      <c r="AB110" s="152"/>
      <c r="AC110" s="152"/>
      <c r="AD110" s="152"/>
      <c r="AE110" s="152"/>
      <c r="AF110" s="152"/>
      <c r="AG110" s="152" t="s">
        <v>168</v>
      </c>
      <c r="AH110" s="152">
        <v>0</v>
      </c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outlineLevel="3" x14ac:dyDescent="0.25">
      <c r="A111" s="159"/>
      <c r="B111" s="160"/>
      <c r="C111" s="189" t="s">
        <v>299</v>
      </c>
      <c r="D111" s="163"/>
      <c r="E111" s="164">
        <v>42.56</v>
      </c>
      <c r="F111" s="162"/>
      <c r="G111" s="162"/>
      <c r="H111" s="162"/>
      <c r="I111" s="162"/>
      <c r="J111" s="162"/>
      <c r="K111" s="162"/>
      <c r="L111" s="162"/>
      <c r="M111" s="162"/>
      <c r="N111" s="161"/>
      <c r="O111" s="161"/>
      <c r="P111" s="161"/>
      <c r="Q111" s="161"/>
      <c r="R111" s="162"/>
      <c r="S111" s="162"/>
      <c r="T111" s="162"/>
      <c r="U111" s="162"/>
      <c r="V111" s="162"/>
      <c r="W111" s="162"/>
      <c r="X111" s="162"/>
      <c r="Y111" s="162"/>
      <c r="Z111" s="152"/>
      <c r="AA111" s="152"/>
      <c r="AB111" s="152"/>
      <c r="AC111" s="152"/>
      <c r="AD111" s="152"/>
      <c r="AE111" s="152"/>
      <c r="AF111" s="152"/>
      <c r="AG111" s="152" t="s">
        <v>168</v>
      </c>
      <c r="AH111" s="152">
        <v>0</v>
      </c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ht="20.399999999999999" outlineLevel="3" x14ac:dyDescent="0.25">
      <c r="A112" s="159"/>
      <c r="B112" s="160"/>
      <c r="C112" s="189" t="s">
        <v>300</v>
      </c>
      <c r="D112" s="163"/>
      <c r="E112" s="164">
        <v>32.689</v>
      </c>
      <c r="F112" s="162"/>
      <c r="G112" s="162"/>
      <c r="H112" s="162"/>
      <c r="I112" s="162"/>
      <c r="J112" s="162"/>
      <c r="K112" s="162"/>
      <c r="L112" s="162"/>
      <c r="M112" s="162"/>
      <c r="N112" s="161"/>
      <c r="O112" s="161"/>
      <c r="P112" s="161"/>
      <c r="Q112" s="161"/>
      <c r="R112" s="162"/>
      <c r="S112" s="162"/>
      <c r="T112" s="162"/>
      <c r="U112" s="162"/>
      <c r="V112" s="162"/>
      <c r="W112" s="162"/>
      <c r="X112" s="162"/>
      <c r="Y112" s="162"/>
      <c r="Z112" s="152"/>
      <c r="AA112" s="152"/>
      <c r="AB112" s="152"/>
      <c r="AC112" s="152"/>
      <c r="AD112" s="152"/>
      <c r="AE112" s="152"/>
      <c r="AF112" s="152"/>
      <c r="AG112" s="152" t="s">
        <v>168</v>
      </c>
      <c r="AH112" s="152">
        <v>0</v>
      </c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ht="20.399999999999999" outlineLevel="1" x14ac:dyDescent="0.25">
      <c r="A113" s="173">
        <v>40</v>
      </c>
      <c r="B113" s="174" t="s">
        <v>301</v>
      </c>
      <c r="C113" s="188" t="s">
        <v>302</v>
      </c>
      <c r="D113" s="175" t="s">
        <v>190</v>
      </c>
      <c r="E113" s="176">
        <v>13.555999999999999</v>
      </c>
      <c r="F113" s="177"/>
      <c r="G113" s="178">
        <f>ROUND(E113*F113,2)</f>
        <v>0</v>
      </c>
      <c r="H113" s="177">
        <v>1459.98</v>
      </c>
      <c r="I113" s="178">
        <f>ROUND(E113*H113,2)</f>
        <v>19791.490000000002</v>
      </c>
      <c r="J113" s="177">
        <v>1645.02</v>
      </c>
      <c r="K113" s="178">
        <f>ROUND(E113*J113,2)</f>
        <v>22299.89</v>
      </c>
      <c r="L113" s="178">
        <v>21</v>
      </c>
      <c r="M113" s="178">
        <f>G113*(1+L113/100)</f>
        <v>0</v>
      </c>
      <c r="N113" s="176">
        <v>1.453E-2</v>
      </c>
      <c r="O113" s="176">
        <f>ROUND(E113*N113,2)</f>
        <v>0.2</v>
      </c>
      <c r="P113" s="176">
        <v>0</v>
      </c>
      <c r="Q113" s="176">
        <f>ROUND(E113*P113,2)</f>
        <v>0</v>
      </c>
      <c r="R113" s="178"/>
      <c r="S113" s="178" t="s">
        <v>163</v>
      </c>
      <c r="T113" s="179" t="s">
        <v>163</v>
      </c>
      <c r="U113" s="162">
        <v>2.9020000000000001</v>
      </c>
      <c r="V113" s="162">
        <f>ROUND(E113*U113,2)</f>
        <v>39.340000000000003</v>
      </c>
      <c r="W113" s="162"/>
      <c r="X113" s="162" t="s">
        <v>164</v>
      </c>
      <c r="Y113" s="162" t="s">
        <v>165</v>
      </c>
      <c r="Z113" s="152"/>
      <c r="AA113" s="152"/>
      <c r="AB113" s="152"/>
      <c r="AC113" s="152"/>
      <c r="AD113" s="152"/>
      <c r="AE113" s="152"/>
      <c r="AF113" s="152"/>
      <c r="AG113" s="152" t="s">
        <v>166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2" x14ac:dyDescent="0.25">
      <c r="A114" s="159"/>
      <c r="B114" s="160"/>
      <c r="C114" s="189" t="s">
        <v>303</v>
      </c>
      <c r="D114" s="163"/>
      <c r="E114" s="164">
        <v>2.1</v>
      </c>
      <c r="F114" s="162"/>
      <c r="G114" s="162"/>
      <c r="H114" s="162"/>
      <c r="I114" s="162"/>
      <c r="J114" s="162"/>
      <c r="K114" s="162"/>
      <c r="L114" s="162"/>
      <c r="M114" s="162"/>
      <c r="N114" s="161"/>
      <c r="O114" s="161"/>
      <c r="P114" s="161"/>
      <c r="Q114" s="161"/>
      <c r="R114" s="162"/>
      <c r="S114" s="162"/>
      <c r="T114" s="162"/>
      <c r="U114" s="162"/>
      <c r="V114" s="162"/>
      <c r="W114" s="162"/>
      <c r="X114" s="162"/>
      <c r="Y114" s="162"/>
      <c r="Z114" s="152"/>
      <c r="AA114" s="152"/>
      <c r="AB114" s="152"/>
      <c r="AC114" s="152"/>
      <c r="AD114" s="152"/>
      <c r="AE114" s="152"/>
      <c r="AF114" s="152"/>
      <c r="AG114" s="152" t="s">
        <v>168</v>
      </c>
      <c r="AH114" s="152">
        <v>0</v>
      </c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3" x14ac:dyDescent="0.25">
      <c r="A115" s="159"/>
      <c r="B115" s="160"/>
      <c r="C115" s="189" t="s">
        <v>304</v>
      </c>
      <c r="D115" s="163"/>
      <c r="E115" s="164">
        <v>2.88</v>
      </c>
      <c r="F115" s="162"/>
      <c r="G115" s="162"/>
      <c r="H115" s="162"/>
      <c r="I115" s="162"/>
      <c r="J115" s="162"/>
      <c r="K115" s="162"/>
      <c r="L115" s="162"/>
      <c r="M115" s="162"/>
      <c r="N115" s="161"/>
      <c r="O115" s="161"/>
      <c r="P115" s="161"/>
      <c r="Q115" s="161"/>
      <c r="R115" s="162"/>
      <c r="S115" s="162"/>
      <c r="T115" s="162"/>
      <c r="U115" s="162"/>
      <c r="V115" s="162"/>
      <c r="W115" s="162"/>
      <c r="X115" s="162"/>
      <c r="Y115" s="162"/>
      <c r="Z115" s="152"/>
      <c r="AA115" s="152"/>
      <c r="AB115" s="152"/>
      <c r="AC115" s="152"/>
      <c r="AD115" s="152"/>
      <c r="AE115" s="152"/>
      <c r="AF115" s="152"/>
      <c r="AG115" s="152" t="s">
        <v>168</v>
      </c>
      <c r="AH115" s="152">
        <v>0</v>
      </c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3" x14ac:dyDescent="0.25">
      <c r="A116" s="159"/>
      <c r="B116" s="160"/>
      <c r="C116" s="189" t="s">
        <v>305</v>
      </c>
      <c r="D116" s="163"/>
      <c r="E116" s="164">
        <v>2.76</v>
      </c>
      <c r="F116" s="162"/>
      <c r="G116" s="162"/>
      <c r="H116" s="162"/>
      <c r="I116" s="162"/>
      <c r="J116" s="162"/>
      <c r="K116" s="162"/>
      <c r="L116" s="162"/>
      <c r="M116" s="162"/>
      <c r="N116" s="161"/>
      <c r="O116" s="161"/>
      <c r="P116" s="161"/>
      <c r="Q116" s="161"/>
      <c r="R116" s="162"/>
      <c r="S116" s="162"/>
      <c r="T116" s="162"/>
      <c r="U116" s="162"/>
      <c r="V116" s="162"/>
      <c r="W116" s="162"/>
      <c r="X116" s="162"/>
      <c r="Y116" s="162"/>
      <c r="Z116" s="152"/>
      <c r="AA116" s="152"/>
      <c r="AB116" s="152"/>
      <c r="AC116" s="152"/>
      <c r="AD116" s="152"/>
      <c r="AE116" s="152"/>
      <c r="AF116" s="152"/>
      <c r="AG116" s="152" t="s">
        <v>168</v>
      </c>
      <c r="AH116" s="152">
        <v>0</v>
      </c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outlineLevel="3" x14ac:dyDescent="0.25">
      <c r="A117" s="159"/>
      <c r="B117" s="160"/>
      <c r="C117" s="189" t="s">
        <v>306</v>
      </c>
      <c r="D117" s="163"/>
      <c r="E117" s="164">
        <v>5.8159999999999998</v>
      </c>
      <c r="F117" s="162"/>
      <c r="G117" s="162"/>
      <c r="H117" s="162"/>
      <c r="I117" s="162"/>
      <c r="J117" s="162"/>
      <c r="K117" s="162"/>
      <c r="L117" s="162"/>
      <c r="M117" s="162"/>
      <c r="N117" s="161"/>
      <c r="O117" s="161"/>
      <c r="P117" s="161"/>
      <c r="Q117" s="161"/>
      <c r="R117" s="162"/>
      <c r="S117" s="162"/>
      <c r="T117" s="162"/>
      <c r="U117" s="162"/>
      <c r="V117" s="162"/>
      <c r="W117" s="162"/>
      <c r="X117" s="162"/>
      <c r="Y117" s="162"/>
      <c r="Z117" s="152"/>
      <c r="AA117" s="152"/>
      <c r="AB117" s="152"/>
      <c r="AC117" s="152"/>
      <c r="AD117" s="152"/>
      <c r="AE117" s="152"/>
      <c r="AF117" s="152"/>
      <c r="AG117" s="152" t="s">
        <v>168</v>
      </c>
      <c r="AH117" s="152">
        <v>0</v>
      </c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outlineLevel="1" x14ac:dyDescent="0.25">
      <c r="A118" s="173">
        <v>41</v>
      </c>
      <c r="B118" s="174" t="s">
        <v>307</v>
      </c>
      <c r="C118" s="188" t="s">
        <v>308</v>
      </c>
      <c r="D118" s="175" t="s">
        <v>235</v>
      </c>
      <c r="E118" s="176">
        <v>57.4</v>
      </c>
      <c r="F118" s="177"/>
      <c r="G118" s="178">
        <f>ROUND(E118*F118,2)</f>
        <v>0</v>
      </c>
      <c r="H118" s="177">
        <v>242.97</v>
      </c>
      <c r="I118" s="178">
        <f>ROUND(E118*H118,2)</f>
        <v>13946.48</v>
      </c>
      <c r="J118" s="177">
        <v>118.53</v>
      </c>
      <c r="K118" s="178">
        <f>ROUND(E118*J118,2)</f>
        <v>6803.62</v>
      </c>
      <c r="L118" s="178">
        <v>21</v>
      </c>
      <c r="M118" s="178">
        <f>G118*(1+L118/100)</f>
        <v>0</v>
      </c>
      <c r="N118" s="176">
        <v>8.4999999999999995E-4</v>
      </c>
      <c r="O118" s="176">
        <f>ROUND(E118*N118,2)</f>
        <v>0.05</v>
      </c>
      <c r="P118" s="176">
        <v>0</v>
      </c>
      <c r="Q118" s="176">
        <f>ROUND(E118*P118,2)</f>
        <v>0</v>
      </c>
      <c r="R118" s="178"/>
      <c r="S118" s="178" t="s">
        <v>163</v>
      </c>
      <c r="T118" s="179" t="s">
        <v>163</v>
      </c>
      <c r="U118" s="162">
        <v>0.21360000000000001</v>
      </c>
      <c r="V118" s="162">
        <f>ROUND(E118*U118,2)</f>
        <v>12.26</v>
      </c>
      <c r="W118" s="162"/>
      <c r="X118" s="162" t="s">
        <v>164</v>
      </c>
      <c r="Y118" s="162" t="s">
        <v>165</v>
      </c>
      <c r="Z118" s="152"/>
      <c r="AA118" s="152"/>
      <c r="AB118" s="152"/>
      <c r="AC118" s="152"/>
      <c r="AD118" s="152"/>
      <c r="AE118" s="152"/>
      <c r="AF118" s="152"/>
      <c r="AG118" s="152" t="s">
        <v>166</v>
      </c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2" x14ac:dyDescent="0.25">
      <c r="A119" s="159"/>
      <c r="B119" s="160"/>
      <c r="C119" s="189" t="s">
        <v>309</v>
      </c>
      <c r="D119" s="163"/>
      <c r="E119" s="164">
        <v>57.4</v>
      </c>
      <c r="F119" s="162"/>
      <c r="G119" s="162"/>
      <c r="H119" s="162"/>
      <c r="I119" s="162"/>
      <c r="J119" s="162"/>
      <c r="K119" s="162"/>
      <c r="L119" s="162"/>
      <c r="M119" s="162"/>
      <c r="N119" s="161"/>
      <c r="O119" s="161"/>
      <c r="P119" s="161"/>
      <c r="Q119" s="161"/>
      <c r="R119" s="162"/>
      <c r="S119" s="162"/>
      <c r="T119" s="162"/>
      <c r="U119" s="162"/>
      <c r="V119" s="162"/>
      <c r="W119" s="162"/>
      <c r="X119" s="162"/>
      <c r="Y119" s="162"/>
      <c r="Z119" s="152"/>
      <c r="AA119" s="152"/>
      <c r="AB119" s="152"/>
      <c r="AC119" s="152"/>
      <c r="AD119" s="152"/>
      <c r="AE119" s="152"/>
      <c r="AF119" s="152"/>
      <c r="AG119" s="152" t="s">
        <v>168</v>
      </c>
      <c r="AH119" s="152">
        <v>0</v>
      </c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5">
      <c r="A120" s="173">
        <v>42</v>
      </c>
      <c r="B120" s="174" t="s">
        <v>310</v>
      </c>
      <c r="C120" s="188" t="s">
        <v>311</v>
      </c>
      <c r="D120" s="175" t="s">
        <v>235</v>
      </c>
      <c r="E120" s="176">
        <v>20</v>
      </c>
      <c r="F120" s="177"/>
      <c r="G120" s="178">
        <f>ROUND(E120*F120,2)</f>
        <v>0</v>
      </c>
      <c r="H120" s="177">
        <v>40.44</v>
      </c>
      <c r="I120" s="178">
        <f>ROUND(E120*H120,2)</f>
        <v>808.8</v>
      </c>
      <c r="J120" s="177">
        <v>92.06</v>
      </c>
      <c r="K120" s="178">
        <f>ROUND(E120*J120,2)</f>
        <v>1841.2</v>
      </c>
      <c r="L120" s="178">
        <v>21</v>
      </c>
      <c r="M120" s="178">
        <f>G120*(1+L120/100)</f>
        <v>0</v>
      </c>
      <c r="N120" s="176">
        <v>2.0000000000000002E-5</v>
      </c>
      <c r="O120" s="176">
        <f>ROUND(E120*N120,2)</f>
        <v>0</v>
      </c>
      <c r="P120" s="176">
        <v>0</v>
      </c>
      <c r="Q120" s="176">
        <f>ROUND(E120*P120,2)</f>
        <v>0</v>
      </c>
      <c r="R120" s="178"/>
      <c r="S120" s="178" t="s">
        <v>163</v>
      </c>
      <c r="T120" s="179" t="s">
        <v>163</v>
      </c>
      <c r="U120" s="162">
        <v>0.16</v>
      </c>
      <c r="V120" s="162">
        <f>ROUND(E120*U120,2)</f>
        <v>3.2</v>
      </c>
      <c r="W120" s="162"/>
      <c r="X120" s="162" t="s">
        <v>164</v>
      </c>
      <c r="Y120" s="162" t="s">
        <v>165</v>
      </c>
      <c r="Z120" s="152"/>
      <c r="AA120" s="152"/>
      <c r="AB120" s="152"/>
      <c r="AC120" s="152"/>
      <c r="AD120" s="152"/>
      <c r="AE120" s="152"/>
      <c r="AF120" s="152"/>
      <c r="AG120" s="152" t="s">
        <v>166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2" x14ac:dyDescent="0.25">
      <c r="A121" s="159"/>
      <c r="B121" s="160"/>
      <c r="C121" s="189" t="s">
        <v>312</v>
      </c>
      <c r="D121" s="163"/>
      <c r="E121" s="164"/>
      <c r="F121" s="162"/>
      <c r="G121" s="162"/>
      <c r="H121" s="162"/>
      <c r="I121" s="162"/>
      <c r="J121" s="162"/>
      <c r="K121" s="162"/>
      <c r="L121" s="162"/>
      <c r="M121" s="162"/>
      <c r="N121" s="161"/>
      <c r="O121" s="161"/>
      <c r="P121" s="161"/>
      <c r="Q121" s="161"/>
      <c r="R121" s="162"/>
      <c r="S121" s="162"/>
      <c r="T121" s="162"/>
      <c r="U121" s="162"/>
      <c r="V121" s="162"/>
      <c r="W121" s="162"/>
      <c r="X121" s="162"/>
      <c r="Y121" s="162"/>
      <c r="Z121" s="152"/>
      <c r="AA121" s="152"/>
      <c r="AB121" s="152"/>
      <c r="AC121" s="152"/>
      <c r="AD121" s="152"/>
      <c r="AE121" s="152"/>
      <c r="AF121" s="152"/>
      <c r="AG121" s="152" t="s">
        <v>168</v>
      </c>
      <c r="AH121" s="152">
        <v>0</v>
      </c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3" x14ac:dyDescent="0.25">
      <c r="A122" s="159"/>
      <c r="B122" s="160"/>
      <c r="C122" s="189" t="s">
        <v>313</v>
      </c>
      <c r="D122" s="163"/>
      <c r="E122" s="164">
        <v>4.0999999999999996</v>
      </c>
      <c r="F122" s="162"/>
      <c r="G122" s="162"/>
      <c r="H122" s="162"/>
      <c r="I122" s="162"/>
      <c r="J122" s="162"/>
      <c r="K122" s="162"/>
      <c r="L122" s="162"/>
      <c r="M122" s="162"/>
      <c r="N122" s="161"/>
      <c r="O122" s="161"/>
      <c r="P122" s="161"/>
      <c r="Q122" s="161"/>
      <c r="R122" s="162"/>
      <c r="S122" s="162"/>
      <c r="T122" s="162"/>
      <c r="U122" s="162"/>
      <c r="V122" s="162"/>
      <c r="W122" s="162"/>
      <c r="X122" s="162"/>
      <c r="Y122" s="162"/>
      <c r="Z122" s="152"/>
      <c r="AA122" s="152"/>
      <c r="AB122" s="152"/>
      <c r="AC122" s="152"/>
      <c r="AD122" s="152"/>
      <c r="AE122" s="152"/>
      <c r="AF122" s="152"/>
      <c r="AG122" s="152" t="s">
        <v>168</v>
      </c>
      <c r="AH122" s="152">
        <v>0</v>
      </c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3" x14ac:dyDescent="0.25">
      <c r="A123" s="159"/>
      <c r="B123" s="160"/>
      <c r="C123" s="189" t="s">
        <v>314</v>
      </c>
      <c r="D123" s="163"/>
      <c r="E123" s="164">
        <v>4.5</v>
      </c>
      <c r="F123" s="162"/>
      <c r="G123" s="162"/>
      <c r="H123" s="162"/>
      <c r="I123" s="162"/>
      <c r="J123" s="162"/>
      <c r="K123" s="162"/>
      <c r="L123" s="162"/>
      <c r="M123" s="162"/>
      <c r="N123" s="161"/>
      <c r="O123" s="161"/>
      <c r="P123" s="161"/>
      <c r="Q123" s="161"/>
      <c r="R123" s="162"/>
      <c r="S123" s="162"/>
      <c r="T123" s="162"/>
      <c r="U123" s="162"/>
      <c r="V123" s="162"/>
      <c r="W123" s="162"/>
      <c r="X123" s="162"/>
      <c r="Y123" s="162"/>
      <c r="Z123" s="152"/>
      <c r="AA123" s="152"/>
      <c r="AB123" s="152"/>
      <c r="AC123" s="152"/>
      <c r="AD123" s="152"/>
      <c r="AE123" s="152"/>
      <c r="AF123" s="152"/>
      <c r="AG123" s="152" t="s">
        <v>168</v>
      </c>
      <c r="AH123" s="152">
        <v>0</v>
      </c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3" x14ac:dyDescent="0.25">
      <c r="A124" s="159"/>
      <c r="B124" s="160"/>
      <c r="C124" s="189" t="s">
        <v>315</v>
      </c>
      <c r="D124" s="163"/>
      <c r="E124" s="164">
        <v>2.6</v>
      </c>
      <c r="F124" s="162"/>
      <c r="G124" s="162"/>
      <c r="H124" s="162"/>
      <c r="I124" s="162"/>
      <c r="J124" s="162"/>
      <c r="K124" s="162"/>
      <c r="L124" s="162"/>
      <c r="M124" s="162"/>
      <c r="N124" s="161"/>
      <c r="O124" s="161"/>
      <c r="P124" s="161"/>
      <c r="Q124" s="161"/>
      <c r="R124" s="162"/>
      <c r="S124" s="162"/>
      <c r="T124" s="162"/>
      <c r="U124" s="162"/>
      <c r="V124" s="162"/>
      <c r="W124" s="162"/>
      <c r="X124" s="162"/>
      <c r="Y124" s="162"/>
      <c r="Z124" s="152"/>
      <c r="AA124" s="152"/>
      <c r="AB124" s="152"/>
      <c r="AC124" s="152"/>
      <c r="AD124" s="152"/>
      <c r="AE124" s="152"/>
      <c r="AF124" s="152"/>
      <c r="AG124" s="152" t="s">
        <v>168</v>
      </c>
      <c r="AH124" s="152">
        <v>0</v>
      </c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3" x14ac:dyDescent="0.25">
      <c r="A125" s="159"/>
      <c r="B125" s="160"/>
      <c r="C125" s="189" t="s">
        <v>316</v>
      </c>
      <c r="D125" s="163"/>
      <c r="E125" s="164">
        <v>8.8000000000000007</v>
      </c>
      <c r="F125" s="162"/>
      <c r="G125" s="162"/>
      <c r="H125" s="162"/>
      <c r="I125" s="162"/>
      <c r="J125" s="162"/>
      <c r="K125" s="162"/>
      <c r="L125" s="162"/>
      <c r="M125" s="162"/>
      <c r="N125" s="161"/>
      <c r="O125" s="161"/>
      <c r="P125" s="161"/>
      <c r="Q125" s="161"/>
      <c r="R125" s="162"/>
      <c r="S125" s="162"/>
      <c r="T125" s="162"/>
      <c r="U125" s="162"/>
      <c r="V125" s="162"/>
      <c r="W125" s="162"/>
      <c r="X125" s="162"/>
      <c r="Y125" s="162"/>
      <c r="Z125" s="152"/>
      <c r="AA125" s="152"/>
      <c r="AB125" s="152"/>
      <c r="AC125" s="152"/>
      <c r="AD125" s="152"/>
      <c r="AE125" s="152"/>
      <c r="AF125" s="152"/>
      <c r="AG125" s="152" t="s">
        <v>168</v>
      </c>
      <c r="AH125" s="152">
        <v>0</v>
      </c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5">
      <c r="A126" s="173">
        <v>43</v>
      </c>
      <c r="B126" s="174" t="s">
        <v>317</v>
      </c>
      <c r="C126" s="188" t="s">
        <v>318</v>
      </c>
      <c r="D126" s="175" t="s">
        <v>235</v>
      </c>
      <c r="E126" s="176">
        <v>67.400000000000006</v>
      </c>
      <c r="F126" s="177"/>
      <c r="G126" s="178">
        <f>ROUND(E126*F126,2)</f>
        <v>0</v>
      </c>
      <c r="H126" s="177">
        <v>68.5</v>
      </c>
      <c r="I126" s="178">
        <f>ROUND(E126*H126,2)</f>
        <v>4616.8999999999996</v>
      </c>
      <c r="J126" s="177">
        <v>0</v>
      </c>
      <c r="K126" s="178">
        <f>ROUND(E126*J126,2)</f>
        <v>0</v>
      </c>
      <c r="L126" s="178">
        <v>21</v>
      </c>
      <c r="M126" s="178">
        <f>G126*(1+L126/100)</f>
        <v>0</v>
      </c>
      <c r="N126" s="176">
        <v>4.4999999999999999E-4</v>
      </c>
      <c r="O126" s="176">
        <f>ROUND(E126*N126,2)</f>
        <v>0.03</v>
      </c>
      <c r="P126" s="176">
        <v>0</v>
      </c>
      <c r="Q126" s="176">
        <f>ROUND(E126*P126,2)</f>
        <v>0</v>
      </c>
      <c r="R126" s="178"/>
      <c r="S126" s="178" t="s">
        <v>163</v>
      </c>
      <c r="T126" s="179" t="s">
        <v>163</v>
      </c>
      <c r="U126" s="162">
        <v>0</v>
      </c>
      <c r="V126" s="162">
        <f>ROUND(E126*U126,2)</f>
        <v>0</v>
      </c>
      <c r="W126" s="162"/>
      <c r="X126" s="162" t="s">
        <v>164</v>
      </c>
      <c r="Y126" s="162" t="s">
        <v>165</v>
      </c>
      <c r="Z126" s="152"/>
      <c r="AA126" s="152"/>
      <c r="AB126" s="152"/>
      <c r="AC126" s="152"/>
      <c r="AD126" s="152"/>
      <c r="AE126" s="152"/>
      <c r="AF126" s="152"/>
      <c r="AG126" s="152" t="s">
        <v>166</v>
      </c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outlineLevel="2" x14ac:dyDescent="0.25">
      <c r="A127" s="159"/>
      <c r="B127" s="160"/>
      <c r="C127" s="189" t="s">
        <v>312</v>
      </c>
      <c r="D127" s="163"/>
      <c r="E127" s="164"/>
      <c r="F127" s="162"/>
      <c r="G127" s="162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62"/>
      <c r="Z127" s="152"/>
      <c r="AA127" s="152"/>
      <c r="AB127" s="152"/>
      <c r="AC127" s="152"/>
      <c r="AD127" s="152"/>
      <c r="AE127" s="152"/>
      <c r="AF127" s="152"/>
      <c r="AG127" s="152" t="s">
        <v>168</v>
      </c>
      <c r="AH127" s="152">
        <v>0</v>
      </c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3" x14ac:dyDescent="0.25">
      <c r="A128" s="159"/>
      <c r="B128" s="160"/>
      <c r="C128" s="189" t="s">
        <v>319</v>
      </c>
      <c r="D128" s="163"/>
      <c r="E128" s="164">
        <v>6.4</v>
      </c>
      <c r="F128" s="162"/>
      <c r="G128" s="162"/>
      <c r="H128" s="162"/>
      <c r="I128" s="162"/>
      <c r="J128" s="162"/>
      <c r="K128" s="162"/>
      <c r="L128" s="162"/>
      <c r="M128" s="162"/>
      <c r="N128" s="161"/>
      <c r="O128" s="161"/>
      <c r="P128" s="161"/>
      <c r="Q128" s="161"/>
      <c r="R128" s="162"/>
      <c r="S128" s="162"/>
      <c r="T128" s="162"/>
      <c r="U128" s="162"/>
      <c r="V128" s="162"/>
      <c r="W128" s="162"/>
      <c r="X128" s="162"/>
      <c r="Y128" s="162"/>
      <c r="Z128" s="152"/>
      <c r="AA128" s="152"/>
      <c r="AB128" s="152"/>
      <c r="AC128" s="152"/>
      <c r="AD128" s="152"/>
      <c r="AE128" s="152"/>
      <c r="AF128" s="152"/>
      <c r="AG128" s="152" t="s">
        <v>168</v>
      </c>
      <c r="AH128" s="152">
        <v>0</v>
      </c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outlineLevel="3" x14ac:dyDescent="0.25">
      <c r="A129" s="159"/>
      <c r="B129" s="160"/>
      <c r="C129" s="189" t="s">
        <v>320</v>
      </c>
      <c r="D129" s="163"/>
      <c r="E129" s="164">
        <v>9.9</v>
      </c>
      <c r="F129" s="162"/>
      <c r="G129" s="162"/>
      <c r="H129" s="162"/>
      <c r="I129" s="162"/>
      <c r="J129" s="162"/>
      <c r="K129" s="162"/>
      <c r="L129" s="162"/>
      <c r="M129" s="162"/>
      <c r="N129" s="161"/>
      <c r="O129" s="161"/>
      <c r="P129" s="161"/>
      <c r="Q129" s="161"/>
      <c r="R129" s="162"/>
      <c r="S129" s="162"/>
      <c r="T129" s="162"/>
      <c r="U129" s="162"/>
      <c r="V129" s="162"/>
      <c r="W129" s="162"/>
      <c r="X129" s="162"/>
      <c r="Y129" s="162"/>
      <c r="Z129" s="152"/>
      <c r="AA129" s="152"/>
      <c r="AB129" s="152"/>
      <c r="AC129" s="152"/>
      <c r="AD129" s="152"/>
      <c r="AE129" s="152"/>
      <c r="AF129" s="152"/>
      <c r="AG129" s="152" t="s">
        <v>168</v>
      </c>
      <c r="AH129" s="152">
        <v>0</v>
      </c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outlineLevel="3" x14ac:dyDescent="0.25">
      <c r="A130" s="159"/>
      <c r="B130" s="160"/>
      <c r="C130" s="189" t="s">
        <v>321</v>
      </c>
      <c r="D130" s="163"/>
      <c r="E130" s="164">
        <v>11.2</v>
      </c>
      <c r="F130" s="162"/>
      <c r="G130" s="162"/>
      <c r="H130" s="162"/>
      <c r="I130" s="162"/>
      <c r="J130" s="162"/>
      <c r="K130" s="162"/>
      <c r="L130" s="162"/>
      <c r="M130" s="162"/>
      <c r="N130" s="161"/>
      <c r="O130" s="161"/>
      <c r="P130" s="161"/>
      <c r="Q130" s="161"/>
      <c r="R130" s="162"/>
      <c r="S130" s="162"/>
      <c r="T130" s="162"/>
      <c r="U130" s="162"/>
      <c r="V130" s="162"/>
      <c r="W130" s="162"/>
      <c r="X130" s="162"/>
      <c r="Y130" s="162"/>
      <c r="Z130" s="152"/>
      <c r="AA130" s="152"/>
      <c r="AB130" s="152"/>
      <c r="AC130" s="152"/>
      <c r="AD130" s="152"/>
      <c r="AE130" s="152"/>
      <c r="AF130" s="152"/>
      <c r="AG130" s="152" t="s">
        <v>168</v>
      </c>
      <c r="AH130" s="152">
        <v>0</v>
      </c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3" x14ac:dyDescent="0.25">
      <c r="A131" s="159"/>
      <c r="B131" s="160"/>
      <c r="C131" s="189" t="s">
        <v>322</v>
      </c>
      <c r="D131" s="163"/>
      <c r="E131" s="164">
        <v>20.28</v>
      </c>
      <c r="F131" s="162"/>
      <c r="G131" s="162"/>
      <c r="H131" s="162"/>
      <c r="I131" s="162"/>
      <c r="J131" s="162"/>
      <c r="K131" s="162"/>
      <c r="L131" s="162"/>
      <c r="M131" s="162"/>
      <c r="N131" s="161"/>
      <c r="O131" s="161"/>
      <c r="P131" s="161"/>
      <c r="Q131" s="161"/>
      <c r="R131" s="162"/>
      <c r="S131" s="162"/>
      <c r="T131" s="162"/>
      <c r="U131" s="162"/>
      <c r="V131" s="162"/>
      <c r="W131" s="162"/>
      <c r="X131" s="162"/>
      <c r="Y131" s="162"/>
      <c r="Z131" s="152"/>
      <c r="AA131" s="152"/>
      <c r="AB131" s="152"/>
      <c r="AC131" s="152"/>
      <c r="AD131" s="152"/>
      <c r="AE131" s="152"/>
      <c r="AF131" s="152"/>
      <c r="AG131" s="152" t="s">
        <v>168</v>
      </c>
      <c r="AH131" s="152">
        <v>0</v>
      </c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3" x14ac:dyDescent="0.25">
      <c r="A132" s="159"/>
      <c r="B132" s="160"/>
      <c r="C132" s="189" t="s">
        <v>323</v>
      </c>
      <c r="D132" s="163"/>
      <c r="E132" s="164">
        <v>19.62</v>
      </c>
      <c r="F132" s="162"/>
      <c r="G132" s="162"/>
      <c r="H132" s="162"/>
      <c r="I132" s="162"/>
      <c r="J132" s="162"/>
      <c r="K132" s="162"/>
      <c r="L132" s="162"/>
      <c r="M132" s="162"/>
      <c r="N132" s="161"/>
      <c r="O132" s="161"/>
      <c r="P132" s="161"/>
      <c r="Q132" s="161"/>
      <c r="R132" s="162"/>
      <c r="S132" s="162"/>
      <c r="T132" s="162"/>
      <c r="U132" s="162"/>
      <c r="V132" s="162"/>
      <c r="W132" s="162"/>
      <c r="X132" s="162"/>
      <c r="Y132" s="162"/>
      <c r="Z132" s="152"/>
      <c r="AA132" s="152"/>
      <c r="AB132" s="152"/>
      <c r="AC132" s="152"/>
      <c r="AD132" s="152"/>
      <c r="AE132" s="152"/>
      <c r="AF132" s="152"/>
      <c r="AG132" s="152" t="s">
        <v>168</v>
      </c>
      <c r="AH132" s="152">
        <v>0</v>
      </c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ht="20.399999999999999" outlineLevel="1" x14ac:dyDescent="0.25">
      <c r="A133" s="173">
        <v>44</v>
      </c>
      <c r="B133" s="174" t="s">
        <v>324</v>
      </c>
      <c r="C133" s="188" t="s">
        <v>325</v>
      </c>
      <c r="D133" s="175" t="s">
        <v>235</v>
      </c>
      <c r="E133" s="176">
        <v>67.78</v>
      </c>
      <c r="F133" s="177"/>
      <c r="G133" s="178">
        <f>ROUND(E133*F133,2)</f>
        <v>0</v>
      </c>
      <c r="H133" s="177">
        <v>29.05</v>
      </c>
      <c r="I133" s="178">
        <f>ROUND(E133*H133,2)</f>
        <v>1969.01</v>
      </c>
      <c r="J133" s="177">
        <v>27.75</v>
      </c>
      <c r="K133" s="178">
        <f>ROUND(E133*J133,2)</f>
        <v>1880.9</v>
      </c>
      <c r="L133" s="178">
        <v>21</v>
      </c>
      <c r="M133" s="178">
        <f>G133*(1+L133/100)</f>
        <v>0</v>
      </c>
      <c r="N133" s="176">
        <v>1.4999999999999999E-4</v>
      </c>
      <c r="O133" s="176">
        <f>ROUND(E133*N133,2)</f>
        <v>0.01</v>
      </c>
      <c r="P133" s="176">
        <v>0</v>
      </c>
      <c r="Q133" s="176">
        <f>ROUND(E133*P133,2)</f>
        <v>0</v>
      </c>
      <c r="R133" s="178"/>
      <c r="S133" s="178" t="s">
        <v>163</v>
      </c>
      <c r="T133" s="179" t="s">
        <v>163</v>
      </c>
      <c r="U133" s="162">
        <v>0.05</v>
      </c>
      <c r="V133" s="162">
        <f>ROUND(E133*U133,2)</f>
        <v>3.39</v>
      </c>
      <c r="W133" s="162"/>
      <c r="X133" s="162" t="s">
        <v>164</v>
      </c>
      <c r="Y133" s="162" t="s">
        <v>165</v>
      </c>
      <c r="Z133" s="152"/>
      <c r="AA133" s="152"/>
      <c r="AB133" s="152"/>
      <c r="AC133" s="152"/>
      <c r="AD133" s="152"/>
      <c r="AE133" s="152"/>
      <c r="AF133" s="152"/>
      <c r="AG133" s="152" t="s">
        <v>166</v>
      </c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2" x14ac:dyDescent="0.25">
      <c r="A134" s="159"/>
      <c r="B134" s="160"/>
      <c r="C134" s="189" t="s">
        <v>312</v>
      </c>
      <c r="D134" s="163"/>
      <c r="E134" s="164"/>
      <c r="F134" s="162"/>
      <c r="G134" s="162"/>
      <c r="H134" s="162"/>
      <c r="I134" s="162"/>
      <c r="J134" s="162"/>
      <c r="K134" s="162"/>
      <c r="L134" s="162"/>
      <c r="M134" s="162"/>
      <c r="N134" s="161"/>
      <c r="O134" s="161"/>
      <c r="P134" s="161"/>
      <c r="Q134" s="161"/>
      <c r="R134" s="162"/>
      <c r="S134" s="162"/>
      <c r="T134" s="162"/>
      <c r="U134" s="162"/>
      <c r="V134" s="162"/>
      <c r="W134" s="162"/>
      <c r="X134" s="162"/>
      <c r="Y134" s="162"/>
      <c r="Z134" s="152"/>
      <c r="AA134" s="152"/>
      <c r="AB134" s="152"/>
      <c r="AC134" s="152"/>
      <c r="AD134" s="152"/>
      <c r="AE134" s="152"/>
      <c r="AF134" s="152"/>
      <c r="AG134" s="152" t="s">
        <v>168</v>
      </c>
      <c r="AH134" s="152">
        <v>0</v>
      </c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3" x14ac:dyDescent="0.25">
      <c r="A135" s="159"/>
      <c r="B135" s="160"/>
      <c r="C135" s="189" t="s">
        <v>326</v>
      </c>
      <c r="D135" s="163"/>
      <c r="E135" s="164">
        <v>10.5</v>
      </c>
      <c r="F135" s="162"/>
      <c r="G135" s="162"/>
      <c r="H135" s="162"/>
      <c r="I135" s="162"/>
      <c r="J135" s="162"/>
      <c r="K135" s="162"/>
      <c r="L135" s="162"/>
      <c r="M135" s="162"/>
      <c r="N135" s="161"/>
      <c r="O135" s="161"/>
      <c r="P135" s="161"/>
      <c r="Q135" s="161"/>
      <c r="R135" s="162"/>
      <c r="S135" s="162"/>
      <c r="T135" s="162"/>
      <c r="U135" s="162"/>
      <c r="V135" s="162"/>
      <c r="W135" s="162"/>
      <c r="X135" s="162"/>
      <c r="Y135" s="162"/>
      <c r="Z135" s="152"/>
      <c r="AA135" s="152"/>
      <c r="AB135" s="152"/>
      <c r="AC135" s="152"/>
      <c r="AD135" s="152"/>
      <c r="AE135" s="152"/>
      <c r="AF135" s="152"/>
      <c r="AG135" s="152" t="s">
        <v>168</v>
      </c>
      <c r="AH135" s="152">
        <v>0</v>
      </c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3" x14ac:dyDescent="0.25">
      <c r="A136" s="159"/>
      <c r="B136" s="160"/>
      <c r="C136" s="189" t="s">
        <v>327</v>
      </c>
      <c r="D136" s="163"/>
      <c r="E136" s="164">
        <v>14.4</v>
      </c>
      <c r="F136" s="162"/>
      <c r="G136" s="162"/>
      <c r="H136" s="162"/>
      <c r="I136" s="162"/>
      <c r="J136" s="162"/>
      <c r="K136" s="162"/>
      <c r="L136" s="162"/>
      <c r="M136" s="162"/>
      <c r="N136" s="161"/>
      <c r="O136" s="161"/>
      <c r="P136" s="161"/>
      <c r="Q136" s="161"/>
      <c r="R136" s="162"/>
      <c r="S136" s="162"/>
      <c r="T136" s="162"/>
      <c r="U136" s="162"/>
      <c r="V136" s="162"/>
      <c r="W136" s="162"/>
      <c r="X136" s="162"/>
      <c r="Y136" s="162"/>
      <c r="Z136" s="152"/>
      <c r="AA136" s="152"/>
      <c r="AB136" s="152"/>
      <c r="AC136" s="152"/>
      <c r="AD136" s="152"/>
      <c r="AE136" s="152"/>
      <c r="AF136" s="152"/>
      <c r="AG136" s="152" t="s">
        <v>168</v>
      </c>
      <c r="AH136" s="152">
        <v>0</v>
      </c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outlineLevel="3" x14ac:dyDescent="0.25">
      <c r="A137" s="159"/>
      <c r="B137" s="160"/>
      <c r="C137" s="189" t="s">
        <v>328</v>
      </c>
      <c r="D137" s="163"/>
      <c r="E137" s="164">
        <v>13.8</v>
      </c>
      <c r="F137" s="162"/>
      <c r="G137" s="162"/>
      <c r="H137" s="162"/>
      <c r="I137" s="162"/>
      <c r="J137" s="162"/>
      <c r="K137" s="162"/>
      <c r="L137" s="162"/>
      <c r="M137" s="162"/>
      <c r="N137" s="161"/>
      <c r="O137" s="161"/>
      <c r="P137" s="161"/>
      <c r="Q137" s="161"/>
      <c r="R137" s="162"/>
      <c r="S137" s="162"/>
      <c r="T137" s="162"/>
      <c r="U137" s="162"/>
      <c r="V137" s="162"/>
      <c r="W137" s="162"/>
      <c r="X137" s="162"/>
      <c r="Y137" s="162"/>
      <c r="Z137" s="152"/>
      <c r="AA137" s="152"/>
      <c r="AB137" s="152"/>
      <c r="AC137" s="152"/>
      <c r="AD137" s="152"/>
      <c r="AE137" s="152"/>
      <c r="AF137" s="152"/>
      <c r="AG137" s="152" t="s">
        <v>168</v>
      </c>
      <c r="AH137" s="152">
        <v>0</v>
      </c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outlineLevel="3" x14ac:dyDescent="0.25">
      <c r="A138" s="159"/>
      <c r="B138" s="160"/>
      <c r="C138" s="189" t="s">
        <v>329</v>
      </c>
      <c r="D138" s="163"/>
      <c r="E138" s="164">
        <v>29.08</v>
      </c>
      <c r="F138" s="162"/>
      <c r="G138" s="162"/>
      <c r="H138" s="162"/>
      <c r="I138" s="162"/>
      <c r="J138" s="162"/>
      <c r="K138" s="162"/>
      <c r="L138" s="162"/>
      <c r="M138" s="162"/>
      <c r="N138" s="161"/>
      <c r="O138" s="161"/>
      <c r="P138" s="161"/>
      <c r="Q138" s="161"/>
      <c r="R138" s="162"/>
      <c r="S138" s="162"/>
      <c r="T138" s="162"/>
      <c r="U138" s="162"/>
      <c r="V138" s="162"/>
      <c r="W138" s="162"/>
      <c r="X138" s="162"/>
      <c r="Y138" s="162"/>
      <c r="Z138" s="152"/>
      <c r="AA138" s="152"/>
      <c r="AB138" s="152"/>
      <c r="AC138" s="152"/>
      <c r="AD138" s="152"/>
      <c r="AE138" s="152"/>
      <c r="AF138" s="152"/>
      <c r="AG138" s="152" t="s">
        <v>168</v>
      </c>
      <c r="AH138" s="152">
        <v>0</v>
      </c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x14ac:dyDescent="0.25">
      <c r="A139" s="166" t="s">
        <v>158</v>
      </c>
      <c r="B139" s="167" t="s">
        <v>70</v>
      </c>
      <c r="C139" s="187" t="s">
        <v>71</v>
      </c>
      <c r="D139" s="168"/>
      <c r="E139" s="169"/>
      <c r="F139" s="170"/>
      <c r="G139" s="170">
        <f>SUMIF(AG140:AG149,"&lt;&gt;NOR",G140:G149)</f>
        <v>0</v>
      </c>
      <c r="H139" s="170"/>
      <c r="I139" s="170">
        <f>SUM(I140:I149)</f>
        <v>237931.91</v>
      </c>
      <c r="J139" s="170"/>
      <c r="K139" s="170">
        <f>SUM(K140:K149)</f>
        <v>82087.590000000011</v>
      </c>
      <c r="L139" s="170"/>
      <c r="M139" s="170">
        <f>SUM(M140:M149)</f>
        <v>0</v>
      </c>
      <c r="N139" s="169"/>
      <c r="O139" s="169">
        <f>SUM(O140:O149)</f>
        <v>40.65</v>
      </c>
      <c r="P139" s="169"/>
      <c r="Q139" s="169">
        <f>SUM(Q140:Q149)</f>
        <v>0</v>
      </c>
      <c r="R139" s="170"/>
      <c r="S139" s="170"/>
      <c r="T139" s="171"/>
      <c r="U139" s="165"/>
      <c r="V139" s="165">
        <f>SUM(V140:V149)</f>
        <v>150.47</v>
      </c>
      <c r="W139" s="165"/>
      <c r="X139" s="165"/>
      <c r="Y139" s="165"/>
      <c r="AG139" t="s">
        <v>159</v>
      </c>
    </row>
    <row r="140" spans="1:60" outlineLevel="1" x14ac:dyDescent="0.25">
      <c r="A140" s="173">
        <v>45</v>
      </c>
      <c r="B140" s="174" t="s">
        <v>330</v>
      </c>
      <c r="C140" s="188" t="s">
        <v>331</v>
      </c>
      <c r="D140" s="175" t="s">
        <v>162</v>
      </c>
      <c r="E140" s="176">
        <v>7.5759999999999996</v>
      </c>
      <c r="F140" s="177"/>
      <c r="G140" s="178">
        <f>ROUND(E140*F140,2)</f>
        <v>0</v>
      </c>
      <c r="H140" s="177">
        <v>0</v>
      </c>
      <c r="I140" s="178">
        <f>ROUND(E140*H140,2)</f>
        <v>0</v>
      </c>
      <c r="J140" s="177">
        <v>854</v>
      </c>
      <c r="K140" s="178">
        <f>ROUND(E140*J140,2)</f>
        <v>6469.9</v>
      </c>
      <c r="L140" s="178">
        <v>21</v>
      </c>
      <c r="M140" s="178">
        <f>G140*(1+L140/100)</f>
        <v>0</v>
      </c>
      <c r="N140" s="176">
        <v>0</v>
      </c>
      <c r="O140" s="176">
        <f>ROUND(E140*N140,2)</f>
        <v>0</v>
      </c>
      <c r="P140" s="176">
        <v>0</v>
      </c>
      <c r="Q140" s="176">
        <f>ROUND(E140*P140,2)</f>
        <v>0</v>
      </c>
      <c r="R140" s="178"/>
      <c r="S140" s="178" t="s">
        <v>163</v>
      </c>
      <c r="T140" s="179" t="s">
        <v>163</v>
      </c>
      <c r="U140" s="162">
        <v>1.8360000000000001</v>
      </c>
      <c r="V140" s="162">
        <f>ROUND(E140*U140,2)</f>
        <v>13.91</v>
      </c>
      <c r="W140" s="162"/>
      <c r="X140" s="162" t="s">
        <v>164</v>
      </c>
      <c r="Y140" s="162" t="s">
        <v>165</v>
      </c>
      <c r="Z140" s="152"/>
      <c r="AA140" s="152"/>
      <c r="AB140" s="152"/>
      <c r="AC140" s="152"/>
      <c r="AD140" s="152"/>
      <c r="AE140" s="152"/>
      <c r="AF140" s="152"/>
      <c r="AG140" s="152" t="s">
        <v>166</v>
      </c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ht="20.399999999999999" outlineLevel="2" x14ac:dyDescent="0.25">
      <c r="A141" s="159"/>
      <c r="B141" s="160"/>
      <c r="C141" s="189" t="s">
        <v>332</v>
      </c>
      <c r="D141" s="163"/>
      <c r="E141" s="164">
        <v>7.5759999999999996</v>
      </c>
      <c r="F141" s="162"/>
      <c r="G141" s="162"/>
      <c r="H141" s="162"/>
      <c r="I141" s="162"/>
      <c r="J141" s="162"/>
      <c r="K141" s="162"/>
      <c r="L141" s="162"/>
      <c r="M141" s="162"/>
      <c r="N141" s="161"/>
      <c r="O141" s="161"/>
      <c r="P141" s="161"/>
      <c r="Q141" s="161"/>
      <c r="R141" s="162"/>
      <c r="S141" s="162"/>
      <c r="T141" s="162"/>
      <c r="U141" s="162"/>
      <c r="V141" s="162"/>
      <c r="W141" s="162"/>
      <c r="X141" s="162"/>
      <c r="Y141" s="162"/>
      <c r="Z141" s="152"/>
      <c r="AA141" s="152"/>
      <c r="AB141" s="152"/>
      <c r="AC141" s="152"/>
      <c r="AD141" s="152"/>
      <c r="AE141" s="152"/>
      <c r="AF141" s="152"/>
      <c r="AG141" s="152" t="s">
        <v>168</v>
      </c>
      <c r="AH141" s="152">
        <v>0</v>
      </c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ht="20.399999999999999" outlineLevel="1" x14ac:dyDescent="0.25">
      <c r="A142" s="173">
        <v>46</v>
      </c>
      <c r="B142" s="174" t="s">
        <v>333</v>
      </c>
      <c r="C142" s="188" t="s">
        <v>334</v>
      </c>
      <c r="D142" s="175" t="s">
        <v>190</v>
      </c>
      <c r="E142" s="176">
        <v>160.86000000000001</v>
      </c>
      <c r="F142" s="177"/>
      <c r="G142" s="178">
        <f>ROUND(E142*F142,2)</f>
        <v>0</v>
      </c>
      <c r="H142" s="177">
        <v>998.72</v>
      </c>
      <c r="I142" s="178">
        <f>ROUND(E142*H142,2)</f>
        <v>160654.1</v>
      </c>
      <c r="J142" s="177">
        <v>229.28</v>
      </c>
      <c r="K142" s="178">
        <f>ROUND(E142*J142,2)</f>
        <v>36881.980000000003</v>
      </c>
      <c r="L142" s="178">
        <v>21</v>
      </c>
      <c r="M142" s="178">
        <f>G142*(1+L142/100)</f>
        <v>0</v>
      </c>
      <c r="N142" s="176">
        <v>9.4500000000000001E-2</v>
      </c>
      <c r="O142" s="176">
        <f>ROUND(E142*N142,2)</f>
        <v>15.2</v>
      </c>
      <c r="P142" s="176">
        <v>0</v>
      </c>
      <c r="Q142" s="176">
        <f>ROUND(E142*P142,2)</f>
        <v>0</v>
      </c>
      <c r="R142" s="178"/>
      <c r="S142" s="178" t="s">
        <v>163</v>
      </c>
      <c r="T142" s="179" t="s">
        <v>163</v>
      </c>
      <c r="U142" s="162">
        <v>0.42599999999999999</v>
      </c>
      <c r="V142" s="162">
        <f>ROUND(E142*U142,2)</f>
        <v>68.53</v>
      </c>
      <c r="W142" s="162"/>
      <c r="X142" s="162" t="s">
        <v>164</v>
      </c>
      <c r="Y142" s="162" t="s">
        <v>165</v>
      </c>
      <c r="Z142" s="152"/>
      <c r="AA142" s="152"/>
      <c r="AB142" s="152"/>
      <c r="AC142" s="152"/>
      <c r="AD142" s="152"/>
      <c r="AE142" s="152"/>
      <c r="AF142" s="152"/>
      <c r="AG142" s="152" t="s">
        <v>166</v>
      </c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outlineLevel="2" x14ac:dyDescent="0.25">
      <c r="A143" s="159"/>
      <c r="B143" s="160"/>
      <c r="C143" s="189" t="s">
        <v>335</v>
      </c>
      <c r="D143" s="163"/>
      <c r="E143" s="164">
        <v>160.86000000000001</v>
      </c>
      <c r="F143" s="162"/>
      <c r="G143" s="162"/>
      <c r="H143" s="162"/>
      <c r="I143" s="162"/>
      <c r="J143" s="162"/>
      <c r="K143" s="162"/>
      <c r="L143" s="162"/>
      <c r="M143" s="162"/>
      <c r="N143" s="161"/>
      <c r="O143" s="161"/>
      <c r="P143" s="161"/>
      <c r="Q143" s="161"/>
      <c r="R143" s="162"/>
      <c r="S143" s="162"/>
      <c r="T143" s="162"/>
      <c r="U143" s="162"/>
      <c r="V143" s="162"/>
      <c r="W143" s="162"/>
      <c r="X143" s="162"/>
      <c r="Y143" s="162"/>
      <c r="Z143" s="152"/>
      <c r="AA143" s="152"/>
      <c r="AB143" s="152"/>
      <c r="AC143" s="152"/>
      <c r="AD143" s="152"/>
      <c r="AE143" s="152"/>
      <c r="AF143" s="152"/>
      <c r="AG143" s="152" t="s">
        <v>168</v>
      </c>
      <c r="AH143" s="152">
        <v>0</v>
      </c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5">
      <c r="A144" s="173">
        <v>47</v>
      </c>
      <c r="B144" s="174" t="s">
        <v>336</v>
      </c>
      <c r="C144" s="188" t="s">
        <v>337</v>
      </c>
      <c r="D144" s="175" t="s">
        <v>190</v>
      </c>
      <c r="E144" s="176">
        <v>25.01</v>
      </c>
      <c r="F144" s="177"/>
      <c r="G144" s="178">
        <f>ROUND(E144*F144,2)</f>
        <v>0</v>
      </c>
      <c r="H144" s="177">
        <v>360.08</v>
      </c>
      <c r="I144" s="178">
        <f>ROUND(E144*H144,2)</f>
        <v>9005.6</v>
      </c>
      <c r="J144" s="177">
        <v>201.92</v>
      </c>
      <c r="K144" s="178">
        <f>ROUND(E144*J144,2)</f>
        <v>5050.0200000000004</v>
      </c>
      <c r="L144" s="178">
        <v>21</v>
      </c>
      <c r="M144" s="178">
        <f>G144*(1+L144/100)</f>
        <v>0</v>
      </c>
      <c r="N144" s="176">
        <v>1.7149999999999999E-2</v>
      </c>
      <c r="O144" s="176">
        <f>ROUND(E144*N144,2)</f>
        <v>0.43</v>
      </c>
      <c r="P144" s="176">
        <v>0</v>
      </c>
      <c r="Q144" s="176">
        <f>ROUND(E144*P144,2)</f>
        <v>0</v>
      </c>
      <c r="R144" s="178"/>
      <c r="S144" s="178" t="s">
        <v>163</v>
      </c>
      <c r="T144" s="179" t="s">
        <v>163</v>
      </c>
      <c r="U144" s="162">
        <v>0.372</v>
      </c>
      <c r="V144" s="162">
        <f>ROUND(E144*U144,2)</f>
        <v>9.3000000000000007</v>
      </c>
      <c r="W144" s="162"/>
      <c r="X144" s="162" t="s">
        <v>164</v>
      </c>
      <c r="Y144" s="162" t="s">
        <v>165</v>
      </c>
      <c r="Z144" s="152"/>
      <c r="AA144" s="152"/>
      <c r="AB144" s="152"/>
      <c r="AC144" s="152"/>
      <c r="AD144" s="152"/>
      <c r="AE144" s="152"/>
      <c r="AF144" s="152"/>
      <c r="AG144" s="152" t="s">
        <v>166</v>
      </c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outlineLevel="2" x14ac:dyDescent="0.25">
      <c r="A145" s="159"/>
      <c r="B145" s="160"/>
      <c r="C145" s="189" t="s">
        <v>338</v>
      </c>
      <c r="D145" s="163"/>
      <c r="E145" s="164">
        <v>25.01</v>
      </c>
      <c r="F145" s="162"/>
      <c r="G145" s="162"/>
      <c r="H145" s="162"/>
      <c r="I145" s="162"/>
      <c r="J145" s="162"/>
      <c r="K145" s="162"/>
      <c r="L145" s="162"/>
      <c r="M145" s="162"/>
      <c r="N145" s="161"/>
      <c r="O145" s="161"/>
      <c r="P145" s="161"/>
      <c r="Q145" s="161"/>
      <c r="R145" s="162"/>
      <c r="S145" s="162"/>
      <c r="T145" s="162"/>
      <c r="U145" s="162"/>
      <c r="V145" s="162"/>
      <c r="W145" s="162"/>
      <c r="X145" s="162"/>
      <c r="Y145" s="162"/>
      <c r="Z145" s="152"/>
      <c r="AA145" s="152"/>
      <c r="AB145" s="152"/>
      <c r="AC145" s="152"/>
      <c r="AD145" s="152"/>
      <c r="AE145" s="152"/>
      <c r="AF145" s="152"/>
      <c r="AG145" s="152" t="s">
        <v>168</v>
      </c>
      <c r="AH145" s="152">
        <v>0</v>
      </c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1" x14ac:dyDescent="0.25">
      <c r="A146" s="173">
        <v>48</v>
      </c>
      <c r="B146" s="174" t="s">
        <v>339</v>
      </c>
      <c r="C146" s="188" t="s">
        <v>340</v>
      </c>
      <c r="D146" s="175" t="s">
        <v>190</v>
      </c>
      <c r="E146" s="176">
        <v>160.86000000000001</v>
      </c>
      <c r="F146" s="177"/>
      <c r="G146" s="178">
        <f>ROUND(E146*F146,2)</f>
        <v>0</v>
      </c>
      <c r="H146" s="177">
        <v>375.59</v>
      </c>
      <c r="I146" s="178">
        <f>ROUND(E146*H146,2)</f>
        <v>60417.41</v>
      </c>
      <c r="J146" s="177">
        <v>209.41</v>
      </c>
      <c r="K146" s="178">
        <f>ROUND(E146*J146,2)</f>
        <v>33685.69</v>
      </c>
      <c r="L146" s="178">
        <v>21</v>
      </c>
      <c r="M146" s="178">
        <f>G146*(1+L146/100)</f>
        <v>0</v>
      </c>
      <c r="N146" s="176">
        <v>7.0760000000000003E-2</v>
      </c>
      <c r="O146" s="176">
        <f>ROUND(E146*N146,2)</f>
        <v>11.38</v>
      </c>
      <c r="P146" s="176">
        <v>0</v>
      </c>
      <c r="Q146" s="176">
        <f>ROUND(E146*P146,2)</f>
        <v>0</v>
      </c>
      <c r="R146" s="178"/>
      <c r="S146" s="178" t="s">
        <v>163</v>
      </c>
      <c r="T146" s="179" t="s">
        <v>163</v>
      </c>
      <c r="U146" s="162">
        <v>0.36509000000000003</v>
      </c>
      <c r="V146" s="162">
        <f>ROUND(E146*U146,2)</f>
        <v>58.73</v>
      </c>
      <c r="W146" s="162"/>
      <c r="X146" s="162" t="s">
        <v>164</v>
      </c>
      <c r="Y146" s="162" t="s">
        <v>165</v>
      </c>
      <c r="Z146" s="152"/>
      <c r="AA146" s="152"/>
      <c r="AB146" s="152"/>
      <c r="AC146" s="152"/>
      <c r="AD146" s="152"/>
      <c r="AE146" s="152"/>
      <c r="AF146" s="152"/>
      <c r="AG146" s="152" t="s">
        <v>166</v>
      </c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2" x14ac:dyDescent="0.25">
      <c r="A147" s="159"/>
      <c r="B147" s="160"/>
      <c r="C147" s="189" t="s">
        <v>335</v>
      </c>
      <c r="D147" s="163"/>
      <c r="E147" s="164">
        <v>160.86000000000001</v>
      </c>
      <c r="F147" s="162"/>
      <c r="G147" s="162"/>
      <c r="H147" s="162"/>
      <c r="I147" s="162"/>
      <c r="J147" s="162"/>
      <c r="K147" s="162"/>
      <c r="L147" s="162"/>
      <c r="M147" s="162"/>
      <c r="N147" s="161"/>
      <c r="O147" s="161"/>
      <c r="P147" s="161"/>
      <c r="Q147" s="161"/>
      <c r="R147" s="162"/>
      <c r="S147" s="162"/>
      <c r="T147" s="162"/>
      <c r="U147" s="162"/>
      <c r="V147" s="162"/>
      <c r="W147" s="162"/>
      <c r="X147" s="162"/>
      <c r="Y147" s="162"/>
      <c r="Z147" s="152"/>
      <c r="AA147" s="152"/>
      <c r="AB147" s="152"/>
      <c r="AC147" s="152"/>
      <c r="AD147" s="152"/>
      <c r="AE147" s="152"/>
      <c r="AF147" s="152"/>
      <c r="AG147" s="152" t="s">
        <v>168</v>
      </c>
      <c r="AH147" s="152">
        <v>0</v>
      </c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5">
      <c r="A148" s="173">
        <v>49</v>
      </c>
      <c r="B148" s="174" t="s">
        <v>341</v>
      </c>
      <c r="C148" s="188" t="s">
        <v>342</v>
      </c>
      <c r="D148" s="175" t="s">
        <v>224</v>
      </c>
      <c r="E148" s="176">
        <v>13.636799999999999</v>
      </c>
      <c r="F148" s="177"/>
      <c r="G148" s="178">
        <f>ROUND(E148*F148,2)</f>
        <v>0</v>
      </c>
      <c r="H148" s="177">
        <v>576</v>
      </c>
      <c r="I148" s="178">
        <f>ROUND(E148*H148,2)</f>
        <v>7854.8</v>
      </c>
      <c r="J148" s="177">
        <v>0</v>
      </c>
      <c r="K148" s="178">
        <f>ROUND(E148*J148,2)</f>
        <v>0</v>
      </c>
      <c r="L148" s="178">
        <v>21</v>
      </c>
      <c r="M148" s="178">
        <f>G148*(1+L148/100)</f>
        <v>0</v>
      </c>
      <c r="N148" s="176">
        <v>1</v>
      </c>
      <c r="O148" s="176">
        <f>ROUND(E148*N148,2)</f>
        <v>13.64</v>
      </c>
      <c r="P148" s="176">
        <v>0</v>
      </c>
      <c r="Q148" s="176">
        <f>ROUND(E148*P148,2)</f>
        <v>0</v>
      </c>
      <c r="R148" s="178" t="s">
        <v>287</v>
      </c>
      <c r="S148" s="178" t="s">
        <v>163</v>
      </c>
      <c r="T148" s="179" t="s">
        <v>163</v>
      </c>
      <c r="U148" s="162">
        <v>0</v>
      </c>
      <c r="V148" s="162">
        <f>ROUND(E148*U148,2)</f>
        <v>0</v>
      </c>
      <c r="W148" s="162"/>
      <c r="X148" s="162" t="s">
        <v>288</v>
      </c>
      <c r="Y148" s="162" t="s">
        <v>165</v>
      </c>
      <c r="Z148" s="152"/>
      <c r="AA148" s="152"/>
      <c r="AB148" s="152"/>
      <c r="AC148" s="152"/>
      <c r="AD148" s="152"/>
      <c r="AE148" s="152"/>
      <c r="AF148" s="152"/>
      <c r="AG148" s="152" t="s">
        <v>289</v>
      </c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2" x14ac:dyDescent="0.25">
      <c r="A149" s="159"/>
      <c r="B149" s="160"/>
      <c r="C149" s="189" t="s">
        <v>343</v>
      </c>
      <c r="D149" s="163"/>
      <c r="E149" s="164">
        <v>13.636799999999999</v>
      </c>
      <c r="F149" s="162"/>
      <c r="G149" s="162"/>
      <c r="H149" s="162"/>
      <c r="I149" s="162"/>
      <c r="J149" s="162"/>
      <c r="K149" s="162"/>
      <c r="L149" s="162"/>
      <c r="M149" s="162"/>
      <c r="N149" s="161"/>
      <c r="O149" s="161"/>
      <c r="P149" s="161"/>
      <c r="Q149" s="161"/>
      <c r="R149" s="162"/>
      <c r="S149" s="162"/>
      <c r="T149" s="162"/>
      <c r="U149" s="162"/>
      <c r="V149" s="162"/>
      <c r="W149" s="162"/>
      <c r="X149" s="162"/>
      <c r="Y149" s="162"/>
      <c r="Z149" s="152"/>
      <c r="AA149" s="152"/>
      <c r="AB149" s="152"/>
      <c r="AC149" s="152"/>
      <c r="AD149" s="152"/>
      <c r="AE149" s="152"/>
      <c r="AF149" s="152"/>
      <c r="AG149" s="152" t="s">
        <v>168</v>
      </c>
      <c r="AH149" s="152">
        <v>5</v>
      </c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x14ac:dyDescent="0.25">
      <c r="A150" s="166" t="s">
        <v>158</v>
      </c>
      <c r="B150" s="167" t="s">
        <v>72</v>
      </c>
      <c r="C150" s="187" t="s">
        <v>73</v>
      </c>
      <c r="D150" s="168"/>
      <c r="E150" s="169"/>
      <c r="F150" s="170"/>
      <c r="G150" s="170">
        <f>SUMIF(AG151:AG156,"&lt;&gt;NOR",G151:G156)</f>
        <v>0</v>
      </c>
      <c r="H150" s="170"/>
      <c r="I150" s="170">
        <f>SUM(I151:I156)</f>
        <v>68308.180000000008</v>
      </c>
      <c r="J150" s="170"/>
      <c r="K150" s="170">
        <f>SUM(K151:K156)</f>
        <v>14058.32</v>
      </c>
      <c r="L150" s="170"/>
      <c r="M150" s="170">
        <f>SUM(M151:M156)</f>
        <v>0</v>
      </c>
      <c r="N150" s="169"/>
      <c r="O150" s="169">
        <f>SUM(O151:O156)</f>
        <v>0.31</v>
      </c>
      <c r="P150" s="169"/>
      <c r="Q150" s="169">
        <f>SUM(Q151:Q156)</f>
        <v>0</v>
      </c>
      <c r="R150" s="170"/>
      <c r="S150" s="170"/>
      <c r="T150" s="171"/>
      <c r="U150" s="165"/>
      <c r="V150" s="165">
        <f>SUM(V151:V156)</f>
        <v>24.809999999999995</v>
      </c>
      <c r="W150" s="165"/>
      <c r="X150" s="165"/>
      <c r="Y150" s="165"/>
      <c r="AG150" t="s">
        <v>159</v>
      </c>
    </row>
    <row r="151" spans="1:60" ht="20.399999999999999" outlineLevel="1" x14ac:dyDescent="0.25">
      <c r="A151" s="180">
        <v>50</v>
      </c>
      <c r="B151" s="181" t="s">
        <v>344</v>
      </c>
      <c r="C151" s="190" t="s">
        <v>345</v>
      </c>
      <c r="D151" s="182" t="s">
        <v>346</v>
      </c>
      <c r="E151" s="183">
        <v>1</v>
      </c>
      <c r="F151" s="184"/>
      <c r="G151" s="185">
        <f>ROUND(E151*F151,2)</f>
        <v>0</v>
      </c>
      <c r="H151" s="184">
        <v>10612.01</v>
      </c>
      <c r="I151" s="185">
        <f>ROUND(E151*H151,2)</f>
        <v>10612.01</v>
      </c>
      <c r="J151" s="184">
        <v>1147.99</v>
      </c>
      <c r="K151" s="185">
        <f>ROUND(E151*J151,2)</f>
        <v>1147.99</v>
      </c>
      <c r="L151" s="185">
        <v>21</v>
      </c>
      <c r="M151" s="185">
        <f>G151*(1+L151/100)</f>
        <v>0</v>
      </c>
      <c r="N151" s="183">
        <v>3.7650000000000003E-2</v>
      </c>
      <c r="O151" s="183">
        <f>ROUND(E151*N151,2)</f>
        <v>0.04</v>
      </c>
      <c r="P151" s="183">
        <v>0</v>
      </c>
      <c r="Q151" s="183">
        <f>ROUND(E151*P151,2)</f>
        <v>0</v>
      </c>
      <c r="R151" s="185"/>
      <c r="S151" s="185" t="s">
        <v>163</v>
      </c>
      <c r="T151" s="186" t="s">
        <v>163</v>
      </c>
      <c r="U151" s="162">
        <v>2</v>
      </c>
      <c r="V151" s="162">
        <f>ROUND(E151*U151,2)</f>
        <v>2</v>
      </c>
      <c r="W151" s="162"/>
      <c r="X151" s="162" t="s">
        <v>164</v>
      </c>
      <c r="Y151" s="162" t="s">
        <v>165</v>
      </c>
      <c r="Z151" s="152"/>
      <c r="AA151" s="152"/>
      <c r="AB151" s="152"/>
      <c r="AC151" s="152"/>
      <c r="AD151" s="152"/>
      <c r="AE151" s="152"/>
      <c r="AF151" s="152"/>
      <c r="AG151" s="152" t="s">
        <v>166</v>
      </c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</row>
    <row r="152" spans="1:60" ht="20.399999999999999" outlineLevel="1" x14ac:dyDescent="0.25">
      <c r="A152" s="180">
        <v>51</v>
      </c>
      <c r="B152" s="181" t="s">
        <v>344</v>
      </c>
      <c r="C152" s="190" t="s">
        <v>347</v>
      </c>
      <c r="D152" s="182" t="s">
        <v>346</v>
      </c>
      <c r="E152" s="183">
        <v>1</v>
      </c>
      <c r="F152" s="184"/>
      <c r="G152" s="185">
        <f>ROUND(E152*F152,2)</f>
        <v>0</v>
      </c>
      <c r="H152" s="184">
        <v>11272.01</v>
      </c>
      <c r="I152" s="185">
        <f>ROUND(E152*H152,2)</f>
        <v>11272.01</v>
      </c>
      <c r="J152" s="184">
        <v>1147.99</v>
      </c>
      <c r="K152" s="185">
        <f>ROUND(E152*J152,2)</f>
        <v>1147.99</v>
      </c>
      <c r="L152" s="185">
        <v>21</v>
      </c>
      <c r="M152" s="185">
        <f>G152*(1+L152/100)</f>
        <v>0</v>
      </c>
      <c r="N152" s="183">
        <v>4.3150000000000001E-2</v>
      </c>
      <c r="O152" s="183">
        <f>ROUND(E152*N152,2)</f>
        <v>0.04</v>
      </c>
      <c r="P152" s="183">
        <v>0</v>
      </c>
      <c r="Q152" s="183">
        <f>ROUND(E152*P152,2)</f>
        <v>0</v>
      </c>
      <c r="R152" s="185"/>
      <c r="S152" s="185" t="s">
        <v>163</v>
      </c>
      <c r="T152" s="186" t="s">
        <v>163</v>
      </c>
      <c r="U152" s="162">
        <v>2</v>
      </c>
      <c r="V152" s="162">
        <f>ROUND(E152*U152,2)</f>
        <v>2</v>
      </c>
      <c r="W152" s="162"/>
      <c r="X152" s="162" t="s">
        <v>164</v>
      </c>
      <c r="Y152" s="162" t="s">
        <v>165</v>
      </c>
      <c r="Z152" s="152"/>
      <c r="AA152" s="152"/>
      <c r="AB152" s="152"/>
      <c r="AC152" s="152"/>
      <c r="AD152" s="152"/>
      <c r="AE152" s="152"/>
      <c r="AF152" s="152"/>
      <c r="AG152" s="152" t="s">
        <v>166</v>
      </c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ht="20.399999999999999" outlineLevel="1" x14ac:dyDescent="0.25">
      <c r="A153" s="180">
        <v>52</v>
      </c>
      <c r="B153" s="181" t="s">
        <v>348</v>
      </c>
      <c r="C153" s="190" t="s">
        <v>349</v>
      </c>
      <c r="D153" s="182" t="s">
        <v>346</v>
      </c>
      <c r="E153" s="183">
        <v>2</v>
      </c>
      <c r="F153" s="184"/>
      <c r="G153" s="185">
        <f>ROUND(E153*F153,2)</f>
        <v>0</v>
      </c>
      <c r="H153" s="184">
        <v>6724.81</v>
      </c>
      <c r="I153" s="185">
        <f>ROUND(E153*H153,2)</f>
        <v>13449.62</v>
      </c>
      <c r="J153" s="184">
        <v>1320.19</v>
      </c>
      <c r="K153" s="185">
        <f>ROUND(E153*J153,2)</f>
        <v>2640.38</v>
      </c>
      <c r="L153" s="185">
        <v>21</v>
      </c>
      <c r="M153" s="185">
        <f>G153*(1+L153/100)</f>
        <v>0</v>
      </c>
      <c r="N153" s="183">
        <v>0.02</v>
      </c>
      <c r="O153" s="183">
        <f>ROUND(E153*N153,2)</f>
        <v>0.04</v>
      </c>
      <c r="P153" s="183">
        <v>0</v>
      </c>
      <c r="Q153" s="183">
        <f>ROUND(E153*P153,2)</f>
        <v>0</v>
      </c>
      <c r="R153" s="185"/>
      <c r="S153" s="185" t="s">
        <v>163</v>
      </c>
      <c r="T153" s="186" t="s">
        <v>163</v>
      </c>
      <c r="U153" s="162">
        <v>2.2999999999999998</v>
      </c>
      <c r="V153" s="162">
        <f>ROUND(E153*U153,2)</f>
        <v>4.5999999999999996</v>
      </c>
      <c r="W153" s="162"/>
      <c r="X153" s="162" t="s">
        <v>164</v>
      </c>
      <c r="Y153" s="162" t="s">
        <v>165</v>
      </c>
      <c r="Z153" s="152"/>
      <c r="AA153" s="152"/>
      <c r="AB153" s="152"/>
      <c r="AC153" s="152"/>
      <c r="AD153" s="152"/>
      <c r="AE153" s="152"/>
      <c r="AF153" s="152"/>
      <c r="AG153" s="152" t="s">
        <v>166</v>
      </c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</row>
    <row r="154" spans="1:60" ht="20.399999999999999" outlineLevel="1" x14ac:dyDescent="0.25">
      <c r="A154" s="180">
        <v>53</v>
      </c>
      <c r="B154" s="181" t="s">
        <v>348</v>
      </c>
      <c r="C154" s="190" t="s">
        <v>350</v>
      </c>
      <c r="D154" s="182" t="s">
        <v>346</v>
      </c>
      <c r="E154" s="183">
        <v>4</v>
      </c>
      <c r="F154" s="184"/>
      <c r="G154" s="185">
        <f>ROUND(E154*F154,2)</f>
        <v>0</v>
      </c>
      <c r="H154" s="184">
        <v>6724.81</v>
      </c>
      <c r="I154" s="185">
        <f>ROUND(E154*H154,2)</f>
        <v>26899.24</v>
      </c>
      <c r="J154" s="184">
        <v>1320.19</v>
      </c>
      <c r="K154" s="185">
        <f>ROUND(E154*J154,2)</f>
        <v>5280.76</v>
      </c>
      <c r="L154" s="185">
        <v>21</v>
      </c>
      <c r="M154" s="185">
        <f>G154*(1+L154/100)</f>
        <v>0</v>
      </c>
      <c r="N154" s="183">
        <v>0.02</v>
      </c>
      <c r="O154" s="183">
        <f>ROUND(E154*N154,2)</f>
        <v>0.08</v>
      </c>
      <c r="P154" s="183">
        <v>0</v>
      </c>
      <c r="Q154" s="183">
        <f>ROUND(E154*P154,2)</f>
        <v>0</v>
      </c>
      <c r="R154" s="185"/>
      <c r="S154" s="185" t="s">
        <v>163</v>
      </c>
      <c r="T154" s="186" t="s">
        <v>163</v>
      </c>
      <c r="U154" s="162">
        <v>2.2999999999999998</v>
      </c>
      <c r="V154" s="162">
        <f>ROUND(E154*U154,2)</f>
        <v>9.1999999999999993</v>
      </c>
      <c r="W154" s="162"/>
      <c r="X154" s="162" t="s">
        <v>164</v>
      </c>
      <c r="Y154" s="162" t="s">
        <v>165</v>
      </c>
      <c r="Z154" s="152"/>
      <c r="AA154" s="152"/>
      <c r="AB154" s="152"/>
      <c r="AC154" s="152"/>
      <c r="AD154" s="152"/>
      <c r="AE154" s="152"/>
      <c r="AF154" s="152"/>
      <c r="AG154" s="152" t="s">
        <v>166</v>
      </c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ht="20.399999999999999" outlineLevel="1" x14ac:dyDescent="0.25">
      <c r="A155" s="173">
        <v>54</v>
      </c>
      <c r="B155" s="174" t="s">
        <v>351</v>
      </c>
      <c r="C155" s="188" t="s">
        <v>352</v>
      </c>
      <c r="D155" s="175" t="s">
        <v>235</v>
      </c>
      <c r="E155" s="176">
        <v>16.5</v>
      </c>
      <c r="F155" s="177"/>
      <c r="G155" s="178">
        <f>ROUND(E155*F155,2)</f>
        <v>0</v>
      </c>
      <c r="H155" s="177">
        <v>368.2</v>
      </c>
      <c r="I155" s="178">
        <f>ROUND(E155*H155,2)</f>
        <v>6075.3</v>
      </c>
      <c r="J155" s="177">
        <v>232.8</v>
      </c>
      <c r="K155" s="178">
        <f>ROUND(E155*J155,2)</f>
        <v>3841.2</v>
      </c>
      <c r="L155" s="178">
        <v>21</v>
      </c>
      <c r="M155" s="178">
        <f>G155*(1+L155/100)</f>
        <v>0</v>
      </c>
      <c r="N155" s="176">
        <v>6.8100000000000001E-3</v>
      </c>
      <c r="O155" s="176">
        <f>ROUND(E155*N155,2)</f>
        <v>0.11</v>
      </c>
      <c r="P155" s="176">
        <v>0</v>
      </c>
      <c r="Q155" s="176">
        <f>ROUND(E155*P155,2)</f>
        <v>0</v>
      </c>
      <c r="R155" s="178"/>
      <c r="S155" s="178" t="s">
        <v>163</v>
      </c>
      <c r="T155" s="179" t="s">
        <v>163</v>
      </c>
      <c r="U155" s="162">
        <v>0.42499999999999999</v>
      </c>
      <c r="V155" s="162">
        <f>ROUND(E155*U155,2)</f>
        <v>7.01</v>
      </c>
      <c r="W155" s="162"/>
      <c r="X155" s="162" t="s">
        <v>164</v>
      </c>
      <c r="Y155" s="162" t="s">
        <v>165</v>
      </c>
      <c r="Z155" s="152"/>
      <c r="AA155" s="152"/>
      <c r="AB155" s="152"/>
      <c r="AC155" s="152"/>
      <c r="AD155" s="152"/>
      <c r="AE155" s="152"/>
      <c r="AF155" s="152"/>
      <c r="AG155" s="152" t="s">
        <v>166</v>
      </c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</row>
    <row r="156" spans="1:60" outlineLevel="2" x14ac:dyDescent="0.25">
      <c r="A156" s="159"/>
      <c r="B156" s="160"/>
      <c r="C156" s="189" t="s">
        <v>353</v>
      </c>
      <c r="D156" s="163"/>
      <c r="E156" s="164">
        <v>16.5</v>
      </c>
      <c r="F156" s="162"/>
      <c r="G156" s="162"/>
      <c r="H156" s="162"/>
      <c r="I156" s="162"/>
      <c r="J156" s="162"/>
      <c r="K156" s="162"/>
      <c r="L156" s="162"/>
      <c r="M156" s="162"/>
      <c r="N156" s="161"/>
      <c r="O156" s="161"/>
      <c r="P156" s="161"/>
      <c r="Q156" s="161"/>
      <c r="R156" s="162"/>
      <c r="S156" s="162"/>
      <c r="T156" s="162"/>
      <c r="U156" s="162"/>
      <c r="V156" s="162"/>
      <c r="W156" s="162"/>
      <c r="X156" s="162"/>
      <c r="Y156" s="162"/>
      <c r="Z156" s="152"/>
      <c r="AA156" s="152"/>
      <c r="AB156" s="152"/>
      <c r="AC156" s="152"/>
      <c r="AD156" s="152"/>
      <c r="AE156" s="152"/>
      <c r="AF156" s="152"/>
      <c r="AG156" s="152" t="s">
        <v>168</v>
      </c>
      <c r="AH156" s="152">
        <v>0</v>
      </c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x14ac:dyDescent="0.25">
      <c r="A157" s="166" t="s">
        <v>158</v>
      </c>
      <c r="B157" s="167" t="s">
        <v>74</v>
      </c>
      <c r="C157" s="187" t="s">
        <v>75</v>
      </c>
      <c r="D157" s="168"/>
      <c r="E157" s="169"/>
      <c r="F157" s="170"/>
      <c r="G157" s="170">
        <f>SUMIF(AG158:AG160,"&lt;&gt;NOR",G158:G160)</f>
        <v>0</v>
      </c>
      <c r="H157" s="170"/>
      <c r="I157" s="170">
        <f>SUM(I158:I160)</f>
        <v>214731.15999999997</v>
      </c>
      <c r="J157" s="170"/>
      <c r="K157" s="170">
        <f>SUM(K158:K160)</f>
        <v>167540.96</v>
      </c>
      <c r="L157" s="170"/>
      <c r="M157" s="170">
        <f>SUM(M158:M160)</f>
        <v>0</v>
      </c>
      <c r="N157" s="169"/>
      <c r="O157" s="169">
        <f>SUM(O158:O160)</f>
        <v>46.51</v>
      </c>
      <c r="P157" s="169"/>
      <c r="Q157" s="169">
        <f>SUM(Q158:Q160)</f>
        <v>0</v>
      </c>
      <c r="R157" s="170"/>
      <c r="S157" s="170"/>
      <c r="T157" s="171"/>
      <c r="U157" s="165"/>
      <c r="V157" s="165">
        <f>SUM(V158:V160)</f>
        <v>483.57000000000005</v>
      </c>
      <c r="W157" s="165"/>
      <c r="X157" s="165"/>
      <c r="Y157" s="165"/>
      <c r="AG157" t="s">
        <v>159</v>
      </c>
    </row>
    <row r="158" spans="1:60" ht="20.399999999999999" outlineLevel="1" x14ac:dyDescent="0.25">
      <c r="A158" s="180">
        <v>55</v>
      </c>
      <c r="B158" s="181" t="s">
        <v>354</v>
      </c>
      <c r="C158" s="190" t="s">
        <v>355</v>
      </c>
      <c r="D158" s="182" t="s">
        <v>235</v>
      </c>
      <c r="E158" s="183">
        <v>48.6</v>
      </c>
      <c r="F158" s="184"/>
      <c r="G158" s="185">
        <f>ROUND(E158*F158,2)</f>
        <v>0</v>
      </c>
      <c r="H158" s="184">
        <v>463.84</v>
      </c>
      <c r="I158" s="185">
        <f>ROUND(E158*H158,2)</f>
        <v>22542.62</v>
      </c>
      <c r="J158" s="184">
        <v>880.88</v>
      </c>
      <c r="K158" s="185">
        <f>ROUND(E158*J158,2)</f>
        <v>42810.77</v>
      </c>
      <c r="L158" s="185">
        <v>21</v>
      </c>
      <c r="M158" s="185">
        <f>G158*(1+L158/100)</f>
        <v>0</v>
      </c>
      <c r="N158" s="183">
        <v>0.27062000000000003</v>
      </c>
      <c r="O158" s="183">
        <f>ROUND(E158*N158,2)</f>
        <v>13.15</v>
      </c>
      <c r="P158" s="183">
        <v>0</v>
      </c>
      <c r="Q158" s="183">
        <f>ROUND(E158*P158,2)</f>
        <v>0</v>
      </c>
      <c r="R158" s="185"/>
      <c r="S158" s="185" t="s">
        <v>163</v>
      </c>
      <c r="T158" s="186" t="s">
        <v>197</v>
      </c>
      <c r="U158" s="162">
        <v>2.6553300000000002</v>
      </c>
      <c r="V158" s="162">
        <f>ROUND(E158*U158,2)</f>
        <v>129.05000000000001</v>
      </c>
      <c r="W158" s="162"/>
      <c r="X158" s="162" t="s">
        <v>198</v>
      </c>
      <c r="Y158" s="162" t="s">
        <v>165</v>
      </c>
      <c r="Z158" s="152"/>
      <c r="AA158" s="152"/>
      <c r="AB158" s="152"/>
      <c r="AC158" s="152"/>
      <c r="AD158" s="152"/>
      <c r="AE158" s="152"/>
      <c r="AF158" s="152"/>
      <c r="AG158" s="152" t="s">
        <v>199</v>
      </c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ht="20.399999999999999" outlineLevel="1" x14ac:dyDescent="0.25">
      <c r="A159" s="180">
        <v>56</v>
      </c>
      <c r="B159" s="181" t="s">
        <v>356</v>
      </c>
      <c r="C159" s="190" t="s">
        <v>357</v>
      </c>
      <c r="D159" s="182" t="s">
        <v>235</v>
      </c>
      <c r="E159" s="183">
        <v>55</v>
      </c>
      <c r="F159" s="184"/>
      <c r="G159" s="185">
        <f>ROUND(E159*F159,2)</f>
        <v>0</v>
      </c>
      <c r="H159" s="184">
        <v>632.96</v>
      </c>
      <c r="I159" s="185">
        <f>ROUND(E159*H159,2)</f>
        <v>34812.800000000003</v>
      </c>
      <c r="J159" s="184">
        <v>2167.4699999999998</v>
      </c>
      <c r="K159" s="185">
        <f>ROUND(E159*J159,2)</f>
        <v>119210.85</v>
      </c>
      <c r="L159" s="185">
        <v>21</v>
      </c>
      <c r="M159" s="185">
        <f>G159*(1+L159/100)</f>
        <v>0</v>
      </c>
      <c r="N159" s="183">
        <v>0.58614999999999995</v>
      </c>
      <c r="O159" s="183">
        <f>ROUND(E159*N159,2)</f>
        <v>32.24</v>
      </c>
      <c r="P159" s="183">
        <v>0</v>
      </c>
      <c r="Q159" s="183">
        <f>ROUND(E159*P159,2)</f>
        <v>0</v>
      </c>
      <c r="R159" s="185"/>
      <c r="S159" s="185" t="s">
        <v>163</v>
      </c>
      <c r="T159" s="186" t="s">
        <v>197</v>
      </c>
      <c r="U159" s="162">
        <v>6.28362</v>
      </c>
      <c r="V159" s="162">
        <f>ROUND(E159*U159,2)</f>
        <v>345.6</v>
      </c>
      <c r="W159" s="162"/>
      <c r="X159" s="162" t="s">
        <v>198</v>
      </c>
      <c r="Y159" s="162" t="s">
        <v>165</v>
      </c>
      <c r="Z159" s="152"/>
      <c r="AA159" s="152"/>
      <c r="AB159" s="152"/>
      <c r="AC159" s="152"/>
      <c r="AD159" s="152"/>
      <c r="AE159" s="152"/>
      <c r="AF159" s="152"/>
      <c r="AG159" s="152" t="s">
        <v>199</v>
      </c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</row>
    <row r="160" spans="1:60" ht="20.399999999999999" outlineLevel="1" x14ac:dyDescent="0.25">
      <c r="A160" s="180">
        <v>57</v>
      </c>
      <c r="B160" s="181" t="s">
        <v>358</v>
      </c>
      <c r="C160" s="190" t="s">
        <v>359</v>
      </c>
      <c r="D160" s="182" t="s">
        <v>346</v>
      </c>
      <c r="E160" s="183">
        <v>3</v>
      </c>
      <c r="F160" s="184"/>
      <c r="G160" s="185">
        <f>ROUND(E160*F160,2)</f>
        <v>0</v>
      </c>
      <c r="H160" s="184">
        <v>52458.58</v>
      </c>
      <c r="I160" s="185">
        <f>ROUND(E160*H160,2)</f>
        <v>157375.74</v>
      </c>
      <c r="J160" s="184">
        <v>1839.78</v>
      </c>
      <c r="K160" s="185">
        <f>ROUND(E160*J160,2)</f>
        <v>5519.34</v>
      </c>
      <c r="L160" s="185">
        <v>21</v>
      </c>
      <c r="M160" s="185">
        <f>G160*(1+L160/100)</f>
        <v>0</v>
      </c>
      <c r="N160" s="183">
        <v>0.37341999999999997</v>
      </c>
      <c r="O160" s="183">
        <f>ROUND(E160*N160,2)</f>
        <v>1.1200000000000001</v>
      </c>
      <c r="P160" s="183">
        <v>0</v>
      </c>
      <c r="Q160" s="183">
        <f>ROUND(E160*P160,2)</f>
        <v>0</v>
      </c>
      <c r="R160" s="185"/>
      <c r="S160" s="185" t="s">
        <v>163</v>
      </c>
      <c r="T160" s="186" t="s">
        <v>197</v>
      </c>
      <c r="U160" s="162">
        <v>2.9729899999999998</v>
      </c>
      <c r="V160" s="162">
        <f>ROUND(E160*U160,2)</f>
        <v>8.92</v>
      </c>
      <c r="W160" s="162"/>
      <c r="X160" s="162" t="s">
        <v>198</v>
      </c>
      <c r="Y160" s="162" t="s">
        <v>165</v>
      </c>
      <c r="Z160" s="152"/>
      <c r="AA160" s="152"/>
      <c r="AB160" s="152"/>
      <c r="AC160" s="152"/>
      <c r="AD160" s="152"/>
      <c r="AE160" s="152"/>
      <c r="AF160" s="152"/>
      <c r="AG160" s="152" t="s">
        <v>199</v>
      </c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</row>
    <row r="161" spans="1:60" x14ac:dyDescent="0.25">
      <c r="A161" s="166" t="s">
        <v>158</v>
      </c>
      <c r="B161" s="167" t="s">
        <v>76</v>
      </c>
      <c r="C161" s="187" t="s">
        <v>77</v>
      </c>
      <c r="D161" s="168"/>
      <c r="E161" s="169"/>
      <c r="F161" s="170"/>
      <c r="G161" s="170">
        <f>SUMIF(AG162:AG163,"&lt;&gt;NOR",G162:G163)</f>
        <v>0</v>
      </c>
      <c r="H161" s="170"/>
      <c r="I161" s="170">
        <f>SUM(I162:I163)</f>
        <v>8596.36</v>
      </c>
      <c r="J161" s="170"/>
      <c r="K161" s="170">
        <f>SUM(K162:K163)</f>
        <v>2917.64</v>
      </c>
      <c r="L161" s="170"/>
      <c r="M161" s="170">
        <f>SUM(M162:M163)</f>
        <v>0</v>
      </c>
      <c r="N161" s="169"/>
      <c r="O161" s="169">
        <f>SUM(O162:O163)</f>
        <v>4.74</v>
      </c>
      <c r="P161" s="169"/>
      <c r="Q161" s="169">
        <f>SUM(Q162:Q163)</f>
        <v>0</v>
      </c>
      <c r="R161" s="170"/>
      <c r="S161" s="170"/>
      <c r="T161" s="171"/>
      <c r="U161" s="165"/>
      <c r="V161" s="165">
        <f>SUM(V162:V163)</f>
        <v>5.32</v>
      </c>
      <c r="W161" s="165"/>
      <c r="X161" s="165"/>
      <c r="Y161" s="165"/>
      <c r="AG161" t="s">
        <v>159</v>
      </c>
    </row>
    <row r="162" spans="1:60" ht="20.399999999999999" outlineLevel="1" x14ac:dyDescent="0.25">
      <c r="A162" s="173">
        <v>58</v>
      </c>
      <c r="B162" s="174" t="s">
        <v>360</v>
      </c>
      <c r="C162" s="188" t="s">
        <v>361</v>
      </c>
      <c r="D162" s="175" t="s">
        <v>235</v>
      </c>
      <c r="E162" s="176">
        <v>38</v>
      </c>
      <c r="F162" s="177"/>
      <c r="G162" s="178">
        <f>ROUND(E162*F162,2)</f>
        <v>0</v>
      </c>
      <c r="H162" s="177">
        <v>226.22</v>
      </c>
      <c r="I162" s="178">
        <f>ROUND(E162*H162,2)</f>
        <v>8596.36</v>
      </c>
      <c r="J162" s="177">
        <v>76.78</v>
      </c>
      <c r="K162" s="178">
        <f>ROUND(E162*J162,2)</f>
        <v>2917.64</v>
      </c>
      <c r="L162" s="178">
        <v>21</v>
      </c>
      <c r="M162" s="178">
        <f>G162*(1+L162/100)</f>
        <v>0</v>
      </c>
      <c r="N162" s="176">
        <v>0.12472</v>
      </c>
      <c r="O162" s="176">
        <f>ROUND(E162*N162,2)</f>
        <v>4.74</v>
      </c>
      <c r="P162" s="176">
        <v>0</v>
      </c>
      <c r="Q162" s="176">
        <f>ROUND(E162*P162,2)</f>
        <v>0</v>
      </c>
      <c r="R162" s="178"/>
      <c r="S162" s="178" t="s">
        <v>163</v>
      </c>
      <c r="T162" s="179" t="s">
        <v>163</v>
      </c>
      <c r="U162" s="162">
        <v>0.14000000000000001</v>
      </c>
      <c r="V162" s="162">
        <f>ROUND(E162*U162,2)</f>
        <v>5.32</v>
      </c>
      <c r="W162" s="162"/>
      <c r="X162" s="162" t="s">
        <v>164</v>
      </c>
      <c r="Y162" s="162" t="s">
        <v>165</v>
      </c>
      <c r="Z162" s="152"/>
      <c r="AA162" s="152"/>
      <c r="AB162" s="152"/>
      <c r="AC162" s="152"/>
      <c r="AD162" s="152"/>
      <c r="AE162" s="152"/>
      <c r="AF162" s="152"/>
      <c r="AG162" s="152" t="s">
        <v>166</v>
      </c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</row>
    <row r="163" spans="1:60" outlineLevel="2" x14ac:dyDescent="0.25">
      <c r="A163" s="159"/>
      <c r="B163" s="160"/>
      <c r="C163" s="189" t="s">
        <v>362</v>
      </c>
      <c r="D163" s="163"/>
      <c r="E163" s="164">
        <v>38</v>
      </c>
      <c r="F163" s="162"/>
      <c r="G163" s="162"/>
      <c r="H163" s="162"/>
      <c r="I163" s="162"/>
      <c r="J163" s="162"/>
      <c r="K163" s="162"/>
      <c r="L163" s="162"/>
      <c r="M163" s="162"/>
      <c r="N163" s="161"/>
      <c r="O163" s="161"/>
      <c r="P163" s="161"/>
      <c r="Q163" s="161"/>
      <c r="R163" s="162"/>
      <c r="S163" s="162"/>
      <c r="T163" s="162"/>
      <c r="U163" s="162"/>
      <c r="V163" s="162"/>
      <c r="W163" s="162"/>
      <c r="X163" s="162"/>
      <c r="Y163" s="162"/>
      <c r="Z163" s="152"/>
      <c r="AA163" s="152"/>
      <c r="AB163" s="152"/>
      <c r="AC163" s="152"/>
      <c r="AD163" s="152"/>
      <c r="AE163" s="152"/>
      <c r="AF163" s="152"/>
      <c r="AG163" s="152" t="s">
        <v>168</v>
      </c>
      <c r="AH163" s="152">
        <v>0</v>
      </c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x14ac:dyDescent="0.25">
      <c r="A164" s="166" t="s">
        <v>158</v>
      </c>
      <c r="B164" s="167" t="s">
        <v>78</v>
      </c>
      <c r="C164" s="187" t="s">
        <v>79</v>
      </c>
      <c r="D164" s="168"/>
      <c r="E164" s="169"/>
      <c r="F164" s="170"/>
      <c r="G164" s="170">
        <f>SUMIF(AG165:AG179,"&lt;&gt;NOR",G165:G179)</f>
        <v>0</v>
      </c>
      <c r="H164" s="170"/>
      <c r="I164" s="170">
        <f>SUM(I165:I179)</f>
        <v>25095.399999999998</v>
      </c>
      <c r="J164" s="170"/>
      <c r="K164" s="170">
        <f>SUM(K165:K179)</f>
        <v>54538.659999999996</v>
      </c>
      <c r="L164" s="170"/>
      <c r="M164" s="170">
        <f>SUM(M165:M179)</f>
        <v>0</v>
      </c>
      <c r="N164" s="169"/>
      <c r="O164" s="169">
        <f>SUM(O165:O179)</f>
        <v>4.05</v>
      </c>
      <c r="P164" s="169"/>
      <c r="Q164" s="169">
        <f>SUM(Q165:Q179)</f>
        <v>0</v>
      </c>
      <c r="R164" s="170"/>
      <c r="S164" s="170"/>
      <c r="T164" s="171"/>
      <c r="U164" s="165"/>
      <c r="V164" s="165">
        <f>SUM(V165:V179)</f>
        <v>98.81</v>
      </c>
      <c r="W164" s="165"/>
      <c r="X164" s="165"/>
      <c r="Y164" s="165"/>
      <c r="AG164" t="s">
        <v>159</v>
      </c>
    </row>
    <row r="165" spans="1:60" outlineLevel="1" x14ac:dyDescent="0.25">
      <c r="A165" s="173">
        <v>59</v>
      </c>
      <c r="B165" s="174" t="s">
        <v>363</v>
      </c>
      <c r="C165" s="188" t="s">
        <v>364</v>
      </c>
      <c r="D165" s="175" t="s">
        <v>190</v>
      </c>
      <c r="E165" s="176">
        <v>193.8</v>
      </c>
      <c r="F165" s="177"/>
      <c r="G165" s="178">
        <f>ROUND(E165*F165,2)</f>
        <v>0</v>
      </c>
      <c r="H165" s="177">
        <v>0.04</v>
      </c>
      <c r="I165" s="178">
        <f>ROUND(E165*H165,2)</f>
        <v>7.75</v>
      </c>
      <c r="J165" s="177">
        <v>83.46</v>
      </c>
      <c r="K165" s="178">
        <f>ROUND(E165*J165,2)</f>
        <v>16174.55</v>
      </c>
      <c r="L165" s="178">
        <v>21</v>
      </c>
      <c r="M165" s="178">
        <f>G165*(1+L165/100)</f>
        <v>0</v>
      </c>
      <c r="N165" s="176">
        <v>1.8380000000000001E-2</v>
      </c>
      <c r="O165" s="176">
        <f>ROUND(E165*N165,2)</f>
        <v>3.56</v>
      </c>
      <c r="P165" s="176">
        <v>0</v>
      </c>
      <c r="Q165" s="176">
        <f>ROUND(E165*P165,2)</f>
        <v>0</v>
      </c>
      <c r="R165" s="178"/>
      <c r="S165" s="178" t="s">
        <v>163</v>
      </c>
      <c r="T165" s="179" t="s">
        <v>163</v>
      </c>
      <c r="U165" s="162">
        <v>0.14399999999999999</v>
      </c>
      <c r="V165" s="162">
        <f>ROUND(E165*U165,2)</f>
        <v>27.91</v>
      </c>
      <c r="W165" s="162"/>
      <c r="X165" s="162" t="s">
        <v>164</v>
      </c>
      <c r="Y165" s="162" t="s">
        <v>165</v>
      </c>
      <c r="Z165" s="152"/>
      <c r="AA165" s="152"/>
      <c r="AB165" s="152"/>
      <c r="AC165" s="152"/>
      <c r="AD165" s="152"/>
      <c r="AE165" s="152"/>
      <c r="AF165" s="152"/>
      <c r="AG165" s="152" t="s">
        <v>166</v>
      </c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ht="20.399999999999999" outlineLevel="2" x14ac:dyDescent="0.25">
      <c r="A166" s="159"/>
      <c r="B166" s="160"/>
      <c r="C166" s="189" t="s">
        <v>365</v>
      </c>
      <c r="D166" s="163"/>
      <c r="E166" s="164">
        <v>193.8</v>
      </c>
      <c r="F166" s="162"/>
      <c r="G166" s="162"/>
      <c r="H166" s="162"/>
      <c r="I166" s="162"/>
      <c r="J166" s="162"/>
      <c r="K166" s="162"/>
      <c r="L166" s="162"/>
      <c r="M166" s="162"/>
      <c r="N166" s="161"/>
      <c r="O166" s="161"/>
      <c r="P166" s="161"/>
      <c r="Q166" s="161"/>
      <c r="R166" s="162"/>
      <c r="S166" s="162"/>
      <c r="T166" s="162"/>
      <c r="U166" s="162"/>
      <c r="V166" s="162"/>
      <c r="W166" s="162"/>
      <c r="X166" s="162"/>
      <c r="Y166" s="162"/>
      <c r="Z166" s="152"/>
      <c r="AA166" s="152"/>
      <c r="AB166" s="152"/>
      <c r="AC166" s="152"/>
      <c r="AD166" s="152"/>
      <c r="AE166" s="152"/>
      <c r="AF166" s="152"/>
      <c r="AG166" s="152" t="s">
        <v>168</v>
      </c>
      <c r="AH166" s="152">
        <v>0</v>
      </c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</row>
    <row r="167" spans="1:60" outlineLevel="1" x14ac:dyDescent="0.25">
      <c r="A167" s="173">
        <v>60</v>
      </c>
      <c r="B167" s="174" t="s">
        <v>366</v>
      </c>
      <c r="C167" s="188" t="s">
        <v>367</v>
      </c>
      <c r="D167" s="175" t="s">
        <v>190</v>
      </c>
      <c r="E167" s="176">
        <v>193.8</v>
      </c>
      <c r="F167" s="177"/>
      <c r="G167" s="178">
        <f>ROUND(E167*F167,2)</f>
        <v>0</v>
      </c>
      <c r="H167" s="177">
        <v>54.67</v>
      </c>
      <c r="I167" s="178">
        <f>ROUND(E167*H167,2)</f>
        <v>10595.05</v>
      </c>
      <c r="J167" s="177">
        <v>3.03</v>
      </c>
      <c r="K167" s="178">
        <f>ROUND(E167*J167,2)</f>
        <v>587.21</v>
      </c>
      <c r="L167" s="178">
        <v>21</v>
      </c>
      <c r="M167" s="178">
        <f>G167*(1+L167/100)</f>
        <v>0</v>
      </c>
      <c r="N167" s="176">
        <v>9.6000000000000002E-4</v>
      </c>
      <c r="O167" s="176">
        <f>ROUND(E167*N167,2)</f>
        <v>0.19</v>
      </c>
      <c r="P167" s="176">
        <v>0</v>
      </c>
      <c r="Q167" s="176">
        <f>ROUND(E167*P167,2)</f>
        <v>0</v>
      </c>
      <c r="R167" s="178"/>
      <c r="S167" s="178" t="s">
        <v>163</v>
      </c>
      <c r="T167" s="179" t="s">
        <v>163</v>
      </c>
      <c r="U167" s="162">
        <v>6.0000000000000001E-3</v>
      </c>
      <c r="V167" s="162">
        <f>ROUND(E167*U167,2)</f>
        <v>1.1599999999999999</v>
      </c>
      <c r="W167" s="162"/>
      <c r="X167" s="162" t="s">
        <v>164</v>
      </c>
      <c r="Y167" s="162" t="s">
        <v>165</v>
      </c>
      <c r="Z167" s="152"/>
      <c r="AA167" s="152"/>
      <c r="AB167" s="152"/>
      <c r="AC167" s="152"/>
      <c r="AD167" s="152"/>
      <c r="AE167" s="152"/>
      <c r="AF167" s="152"/>
      <c r="AG167" s="152" t="s">
        <v>166</v>
      </c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</row>
    <row r="168" spans="1:60" outlineLevel="2" x14ac:dyDescent="0.25">
      <c r="A168" s="159"/>
      <c r="B168" s="160"/>
      <c r="C168" s="189" t="s">
        <v>368</v>
      </c>
      <c r="D168" s="163"/>
      <c r="E168" s="164">
        <v>193.8</v>
      </c>
      <c r="F168" s="162"/>
      <c r="G168" s="162"/>
      <c r="H168" s="162"/>
      <c r="I168" s="162"/>
      <c r="J168" s="162"/>
      <c r="K168" s="162"/>
      <c r="L168" s="162"/>
      <c r="M168" s="162"/>
      <c r="N168" s="161"/>
      <c r="O168" s="161"/>
      <c r="P168" s="161"/>
      <c r="Q168" s="161"/>
      <c r="R168" s="162"/>
      <c r="S168" s="162"/>
      <c r="T168" s="162"/>
      <c r="U168" s="162"/>
      <c r="V168" s="162"/>
      <c r="W168" s="162"/>
      <c r="X168" s="162"/>
      <c r="Y168" s="162"/>
      <c r="Z168" s="152"/>
      <c r="AA168" s="152"/>
      <c r="AB168" s="152"/>
      <c r="AC168" s="152"/>
      <c r="AD168" s="152"/>
      <c r="AE168" s="152"/>
      <c r="AF168" s="152"/>
      <c r="AG168" s="152" t="s">
        <v>168</v>
      </c>
      <c r="AH168" s="152">
        <v>5</v>
      </c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</row>
    <row r="169" spans="1:60" outlineLevel="1" x14ac:dyDescent="0.25">
      <c r="A169" s="173">
        <v>61</v>
      </c>
      <c r="B169" s="174" t="s">
        <v>369</v>
      </c>
      <c r="C169" s="188" t="s">
        <v>370</v>
      </c>
      <c r="D169" s="175" t="s">
        <v>190</v>
      </c>
      <c r="E169" s="176">
        <v>193.8</v>
      </c>
      <c r="F169" s="177"/>
      <c r="G169" s="178">
        <f>ROUND(E169*F169,2)</f>
        <v>0</v>
      </c>
      <c r="H169" s="177">
        <v>0</v>
      </c>
      <c r="I169" s="178">
        <f>ROUND(E169*H169,2)</f>
        <v>0</v>
      </c>
      <c r="J169" s="177">
        <v>74.400000000000006</v>
      </c>
      <c r="K169" s="178">
        <f>ROUND(E169*J169,2)</f>
        <v>14418.72</v>
      </c>
      <c r="L169" s="178">
        <v>21</v>
      </c>
      <c r="M169" s="178">
        <f>G169*(1+L169/100)</f>
        <v>0</v>
      </c>
      <c r="N169" s="176">
        <v>0</v>
      </c>
      <c r="O169" s="176">
        <f>ROUND(E169*N169,2)</f>
        <v>0</v>
      </c>
      <c r="P169" s="176">
        <v>0</v>
      </c>
      <c r="Q169" s="176">
        <f>ROUND(E169*P169,2)</f>
        <v>0</v>
      </c>
      <c r="R169" s="178"/>
      <c r="S169" s="178" t="s">
        <v>163</v>
      </c>
      <c r="T169" s="179" t="s">
        <v>163</v>
      </c>
      <c r="U169" s="162">
        <v>0.126</v>
      </c>
      <c r="V169" s="162">
        <f>ROUND(E169*U169,2)</f>
        <v>24.42</v>
      </c>
      <c r="W169" s="162"/>
      <c r="X169" s="162" t="s">
        <v>164</v>
      </c>
      <c r="Y169" s="162" t="s">
        <v>165</v>
      </c>
      <c r="Z169" s="152"/>
      <c r="AA169" s="152"/>
      <c r="AB169" s="152"/>
      <c r="AC169" s="152"/>
      <c r="AD169" s="152"/>
      <c r="AE169" s="152"/>
      <c r="AF169" s="152"/>
      <c r="AG169" s="152" t="s">
        <v>166</v>
      </c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2"/>
      <c r="BE169" s="152"/>
      <c r="BF169" s="152"/>
      <c r="BG169" s="152"/>
      <c r="BH169" s="152"/>
    </row>
    <row r="170" spans="1:60" outlineLevel="2" x14ac:dyDescent="0.25">
      <c r="A170" s="159"/>
      <c r="B170" s="160"/>
      <c r="C170" s="189" t="s">
        <v>368</v>
      </c>
      <c r="D170" s="163"/>
      <c r="E170" s="164">
        <v>193.8</v>
      </c>
      <c r="F170" s="162"/>
      <c r="G170" s="162"/>
      <c r="H170" s="162"/>
      <c r="I170" s="162"/>
      <c r="J170" s="162"/>
      <c r="K170" s="162"/>
      <c r="L170" s="162"/>
      <c r="M170" s="162"/>
      <c r="N170" s="161"/>
      <c r="O170" s="161"/>
      <c r="P170" s="161"/>
      <c r="Q170" s="161"/>
      <c r="R170" s="162"/>
      <c r="S170" s="162"/>
      <c r="T170" s="162"/>
      <c r="U170" s="162"/>
      <c r="V170" s="162"/>
      <c r="W170" s="162"/>
      <c r="X170" s="162"/>
      <c r="Y170" s="162"/>
      <c r="Z170" s="152"/>
      <c r="AA170" s="152"/>
      <c r="AB170" s="152"/>
      <c r="AC170" s="152"/>
      <c r="AD170" s="152"/>
      <c r="AE170" s="152"/>
      <c r="AF170" s="152"/>
      <c r="AG170" s="152" t="s">
        <v>168</v>
      </c>
      <c r="AH170" s="152">
        <v>5</v>
      </c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</row>
    <row r="171" spans="1:60" outlineLevel="1" x14ac:dyDescent="0.25">
      <c r="A171" s="173">
        <v>62</v>
      </c>
      <c r="B171" s="174" t="s">
        <v>371</v>
      </c>
      <c r="C171" s="188" t="s">
        <v>372</v>
      </c>
      <c r="D171" s="175" t="s">
        <v>190</v>
      </c>
      <c r="E171" s="176">
        <v>168.04</v>
      </c>
      <c r="F171" s="177"/>
      <c r="G171" s="178">
        <f>ROUND(E171*F171,2)</f>
        <v>0</v>
      </c>
      <c r="H171" s="177">
        <v>74.02</v>
      </c>
      <c r="I171" s="178">
        <f>ROUND(E171*H171,2)</f>
        <v>12438.32</v>
      </c>
      <c r="J171" s="177">
        <v>107.98</v>
      </c>
      <c r="K171" s="178">
        <f>ROUND(E171*J171,2)</f>
        <v>18144.96</v>
      </c>
      <c r="L171" s="178">
        <v>21</v>
      </c>
      <c r="M171" s="178">
        <f>G171*(1+L171/100)</f>
        <v>0</v>
      </c>
      <c r="N171" s="176">
        <v>1.58E-3</v>
      </c>
      <c r="O171" s="176">
        <f>ROUND(E171*N171,2)</f>
        <v>0.27</v>
      </c>
      <c r="P171" s="176">
        <v>0</v>
      </c>
      <c r="Q171" s="176">
        <f>ROUND(E171*P171,2)</f>
        <v>0</v>
      </c>
      <c r="R171" s="178"/>
      <c r="S171" s="178" t="s">
        <v>163</v>
      </c>
      <c r="T171" s="179" t="s">
        <v>163</v>
      </c>
      <c r="U171" s="162">
        <v>0.214</v>
      </c>
      <c r="V171" s="162">
        <f>ROUND(E171*U171,2)</f>
        <v>35.96</v>
      </c>
      <c r="W171" s="162"/>
      <c r="X171" s="162" t="s">
        <v>164</v>
      </c>
      <c r="Y171" s="162" t="s">
        <v>165</v>
      </c>
      <c r="Z171" s="152"/>
      <c r="AA171" s="152"/>
      <c r="AB171" s="152"/>
      <c r="AC171" s="152"/>
      <c r="AD171" s="152"/>
      <c r="AE171" s="152"/>
      <c r="AF171" s="152"/>
      <c r="AG171" s="152" t="s">
        <v>166</v>
      </c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</row>
    <row r="172" spans="1:60" outlineLevel="2" x14ac:dyDescent="0.25">
      <c r="A172" s="159"/>
      <c r="B172" s="160"/>
      <c r="C172" s="189" t="s">
        <v>373</v>
      </c>
      <c r="D172" s="163"/>
      <c r="E172" s="164">
        <v>145.41999999999999</v>
      </c>
      <c r="F172" s="162"/>
      <c r="G172" s="162"/>
      <c r="H172" s="162"/>
      <c r="I172" s="162"/>
      <c r="J172" s="162"/>
      <c r="K172" s="162"/>
      <c r="L172" s="162"/>
      <c r="M172" s="162"/>
      <c r="N172" s="161"/>
      <c r="O172" s="161"/>
      <c r="P172" s="161"/>
      <c r="Q172" s="161"/>
      <c r="R172" s="162"/>
      <c r="S172" s="162"/>
      <c r="T172" s="162"/>
      <c r="U172" s="162"/>
      <c r="V172" s="162"/>
      <c r="W172" s="162"/>
      <c r="X172" s="162"/>
      <c r="Y172" s="162"/>
      <c r="Z172" s="152"/>
      <c r="AA172" s="152"/>
      <c r="AB172" s="152"/>
      <c r="AC172" s="152"/>
      <c r="AD172" s="152"/>
      <c r="AE172" s="152"/>
      <c r="AF172" s="152"/>
      <c r="AG172" s="152" t="s">
        <v>168</v>
      </c>
      <c r="AH172" s="152">
        <v>5</v>
      </c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</row>
    <row r="173" spans="1:60" outlineLevel="3" x14ac:dyDescent="0.25">
      <c r="A173" s="159"/>
      <c r="B173" s="160"/>
      <c r="C173" s="189" t="s">
        <v>374</v>
      </c>
      <c r="D173" s="163"/>
      <c r="E173" s="164">
        <v>22.62</v>
      </c>
      <c r="F173" s="162"/>
      <c r="G173" s="162"/>
      <c r="H173" s="162"/>
      <c r="I173" s="162"/>
      <c r="J173" s="162"/>
      <c r="K173" s="162"/>
      <c r="L173" s="162"/>
      <c r="M173" s="162"/>
      <c r="N173" s="161"/>
      <c r="O173" s="161"/>
      <c r="P173" s="161"/>
      <c r="Q173" s="161"/>
      <c r="R173" s="162"/>
      <c r="S173" s="162"/>
      <c r="T173" s="162"/>
      <c r="U173" s="162"/>
      <c r="V173" s="162"/>
      <c r="W173" s="162"/>
      <c r="X173" s="162"/>
      <c r="Y173" s="162"/>
      <c r="Z173" s="152"/>
      <c r="AA173" s="152"/>
      <c r="AB173" s="152"/>
      <c r="AC173" s="152"/>
      <c r="AD173" s="152"/>
      <c r="AE173" s="152"/>
      <c r="AF173" s="152"/>
      <c r="AG173" s="152" t="s">
        <v>168</v>
      </c>
      <c r="AH173" s="152">
        <v>5</v>
      </c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</row>
    <row r="174" spans="1:60" outlineLevel="1" x14ac:dyDescent="0.25">
      <c r="A174" s="173">
        <v>63</v>
      </c>
      <c r="B174" s="174" t="s">
        <v>375</v>
      </c>
      <c r="C174" s="188" t="s">
        <v>376</v>
      </c>
      <c r="D174" s="175" t="s">
        <v>190</v>
      </c>
      <c r="E174" s="176">
        <v>193.8</v>
      </c>
      <c r="F174" s="177"/>
      <c r="G174" s="178">
        <f>ROUND(E174*F174,2)</f>
        <v>0</v>
      </c>
      <c r="H174" s="177">
        <v>0</v>
      </c>
      <c r="I174" s="178">
        <f>ROUND(E174*H174,2)</f>
        <v>0</v>
      </c>
      <c r="J174" s="177">
        <v>16.899999999999999</v>
      </c>
      <c r="K174" s="178">
        <f>ROUND(E174*J174,2)</f>
        <v>3275.22</v>
      </c>
      <c r="L174" s="178">
        <v>21</v>
      </c>
      <c r="M174" s="178">
        <f>G174*(1+L174/100)</f>
        <v>0</v>
      </c>
      <c r="N174" s="176">
        <v>0</v>
      </c>
      <c r="O174" s="176">
        <f>ROUND(E174*N174,2)</f>
        <v>0</v>
      </c>
      <c r="P174" s="176">
        <v>0</v>
      </c>
      <c r="Q174" s="176">
        <f>ROUND(E174*P174,2)</f>
        <v>0</v>
      </c>
      <c r="R174" s="178"/>
      <c r="S174" s="178" t="s">
        <v>163</v>
      </c>
      <c r="T174" s="179" t="s">
        <v>163</v>
      </c>
      <c r="U174" s="162">
        <v>3.0300000000000001E-2</v>
      </c>
      <c r="V174" s="162">
        <f>ROUND(E174*U174,2)</f>
        <v>5.87</v>
      </c>
      <c r="W174" s="162"/>
      <c r="X174" s="162" t="s">
        <v>164</v>
      </c>
      <c r="Y174" s="162" t="s">
        <v>165</v>
      </c>
      <c r="Z174" s="152"/>
      <c r="AA174" s="152"/>
      <c r="AB174" s="152"/>
      <c r="AC174" s="152"/>
      <c r="AD174" s="152"/>
      <c r="AE174" s="152"/>
      <c r="AF174" s="152"/>
      <c r="AG174" s="152" t="s">
        <v>166</v>
      </c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</row>
    <row r="175" spans="1:60" outlineLevel="2" x14ac:dyDescent="0.25">
      <c r="A175" s="159"/>
      <c r="B175" s="160"/>
      <c r="C175" s="189" t="s">
        <v>368</v>
      </c>
      <c r="D175" s="163"/>
      <c r="E175" s="164">
        <v>193.8</v>
      </c>
      <c r="F175" s="162"/>
      <c r="G175" s="162"/>
      <c r="H175" s="162"/>
      <c r="I175" s="162"/>
      <c r="J175" s="162"/>
      <c r="K175" s="162"/>
      <c r="L175" s="162"/>
      <c r="M175" s="162"/>
      <c r="N175" s="161"/>
      <c r="O175" s="161"/>
      <c r="P175" s="161"/>
      <c r="Q175" s="161"/>
      <c r="R175" s="162"/>
      <c r="S175" s="162"/>
      <c r="T175" s="162"/>
      <c r="U175" s="162"/>
      <c r="V175" s="162"/>
      <c r="W175" s="162"/>
      <c r="X175" s="162"/>
      <c r="Y175" s="162"/>
      <c r="Z175" s="152"/>
      <c r="AA175" s="152"/>
      <c r="AB175" s="152"/>
      <c r="AC175" s="152"/>
      <c r="AD175" s="152"/>
      <c r="AE175" s="152"/>
      <c r="AF175" s="152"/>
      <c r="AG175" s="152" t="s">
        <v>168</v>
      </c>
      <c r="AH175" s="152">
        <v>5</v>
      </c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</row>
    <row r="176" spans="1:60" outlineLevel="1" x14ac:dyDescent="0.25">
      <c r="A176" s="173">
        <v>64</v>
      </c>
      <c r="B176" s="174" t="s">
        <v>377</v>
      </c>
      <c r="C176" s="188" t="s">
        <v>378</v>
      </c>
      <c r="D176" s="175" t="s">
        <v>190</v>
      </c>
      <c r="E176" s="176">
        <v>193.8</v>
      </c>
      <c r="F176" s="177"/>
      <c r="G176" s="178">
        <f>ROUND(E176*F176,2)</f>
        <v>0</v>
      </c>
      <c r="H176" s="177">
        <v>10.6</v>
      </c>
      <c r="I176" s="178">
        <f>ROUND(E176*H176,2)</f>
        <v>2054.2800000000002</v>
      </c>
      <c r="J176" s="177">
        <v>0</v>
      </c>
      <c r="K176" s="178">
        <f>ROUND(E176*J176,2)</f>
        <v>0</v>
      </c>
      <c r="L176" s="178">
        <v>21</v>
      </c>
      <c r="M176" s="178">
        <f>G176*(1+L176/100)</f>
        <v>0</v>
      </c>
      <c r="N176" s="176">
        <v>1.4999999999999999E-4</v>
      </c>
      <c r="O176" s="176">
        <f>ROUND(E176*N176,2)</f>
        <v>0.03</v>
      </c>
      <c r="P176" s="176">
        <v>0</v>
      </c>
      <c r="Q176" s="176">
        <f>ROUND(E176*P176,2)</f>
        <v>0</v>
      </c>
      <c r="R176" s="178"/>
      <c r="S176" s="178" t="s">
        <v>163</v>
      </c>
      <c r="T176" s="179" t="s">
        <v>163</v>
      </c>
      <c r="U176" s="162">
        <v>0</v>
      </c>
      <c r="V176" s="162">
        <f>ROUND(E176*U176,2)</f>
        <v>0</v>
      </c>
      <c r="W176" s="162"/>
      <c r="X176" s="162" t="s">
        <v>164</v>
      </c>
      <c r="Y176" s="162" t="s">
        <v>165</v>
      </c>
      <c r="Z176" s="152"/>
      <c r="AA176" s="152"/>
      <c r="AB176" s="152"/>
      <c r="AC176" s="152"/>
      <c r="AD176" s="152"/>
      <c r="AE176" s="152"/>
      <c r="AF176" s="152"/>
      <c r="AG176" s="152" t="s">
        <v>166</v>
      </c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</row>
    <row r="177" spans="1:60" outlineLevel="2" x14ac:dyDescent="0.25">
      <c r="A177" s="159"/>
      <c r="B177" s="160"/>
      <c r="C177" s="189" t="s">
        <v>379</v>
      </c>
      <c r="D177" s="163"/>
      <c r="E177" s="164">
        <v>193.8</v>
      </c>
      <c r="F177" s="162"/>
      <c r="G177" s="162"/>
      <c r="H177" s="162"/>
      <c r="I177" s="162"/>
      <c r="J177" s="162"/>
      <c r="K177" s="162"/>
      <c r="L177" s="162"/>
      <c r="M177" s="162"/>
      <c r="N177" s="161"/>
      <c r="O177" s="161"/>
      <c r="P177" s="161"/>
      <c r="Q177" s="161"/>
      <c r="R177" s="162"/>
      <c r="S177" s="162"/>
      <c r="T177" s="162"/>
      <c r="U177" s="162"/>
      <c r="V177" s="162"/>
      <c r="W177" s="162"/>
      <c r="X177" s="162"/>
      <c r="Y177" s="162"/>
      <c r="Z177" s="152"/>
      <c r="AA177" s="152"/>
      <c r="AB177" s="152"/>
      <c r="AC177" s="152"/>
      <c r="AD177" s="152"/>
      <c r="AE177" s="152"/>
      <c r="AF177" s="152"/>
      <c r="AG177" s="152" t="s">
        <v>168</v>
      </c>
      <c r="AH177" s="152">
        <v>5</v>
      </c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</row>
    <row r="178" spans="1:60" outlineLevel="1" x14ac:dyDescent="0.25">
      <c r="A178" s="173">
        <v>65</v>
      </c>
      <c r="B178" s="174" t="s">
        <v>380</v>
      </c>
      <c r="C178" s="188" t="s">
        <v>381</v>
      </c>
      <c r="D178" s="175" t="s">
        <v>190</v>
      </c>
      <c r="E178" s="176">
        <v>193.8</v>
      </c>
      <c r="F178" s="177"/>
      <c r="G178" s="178">
        <f>ROUND(E178*F178,2)</f>
        <v>0</v>
      </c>
      <c r="H178" s="177">
        <v>0</v>
      </c>
      <c r="I178" s="178">
        <f>ROUND(E178*H178,2)</f>
        <v>0</v>
      </c>
      <c r="J178" s="177">
        <v>10</v>
      </c>
      <c r="K178" s="178">
        <f>ROUND(E178*J178,2)</f>
        <v>1938</v>
      </c>
      <c r="L178" s="178">
        <v>21</v>
      </c>
      <c r="M178" s="178">
        <f>G178*(1+L178/100)</f>
        <v>0</v>
      </c>
      <c r="N178" s="176">
        <v>0</v>
      </c>
      <c r="O178" s="176">
        <f>ROUND(E178*N178,2)</f>
        <v>0</v>
      </c>
      <c r="P178" s="176">
        <v>0</v>
      </c>
      <c r="Q178" s="176">
        <f>ROUND(E178*P178,2)</f>
        <v>0</v>
      </c>
      <c r="R178" s="178"/>
      <c r="S178" s="178" t="s">
        <v>163</v>
      </c>
      <c r="T178" s="179" t="s">
        <v>163</v>
      </c>
      <c r="U178" s="162">
        <v>1.7999999999999999E-2</v>
      </c>
      <c r="V178" s="162">
        <f>ROUND(E178*U178,2)</f>
        <v>3.49</v>
      </c>
      <c r="W178" s="162"/>
      <c r="X178" s="162" t="s">
        <v>164</v>
      </c>
      <c r="Y178" s="162" t="s">
        <v>165</v>
      </c>
      <c r="Z178" s="152"/>
      <c r="AA178" s="152"/>
      <c r="AB178" s="152"/>
      <c r="AC178" s="152"/>
      <c r="AD178" s="152"/>
      <c r="AE178" s="152"/>
      <c r="AF178" s="152"/>
      <c r="AG178" s="152" t="s">
        <v>166</v>
      </c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</row>
    <row r="179" spans="1:60" outlineLevel="2" x14ac:dyDescent="0.25">
      <c r="A179" s="159"/>
      <c r="B179" s="160"/>
      <c r="C179" s="189" t="s">
        <v>382</v>
      </c>
      <c r="D179" s="163"/>
      <c r="E179" s="164">
        <v>193.8</v>
      </c>
      <c r="F179" s="162"/>
      <c r="G179" s="162"/>
      <c r="H179" s="162"/>
      <c r="I179" s="162"/>
      <c r="J179" s="162"/>
      <c r="K179" s="162"/>
      <c r="L179" s="162"/>
      <c r="M179" s="162"/>
      <c r="N179" s="161"/>
      <c r="O179" s="161"/>
      <c r="P179" s="161"/>
      <c r="Q179" s="161"/>
      <c r="R179" s="162"/>
      <c r="S179" s="162"/>
      <c r="T179" s="162"/>
      <c r="U179" s="162"/>
      <c r="V179" s="162"/>
      <c r="W179" s="162"/>
      <c r="X179" s="162"/>
      <c r="Y179" s="162"/>
      <c r="Z179" s="152"/>
      <c r="AA179" s="152"/>
      <c r="AB179" s="152"/>
      <c r="AC179" s="152"/>
      <c r="AD179" s="152"/>
      <c r="AE179" s="152"/>
      <c r="AF179" s="152"/>
      <c r="AG179" s="152" t="s">
        <v>168</v>
      </c>
      <c r="AH179" s="152">
        <v>5</v>
      </c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</row>
    <row r="180" spans="1:60" ht="26.4" x14ac:dyDescent="0.25">
      <c r="A180" s="166" t="s">
        <v>158</v>
      </c>
      <c r="B180" s="167" t="s">
        <v>80</v>
      </c>
      <c r="C180" s="187" t="s">
        <v>81</v>
      </c>
      <c r="D180" s="168"/>
      <c r="E180" s="169"/>
      <c r="F180" s="170"/>
      <c r="G180" s="170">
        <f>SUMIF(AG181:AG182,"&lt;&gt;NOR",G181:G182)</f>
        <v>0</v>
      </c>
      <c r="H180" s="170"/>
      <c r="I180" s="170">
        <f>SUM(I181:I182)</f>
        <v>366.76</v>
      </c>
      <c r="J180" s="170"/>
      <c r="K180" s="170">
        <f>SUM(K181:K182)</f>
        <v>22475.360000000001</v>
      </c>
      <c r="L180" s="170"/>
      <c r="M180" s="170">
        <f>SUM(M181:M182)</f>
        <v>0</v>
      </c>
      <c r="N180" s="169"/>
      <c r="O180" s="169">
        <f>SUM(O181:O182)</f>
        <v>0.01</v>
      </c>
      <c r="P180" s="169"/>
      <c r="Q180" s="169">
        <f>SUM(Q181:Q182)</f>
        <v>0</v>
      </c>
      <c r="R180" s="170"/>
      <c r="S180" s="170"/>
      <c r="T180" s="171"/>
      <c r="U180" s="165"/>
      <c r="V180" s="165">
        <f>SUM(V181:V182)</f>
        <v>49.54</v>
      </c>
      <c r="W180" s="165"/>
      <c r="X180" s="165"/>
      <c r="Y180" s="165"/>
      <c r="AG180" t="s">
        <v>159</v>
      </c>
    </row>
    <row r="181" spans="1:60" outlineLevel="1" x14ac:dyDescent="0.25">
      <c r="A181" s="173">
        <v>66</v>
      </c>
      <c r="B181" s="174" t="s">
        <v>383</v>
      </c>
      <c r="C181" s="188" t="s">
        <v>384</v>
      </c>
      <c r="D181" s="175" t="s">
        <v>190</v>
      </c>
      <c r="E181" s="176">
        <v>160.86000000000001</v>
      </c>
      <c r="F181" s="177"/>
      <c r="G181" s="178">
        <f>ROUND(E181*F181,2)</f>
        <v>0</v>
      </c>
      <c r="H181" s="177">
        <v>2.2799999999999998</v>
      </c>
      <c r="I181" s="178">
        <f>ROUND(E181*H181,2)</f>
        <v>366.76</v>
      </c>
      <c r="J181" s="177">
        <v>139.72</v>
      </c>
      <c r="K181" s="178">
        <f>ROUND(E181*J181,2)</f>
        <v>22475.360000000001</v>
      </c>
      <c r="L181" s="178">
        <v>21</v>
      </c>
      <c r="M181" s="178">
        <f>G181*(1+L181/100)</f>
        <v>0</v>
      </c>
      <c r="N181" s="176">
        <v>4.0000000000000003E-5</v>
      </c>
      <c r="O181" s="176">
        <f>ROUND(E181*N181,2)</f>
        <v>0.01</v>
      </c>
      <c r="P181" s="176">
        <v>0</v>
      </c>
      <c r="Q181" s="176">
        <f>ROUND(E181*P181,2)</f>
        <v>0</v>
      </c>
      <c r="R181" s="178"/>
      <c r="S181" s="178" t="s">
        <v>163</v>
      </c>
      <c r="T181" s="179" t="s">
        <v>163</v>
      </c>
      <c r="U181" s="162">
        <v>0.308</v>
      </c>
      <c r="V181" s="162">
        <f>ROUND(E181*U181,2)</f>
        <v>49.54</v>
      </c>
      <c r="W181" s="162"/>
      <c r="X181" s="162" t="s">
        <v>164</v>
      </c>
      <c r="Y181" s="162" t="s">
        <v>165</v>
      </c>
      <c r="Z181" s="152"/>
      <c r="AA181" s="152"/>
      <c r="AB181" s="152"/>
      <c r="AC181" s="152"/>
      <c r="AD181" s="152"/>
      <c r="AE181" s="152"/>
      <c r="AF181" s="152"/>
      <c r="AG181" s="152" t="s">
        <v>166</v>
      </c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</row>
    <row r="182" spans="1:60" outlineLevel="2" x14ac:dyDescent="0.25">
      <c r="A182" s="159"/>
      <c r="B182" s="160"/>
      <c r="C182" s="189" t="s">
        <v>335</v>
      </c>
      <c r="D182" s="163"/>
      <c r="E182" s="164">
        <v>160.86000000000001</v>
      </c>
      <c r="F182" s="162"/>
      <c r="G182" s="162"/>
      <c r="H182" s="162"/>
      <c r="I182" s="162"/>
      <c r="J182" s="162"/>
      <c r="K182" s="162"/>
      <c r="L182" s="162"/>
      <c r="M182" s="162"/>
      <c r="N182" s="161"/>
      <c r="O182" s="161"/>
      <c r="P182" s="161"/>
      <c r="Q182" s="161"/>
      <c r="R182" s="162"/>
      <c r="S182" s="162"/>
      <c r="T182" s="162"/>
      <c r="U182" s="162"/>
      <c r="V182" s="162"/>
      <c r="W182" s="162"/>
      <c r="X182" s="162"/>
      <c r="Y182" s="162"/>
      <c r="Z182" s="152"/>
      <c r="AA182" s="152"/>
      <c r="AB182" s="152"/>
      <c r="AC182" s="152"/>
      <c r="AD182" s="152"/>
      <c r="AE182" s="152"/>
      <c r="AF182" s="152"/>
      <c r="AG182" s="152" t="s">
        <v>168</v>
      </c>
      <c r="AH182" s="152">
        <v>0</v>
      </c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  <c r="AZ182" s="152"/>
      <c r="BA182" s="152"/>
      <c r="BB182" s="152"/>
      <c r="BC182" s="152"/>
      <c r="BD182" s="152"/>
      <c r="BE182" s="152"/>
      <c r="BF182" s="152"/>
      <c r="BG182" s="152"/>
      <c r="BH182" s="152"/>
    </row>
    <row r="183" spans="1:60" ht="26.4" x14ac:dyDescent="0.25">
      <c r="A183" s="166" t="s">
        <v>158</v>
      </c>
      <c r="B183" s="167" t="s">
        <v>82</v>
      </c>
      <c r="C183" s="187" t="s">
        <v>83</v>
      </c>
      <c r="D183" s="168"/>
      <c r="E183" s="169"/>
      <c r="F183" s="170"/>
      <c r="G183" s="170">
        <f>SUMIF(AG184:AG185,"&lt;&gt;NOR",G184:G185)</f>
        <v>0</v>
      </c>
      <c r="H183" s="170"/>
      <c r="I183" s="170">
        <f>SUM(I184:I185)</f>
        <v>7036.8</v>
      </c>
      <c r="J183" s="170"/>
      <c r="K183" s="170">
        <f>SUM(K184:K185)</f>
        <v>29703.200000000001</v>
      </c>
      <c r="L183" s="170"/>
      <c r="M183" s="170">
        <f>SUM(M184:M185)</f>
        <v>0</v>
      </c>
      <c r="N183" s="169"/>
      <c r="O183" s="169">
        <f>SUM(O184:O185)</f>
        <v>0.46</v>
      </c>
      <c r="P183" s="169"/>
      <c r="Q183" s="169">
        <f>SUM(Q184:Q185)</f>
        <v>0</v>
      </c>
      <c r="R183" s="170"/>
      <c r="S183" s="170"/>
      <c r="T183" s="171"/>
      <c r="U183" s="165"/>
      <c r="V183" s="165">
        <f>SUM(V184:V185)</f>
        <v>52.16</v>
      </c>
      <c r="W183" s="165"/>
      <c r="X183" s="165"/>
      <c r="Y183" s="165"/>
      <c r="AG183" t="s">
        <v>159</v>
      </c>
    </row>
    <row r="184" spans="1:60" ht="20.399999999999999" outlineLevel="1" x14ac:dyDescent="0.25">
      <c r="A184" s="173">
        <v>67</v>
      </c>
      <c r="B184" s="174" t="s">
        <v>385</v>
      </c>
      <c r="C184" s="188" t="s">
        <v>386</v>
      </c>
      <c r="D184" s="175" t="s">
        <v>235</v>
      </c>
      <c r="E184" s="176">
        <v>20</v>
      </c>
      <c r="F184" s="177"/>
      <c r="G184" s="178">
        <f>ROUND(E184*F184,2)</f>
        <v>0</v>
      </c>
      <c r="H184" s="177">
        <v>351.84</v>
      </c>
      <c r="I184" s="178">
        <f>ROUND(E184*H184,2)</f>
        <v>7036.8</v>
      </c>
      <c r="J184" s="177">
        <v>1485.16</v>
      </c>
      <c r="K184" s="178">
        <f>ROUND(E184*J184,2)</f>
        <v>29703.200000000001</v>
      </c>
      <c r="L184" s="178">
        <v>21</v>
      </c>
      <c r="M184" s="178">
        <f>G184*(1+L184/100)</f>
        <v>0</v>
      </c>
      <c r="N184" s="176">
        <v>2.3060000000000001E-2</v>
      </c>
      <c r="O184" s="176">
        <f>ROUND(E184*N184,2)</f>
        <v>0.46</v>
      </c>
      <c r="P184" s="176">
        <v>0</v>
      </c>
      <c r="Q184" s="176">
        <f>ROUND(E184*P184,2)</f>
        <v>0</v>
      </c>
      <c r="R184" s="178"/>
      <c r="S184" s="178" t="s">
        <v>163</v>
      </c>
      <c r="T184" s="179" t="s">
        <v>163</v>
      </c>
      <c r="U184" s="162">
        <v>2.6080000000000001</v>
      </c>
      <c r="V184" s="162">
        <f>ROUND(E184*U184,2)</f>
        <v>52.16</v>
      </c>
      <c r="W184" s="162"/>
      <c r="X184" s="162" t="s">
        <v>164</v>
      </c>
      <c r="Y184" s="162" t="s">
        <v>165</v>
      </c>
      <c r="Z184" s="152"/>
      <c r="AA184" s="152"/>
      <c r="AB184" s="152"/>
      <c r="AC184" s="152"/>
      <c r="AD184" s="152"/>
      <c r="AE184" s="152"/>
      <c r="AF184" s="152"/>
      <c r="AG184" s="152" t="s">
        <v>166</v>
      </c>
      <c r="AH184" s="152"/>
      <c r="AI184" s="152"/>
      <c r="AJ184" s="152"/>
      <c r="AK184" s="152"/>
      <c r="AL184" s="152"/>
      <c r="AM184" s="152"/>
      <c r="AN184" s="152"/>
      <c r="AO184" s="152"/>
      <c r="AP184" s="152"/>
      <c r="AQ184" s="152"/>
      <c r="AR184" s="152"/>
      <c r="AS184" s="152"/>
      <c r="AT184" s="152"/>
      <c r="AU184" s="152"/>
      <c r="AV184" s="152"/>
      <c r="AW184" s="152"/>
      <c r="AX184" s="152"/>
      <c r="AY184" s="152"/>
      <c r="AZ184" s="152"/>
      <c r="BA184" s="152"/>
      <c r="BB184" s="152"/>
      <c r="BC184" s="152"/>
      <c r="BD184" s="152"/>
      <c r="BE184" s="152"/>
      <c r="BF184" s="152"/>
      <c r="BG184" s="152"/>
      <c r="BH184" s="152"/>
    </row>
    <row r="185" spans="1:60" outlineLevel="2" x14ac:dyDescent="0.25">
      <c r="A185" s="159"/>
      <c r="B185" s="160"/>
      <c r="C185" s="189" t="s">
        <v>387</v>
      </c>
      <c r="D185" s="163"/>
      <c r="E185" s="164">
        <v>20</v>
      </c>
      <c r="F185" s="162"/>
      <c r="G185" s="162"/>
      <c r="H185" s="162"/>
      <c r="I185" s="162"/>
      <c r="J185" s="162"/>
      <c r="K185" s="162"/>
      <c r="L185" s="162"/>
      <c r="M185" s="162"/>
      <c r="N185" s="161"/>
      <c r="O185" s="161"/>
      <c r="P185" s="161"/>
      <c r="Q185" s="161"/>
      <c r="R185" s="162"/>
      <c r="S185" s="162"/>
      <c r="T185" s="162"/>
      <c r="U185" s="162"/>
      <c r="V185" s="162"/>
      <c r="W185" s="162"/>
      <c r="X185" s="162"/>
      <c r="Y185" s="162"/>
      <c r="Z185" s="152"/>
      <c r="AA185" s="152"/>
      <c r="AB185" s="152"/>
      <c r="AC185" s="152"/>
      <c r="AD185" s="152"/>
      <c r="AE185" s="152"/>
      <c r="AF185" s="152"/>
      <c r="AG185" s="152" t="s">
        <v>168</v>
      </c>
      <c r="AH185" s="152">
        <v>0</v>
      </c>
      <c r="AI185" s="152"/>
      <c r="AJ185" s="152"/>
      <c r="AK185" s="152"/>
      <c r="AL185" s="152"/>
      <c r="AM185" s="152"/>
      <c r="AN185" s="152"/>
      <c r="AO185" s="152"/>
      <c r="AP185" s="152"/>
      <c r="AQ185" s="152"/>
      <c r="AR185" s="152"/>
      <c r="AS185" s="152"/>
      <c r="AT185" s="152"/>
      <c r="AU185" s="152"/>
      <c r="AV185" s="152"/>
      <c r="AW185" s="152"/>
      <c r="AX185" s="152"/>
      <c r="AY185" s="152"/>
      <c r="AZ185" s="152"/>
      <c r="BA185" s="152"/>
      <c r="BB185" s="152"/>
      <c r="BC185" s="152"/>
      <c r="BD185" s="152"/>
      <c r="BE185" s="152"/>
      <c r="BF185" s="152"/>
      <c r="BG185" s="152"/>
      <c r="BH185" s="152"/>
    </row>
    <row r="186" spans="1:60" x14ac:dyDescent="0.25">
      <c r="A186" s="166" t="s">
        <v>158</v>
      </c>
      <c r="B186" s="167" t="s">
        <v>84</v>
      </c>
      <c r="C186" s="187" t="s">
        <v>85</v>
      </c>
      <c r="D186" s="168"/>
      <c r="E186" s="169"/>
      <c r="F186" s="170"/>
      <c r="G186" s="170">
        <f>SUMIF(AG187:AG187,"&lt;&gt;NOR",G187:G187)</f>
        <v>0</v>
      </c>
      <c r="H186" s="170"/>
      <c r="I186" s="170">
        <f>SUM(I187:I187)</f>
        <v>0</v>
      </c>
      <c r="J186" s="170"/>
      <c r="K186" s="170">
        <f>SUM(K187:K187)</f>
        <v>21707.48</v>
      </c>
      <c r="L186" s="170"/>
      <c r="M186" s="170">
        <f>SUM(M187:M187)</f>
        <v>0</v>
      </c>
      <c r="N186" s="169"/>
      <c r="O186" s="169">
        <f>SUM(O187:O187)</f>
        <v>0</v>
      </c>
      <c r="P186" s="169"/>
      <c r="Q186" s="169">
        <f>SUM(Q187:Q187)</f>
        <v>0</v>
      </c>
      <c r="R186" s="170"/>
      <c r="S186" s="170"/>
      <c r="T186" s="171"/>
      <c r="U186" s="165"/>
      <c r="V186" s="165">
        <f>SUM(V187:V187)</f>
        <v>21.31</v>
      </c>
      <c r="W186" s="165"/>
      <c r="X186" s="165"/>
      <c r="Y186" s="165"/>
      <c r="AG186" t="s">
        <v>159</v>
      </c>
    </row>
    <row r="187" spans="1:60" outlineLevel="1" x14ac:dyDescent="0.25">
      <c r="A187" s="180">
        <v>68</v>
      </c>
      <c r="B187" s="181" t="s">
        <v>388</v>
      </c>
      <c r="C187" s="190" t="s">
        <v>389</v>
      </c>
      <c r="D187" s="182" t="s">
        <v>224</v>
      </c>
      <c r="E187" s="183">
        <v>219.71134000000001</v>
      </c>
      <c r="F187" s="184"/>
      <c r="G187" s="185">
        <f>ROUND(E187*F187,2)</f>
        <v>0</v>
      </c>
      <c r="H187" s="184">
        <v>0</v>
      </c>
      <c r="I187" s="185">
        <f>ROUND(E187*H187,2)</f>
        <v>0</v>
      </c>
      <c r="J187" s="184">
        <v>98.8</v>
      </c>
      <c r="K187" s="185">
        <f>ROUND(E187*J187,2)</f>
        <v>21707.48</v>
      </c>
      <c r="L187" s="185">
        <v>21</v>
      </c>
      <c r="M187" s="185">
        <f>G187*(1+L187/100)</f>
        <v>0</v>
      </c>
      <c r="N187" s="183">
        <v>0</v>
      </c>
      <c r="O187" s="183">
        <f>ROUND(E187*N187,2)</f>
        <v>0</v>
      </c>
      <c r="P187" s="183">
        <v>0</v>
      </c>
      <c r="Q187" s="183">
        <f>ROUND(E187*P187,2)</f>
        <v>0</v>
      </c>
      <c r="R187" s="185"/>
      <c r="S187" s="185" t="s">
        <v>163</v>
      </c>
      <c r="T187" s="186" t="s">
        <v>163</v>
      </c>
      <c r="U187" s="162">
        <v>9.7000000000000003E-2</v>
      </c>
      <c r="V187" s="162">
        <f>ROUND(E187*U187,2)</f>
        <v>21.31</v>
      </c>
      <c r="W187" s="162"/>
      <c r="X187" s="162" t="s">
        <v>390</v>
      </c>
      <c r="Y187" s="162" t="s">
        <v>165</v>
      </c>
      <c r="Z187" s="152"/>
      <c r="AA187" s="152"/>
      <c r="AB187" s="152"/>
      <c r="AC187" s="152"/>
      <c r="AD187" s="152"/>
      <c r="AE187" s="152"/>
      <c r="AF187" s="152"/>
      <c r="AG187" s="152" t="s">
        <v>391</v>
      </c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</row>
    <row r="188" spans="1:60" x14ac:dyDescent="0.25">
      <c r="A188" s="166" t="s">
        <v>158</v>
      </c>
      <c r="B188" s="167" t="s">
        <v>86</v>
      </c>
      <c r="C188" s="187" t="s">
        <v>87</v>
      </c>
      <c r="D188" s="168"/>
      <c r="E188" s="169"/>
      <c r="F188" s="170"/>
      <c r="G188" s="170">
        <f>SUMIF(AG189:AG211,"&lt;&gt;NOR",G189:G211)</f>
        <v>0</v>
      </c>
      <c r="H188" s="170"/>
      <c r="I188" s="170">
        <f>SUM(I189:I211)</f>
        <v>169054.66999999998</v>
      </c>
      <c r="J188" s="170"/>
      <c r="K188" s="170">
        <f>SUM(K189:K211)</f>
        <v>71020.180000000008</v>
      </c>
      <c r="L188" s="170"/>
      <c r="M188" s="170">
        <f>SUM(M189:M211)</f>
        <v>0</v>
      </c>
      <c r="N188" s="169"/>
      <c r="O188" s="169">
        <f>SUM(O189:O211)</f>
        <v>0.88</v>
      </c>
      <c r="P188" s="169"/>
      <c r="Q188" s="169">
        <f>SUM(Q189:Q211)</f>
        <v>0</v>
      </c>
      <c r="R188" s="170"/>
      <c r="S188" s="170"/>
      <c r="T188" s="171"/>
      <c r="U188" s="165"/>
      <c r="V188" s="165">
        <f>SUM(V189:V211)</f>
        <v>122.55999999999999</v>
      </c>
      <c r="W188" s="165"/>
      <c r="X188" s="165"/>
      <c r="Y188" s="165"/>
      <c r="AG188" t="s">
        <v>159</v>
      </c>
    </row>
    <row r="189" spans="1:60" ht="20.399999999999999" outlineLevel="1" x14ac:dyDescent="0.25">
      <c r="A189" s="173">
        <v>69</v>
      </c>
      <c r="B189" s="174" t="s">
        <v>392</v>
      </c>
      <c r="C189" s="188" t="s">
        <v>393</v>
      </c>
      <c r="D189" s="175" t="s">
        <v>190</v>
      </c>
      <c r="E189" s="176">
        <v>195</v>
      </c>
      <c r="F189" s="177"/>
      <c r="G189" s="178">
        <f>ROUND(E189*F189,2)</f>
        <v>0</v>
      </c>
      <c r="H189" s="177">
        <v>0</v>
      </c>
      <c r="I189" s="178">
        <f>ROUND(E189*H189,2)</f>
        <v>0</v>
      </c>
      <c r="J189" s="177">
        <v>179.5</v>
      </c>
      <c r="K189" s="178">
        <f>ROUND(E189*J189,2)</f>
        <v>35002.5</v>
      </c>
      <c r="L189" s="178">
        <v>21</v>
      </c>
      <c r="M189" s="178">
        <f>G189*(1+L189/100)</f>
        <v>0</v>
      </c>
      <c r="N189" s="176">
        <v>0</v>
      </c>
      <c r="O189" s="176">
        <f>ROUND(E189*N189,2)</f>
        <v>0</v>
      </c>
      <c r="P189" s="176">
        <v>0</v>
      </c>
      <c r="Q189" s="176">
        <f>ROUND(E189*P189,2)</f>
        <v>0</v>
      </c>
      <c r="R189" s="178"/>
      <c r="S189" s="178" t="s">
        <v>163</v>
      </c>
      <c r="T189" s="179" t="s">
        <v>163</v>
      </c>
      <c r="U189" s="162">
        <v>0.31</v>
      </c>
      <c r="V189" s="162">
        <f>ROUND(E189*U189,2)</f>
        <v>60.45</v>
      </c>
      <c r="W189" s="162"/>
      <c r="X189" s="162" t="s">
        <v>164</v>
      </c>
      <c r="Y189" s="162" t="s">
        <v>165</v>
      </c>
      <c r="Z189" s="152"/>
      <c r="AA189" s="152"/>
      <c r="AB189" s="152"/>
      <c r="AC189" s="152"/>
      <c r="AD189" s="152"/>
      <c r="AE189" s="152"/>
      <c r="AF189" s="152"/>
      <c r="AG189" s="152" t="s">
        <v>166</v>
      </c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</row>
    <row r="190" spans="1:60" outlineLevel="2" x14ac:dyDescent="0.25">
      <c r="A190" s="159"/>
      <c r="B190" s="160"/>
      <c r="C190" s="189" t="s">
        <v>394</v>
      </c>
      <c r="D190" s="163"/>
      <c r="E190" s="164">
        <v>195</v>
      </c>
      <c r="F190" s="162"/>
      <c r="G190" s="162"/>
      <c r="H190" s="162"/>
      <c r="I190" s="162"/>
      <c r="J190" s="162"/>
      <c r="K190" s="162"/>
      <c r="L190" s="162"/>
      <c r="M190" s="162"/>
      <c r="N190" s="161"/>
      <c r="O190" s="161"/>
      <c r="P190" s="161"/>
      <c r="Q190" s="161"/>
      <c r="R190" s="162"/>
      <c r="S190" s="162"/>
      <c r="T190" s="162"/>
      <c r="U190" s="162"/>
      <c r="V190" s="162"/>
      <c r="W190" s="162"/>
      <c r="X190" s="162"/>
      <c r="Y190" s="162"/>
      <c r="Z190" s="152"/>
      <c r="AA190" s="152"/>
      <c r="AB190" s="152"/>
      <c r="AC190" s="152"/>
      <c r="AD190" s="152"/>
      <c r="AE190" s="152"/>
      <c r="AF190" s="152"/>
      <c r="AG190" s="152" t="s">
        <v>168</v>
      </c>
      <c r="AH190" s="152">
        <v>0</v>
      </c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</row>
    <row r="191" spans="1:60" outlineLevel="1" x14ac:dyDescent="0.25">
      <c r="A191" s="173">
        <v>70</v>
      </c>
      <c r="B191" s="174" t="s">
        <v>395</v>
      </c>
      <c r="C191" s="188" t="s">
        <v>396</v>
      </c>
      <c r="D191" s="175" t="s">
        <v>190</v>
      </c>
      <c r="E191" s="176">
        <v>34.32</v>
      </c>
      <c r="F191" s="177"/>
      <c r="G191" s="178">
        <f>ROUND(E191*F191,2)</f>
        <v>0</v>
      </c>
      <c r="H191" s="177">
        <v>0</v>
      </c>
      <c r="I191" s="178">
        <f>ROUND(E191*H191,2)</f>
        <v>0</v>
      </c>
      <c r="J191" s="177">
        <v>225.5</v>
      </c>
      <c r="K191" s="178">
        <f>ROUND(E191*J191,2)</f>
        <v>7739.16</v>
      </c>
      <c r="L191" s="178">
        <v>21</v>
      </c>
      <c r="M191" s="178">
        <f>G191*(1+L191/100)</f>
        <v>0</v>
      </c>
      <c r="N191" s="176">
        <v>0</v>
      </c>
      <c r="O191" s="176">
        <f>ROUND(E191*N191,2)</f>
        <v>0</v>
      </c>
      <c r="P191" s="176">
        <v>0</v>
      </c>
      <c r="Q191" s="176">
        <f>ROUND(E191*P191,2)</f>
        <v>0</v>
      </c>
      <c r="R191" s="178"/>
      <c r="S191" s="178" t="s">
        <v>163</v>
      </c>
      <c r="T191" s="179" t="s">
        <v>163</v>
      </c>
      <c r="U191" s="162">
        <v>0.39</v>
      </c>
      <c r="V191" s="162">
        <f>ROUND(E191*U191,2)</f>
        <v>13.38</v>
      </c>
      <c r="W191" s="162"/>
      <c r="X191" s="162" t="s">
        <v>164</v>
      </c>
      <c r="Y191" s="162" t="s">
        <v>165</v>
      </c>
      <c r="Z191" s="152"/>
      <c r="AA191" s="152"/>
      <c r="AB191" s="152"/>
      <c r="AC191" s="152"/>
      <c r="AD191" s="152"/>
      <c r="AE191" s="152"/>
      <c r="AF191" s="152"/>
      <c r="AG191" s="152" t="s">
        <v>166</v>
      </c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</row>
    <row r="192" spans="1:60" outlineLevel="2" x14ac:dyDescent="0.25">
      <c r="A192" s="159"/>
      <c r="B192" s="160"/>
      <c r="C192" s="189" t="s">
        <v>397</v>
      </c>
      <c r="D192" s="163"/>
      <c r="E192" s="164">
        <v>34.32</v>
      </c>
      <c r="F192" s="162"/>
      <c r="G192" s="162"/>
      <c r="H192" s="162"/>
      <c r="I192" s="162"/>
      <c r="J192" s="162"/>
      <c r="K192" s="162"/>
      <c r="L192" s="162"/>
      <c r="M192" s="162"/>
      <c r="N192" s="161"/>
      <c r="O192" s="161"/>
      <c r="P192" s="161"/>
      <c r="Q192" s="161"/>
      <c r="R192" s="162"/>
      <c r="S192" s="162"/>
      <c r="T192" s="162"/>
      <c r="U192" s="162"/>
      <c r="V192" s="162"/>
      <c r="W192" s="162"/>
      <c r="X192" s="162"/>
      <c r="Y192" s="162"/>
      <c r="Z192" s="152"/>
      <c r="AA192" s="152"/>
      <c r="AB192" s="152"/>
      <c r="AC192" s="152"/>
      <c r="AD192" s="152"/>
      <c r="AE192" s="152"/>
      <c r="AF192" s="152"/>
      <c r="AG192" s="152" t="s">
        <v>168</v>
      </c>
      <c r="AH192" s="152">
        <v>0</v>
      </c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</row>
    <row r="193" spans="1:60" ht="20.399999999999999" outlineLevel="1" x14ac:dyDescent="0.25">
      <c r="A193" s="173">
        <v>71</v>
      </c>
      <c r="B193" s="174" t="s">
        <v>398</v>
      </c>
      <c r="C193" s="188" t="s">
        <v>399</v>
      </c>
      <c r="D193" s="175" t="s">
        <v>190</v>
      </c>
      <c r="E193" s="176">
        <v>195</v>
      </c>
      <c r="F193" s="177"/>
      <c r="G193" s="178">
        <f>ROUND(E193*F193,2)</f>
        <v>0</v>
      </c>
      <c r="H193" s="177">
        <v>39</v>
      </c>
      <c r="I193" s="178">
        <f>ROUND(E193*H193,2)</f>
        <v>7605</v>
      </c>
      <c r="J193" s="177">
        <v>28.7</v>
      </c>
      <c r="K193" s="178">
        <f>ROUND(E193*J193,2)</f>
        <v>5596.5</v>
      </c>
      <c r="L193" s="178">
        <v>21</v>
      </c>
      <c r="M193" s="178">
        <f>G193*(1+L193/100)</f>
        <v>0</v>
      </c>
      <c r="N193" s="176">
        <v>3.2000000000000003E-4</v>
      </c>
      <c r="O193" s="176">
        <f>ROUND(E193*N193,2)</f>
        <v>0.06</v>
      </c>
      <c r="P193" s="176">
        <v>0</v>
      </c>
      <c r="Q193" s="176">
        <f>ROUND(E193*P193,2)</f>
        <v>0</v>
      </c>
      <c r="R193" s="178"/>
      <c r="S193" s="178" t="s">
        <v>163</v>
      </c>
      <c r="T193" s="179" t="s">
        <v>163</v>
      </c>
      <c r="U193" s="162">
        <v>0.05</v>
      </c>
      <c r="V193" s="162">
        <f>ROUND(E193*U193,2)</f>
        <v>9.75</v>
      </c>
      <c r="W193" s="162"/>
      <c r="X193" s="162" t="s">
        <v>164</v>
      </c>
      <c r="Y193" s="162" t="s">
        <v>165</v>
      </c>
      <c r="Z193" s="152"/>
      <c r="AA193" s="152"/>
      <c r="AB193" s="152"/>
      <c r="AC193" s="152"/>
      <c r="AD193" s="152"/>
      <c r="AE193" s="152"/>
      <c r="AF193" s="152"/>
      <c r="AG193" s="152" t="s">
        <v>166</v>
      </c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</row>
    <row r="194" spans="1:60" outlineLevel="2" x14ac:dyDescent="0.25">
      <c r="A194" s="159"/>
      <c r="B194" s="160"/>
      <c r="C194" s="189" t="s">
        <v>400</v>
      </c>
      <c r="D194" s="163"/>
      <c r="E194" s="164">
        <v>195</v>
      </c>
      <c r="F194" s="162"/>
      <c r="G194" s="162"/>
      <c r="H194" s="162"/>
      <c r="I194" s="162"/>
      <c r="J194" s="162"/>
      <c r="K194" s="162"/>
      <c r="L194" s="162"/>
      <c r="M194" s="162"/>
      <c r="N194" s="161"/>
      <c r="O194" s="161"/>
      <c r="P194" s="161"/>
      <c r="Q194" s="161"/>
      <c r="R194" s="162"/>
      <c r="S194" s="162"/>
      <c r="T194" s="162"/>
      <c r="U194" s="162"/>
      <c r="V194" s="162"/>
      <c r="W194" s="162"/>
      <c r="X194" s="162"/>
      <c r="Y194" s="162"/>
      <c r="Z194" s="152"/>
      <c r="AA194" s="152"/>
      <c r="AB194" s="152"/>
      <c r="AC194" s="152"/>
      <c r="AD194" s="152"/>
      <c r="AE194" s="152"/>
      <c r="AF194" s="152"/>
      <c r="AG194" s="152" t="s">
        <v>168</v>
      </c>
      <c r="AH194" s="152">
        <v>5</v>
      </c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</row>
    <row r="195" spans="1:60" ht="20.399999999999999" outlineLevel="1" x14ac:dyDescent="0.25">
      <c r="A195" s="173">
        <v>72</v>
      </c>
      <c r="B195" s="174" t="s">
        <v>401</v>
      </c>
      <c r="C195" s="188" t="s">
        <v>402</v>
      </c>
      <c r="D195" s="175" t="s">
        <v>190</v>
      </c>
      <c r="E195" s="176">
        <v>34.32</v>
      </c>
      <c r="F195" s="177"/>
      <c r="G195" s="178">
        <f>ROUND(E195*F195,2)</f>
        <v>0</v>
      </c>
      <c r="H195" s="177">
        <v>39.36</v>
      </c>
      <c r="I195" s="178">
        <f>ROUND(E195*H195,2)</f>
        <v>1350.84</v>
      </c>
      <c r="J195" s="177">
        <v>63.14</v>
      </c>
      <c r="K195" s="178">
        <f>ROUND(E195*J195,2)</f>
        <v>2166.96</v>
      </c>
      <c r="L195" s="178">
        <v>21</v>
      </c>
      <c r="M195" s="178">
        <f>G195*(1+L195/100)</f>
        <v>0</v>
      </c>
      <c r="N195" s="176">
        <v>3.2000000000000003E-4</v>
      </c>
      <c r="O195" s="176">
        <f>ROUND(E195*N195,2)</f>
        <v>0.01</v>
      </c>
      <c r="P195" s="176">
        <v>0</v>
      </c>
      <c r="Q195" s="176">
        <f>ROUND(E195*P195,2)</f>
        <v>0</v>
      </c>
      <c r="R195" s="178"/>
      <c r="S195" s="178" t="s">
        <v>163</v>
      </c>
      <c r="T195" s="179" t="s">
        <v>163</v>
      </c>
      <c r="U195" s="162">
        <v>0.11</v>
      </c>
      <c r="V195" s="162">
        <f>ROUND(E195*U195,2)</f>
        <v>3.78</v>
      </c>
      <c r="W195" s="162"/>
      <c r="X195" s="162" t="s">
        <v>164</v>
      </c>
      <c r="Y195" s="162" t="s">
        <v>165</v>
      </c>
      <c r="Z195" s="152"/>
      <c r="AA195" s="152"/>
      <c r="AB195" s="152"/>
      <c r="AC195" s="152"/>
      <c r="AD195" s="152"/>
      <c r="AE195" s="152"/>
      <c r="AF195" s="152"/>
      <c r="AG195" s="152" t="s">
        <v>166</v>
      </c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</row>
    <row r="196" spans="1:60" outlineLevel="2" x14ac:dyDescent="0.25">
      <c r="A196" s="159"/>
      <c r="B196" s="160"/>
      <c r="C196" s="189" t="s">
        <v>403</v>
      </c>
      <c r="D196" s="163"/>
      <c r="E196" s="164">
        <v>34.32</v>
      </c>
      <c r="F196" s="162"/>
      <c r="G196" s="162"/>
      <c r="H196" s="162"/>
      <c r="I196" s="162"/>
      <c r="J196" s="162"/>
      <c r="K196" s="162"/>
      <c r="L196" s="162"/>
      <c r="M196" s="162"/>
      <c r="N196" s="161"/>
      <c r="O196" s="161"/>
      <c r="P196" s="161"/>
      <c r="Q196" s="161"/>
      <c r="R196" s="162"/>
      <c r="S196" s="162"/>
      <c r="T196" s="162"/>
      <c r="U196" s="162"/>
      <c r="V196" s="162"/>
      <c r="W196" s="162"/>
      <c r="X196" s="162"/>
      <c r="Y196" s="162"/>
      <c r="Z196" s="152"/>
      <c r="AA196" s="152"/>
      <c r="AB196" s="152"/>
      <c r="AC196" s="152"/>
      <c r="AD196" s="152"/>
      <c r="AE196" s="152"/>
      <c r="AF196" s="152"/>
      <c r="AG196" s="152" t="s">
        <v>168</v>
      </c>
      <c r="AH196" s="152">
        <v>5</v>
      </c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</row>
    <row r="197" spans="1:60" ht="20.399999999999999" outlineLevel="1" x14ac:dyDescent="0.25">
      <c r="A197" s="173">
        <v>73</v>
      </c>
      <c r="B197" s="174" t="s">
        <v>404</v>
      </c>
      <c r="C197" s="188" t="s">
        <v>405</v>
      </c>
      <c r="D197" s="175" t="s">
        <v>190</v>
      </c>
      <c r="E197" s="176">
        <v>34.32</v>
      </c>
      <c r="F197" s="177"/>
      <c r="G197" s="178">
        <f>ROUND(E197*F197,2)</f>
        <v>0</v>
      </c>
      <c r="H197" s="177">
        <v>39.14</v>
      </c>
      <c r="I197" s="178">
        <f>ROUND(E197*H197,2)</f>
        <v>1343.28</v>
      </c>
      <c r="J197" s="177">
        <v>80.36</v>
      </c>
      <c r="K197" s="178">
        <f>ROUND(E197*J197,2)</f>
        <v>2757.96</v>
      </c>
      <c r="L197" s="178">
        <v>21</v>
      </c>
      <c r="M197" s="178">
        <f>G197*(1+L197/100)</f>
        <v>0</v>
      </c>
      <c r="N197" s="176">
        <v>3.2000000000000003E-4</v>
      </c>
      <c r="O197" s="176">
        <f>ROUND(E197*N197,2)</f>
        <v>0.01</v>
      </c>
      <c r="P197" s="176">
        <v>0</v>
      </c>
      <c r="Q197" s="176">
        <f>ROUND(E197*P197,2)</f>
        <v>0</v>
      </c>
      <c r="R197" s="178"/>
      <c r="S197" s="178" t="s">
        <v>163</v>
      </c>
      <c r="T197" s="179" t="s">
        <v>163</v>
      </c>
      <c r="U197" s="162">
        <v>0.14000000000000001</v>
      </c>
      <c r="V197" s="162">
        <f>ROUND(E197*U197,2)</f>
        <v>4.8</v>
      </c>
      <c r="W197" s="162"/>
      <c r="X197" s="162" t="s">
        <v>164</v>
      </c>
      <c r="Y197" s="162" t="s">
        <v>165</v>
      </c>
      <c r="Z197" s="152"/>
      <c r="AA197" s="152"/>
      <c r="AB197" s="152"/>
      <c r="AC197" s="152"/>
      <c r="AD197" s="152"/>
      <c r="AE197" s="152"/>
      <c r="AF197" s="152"/>
      <c r="AG197" s="152" t="s">
        <v>166</v>
      </c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</row>
    <row r="198" spans="1:60" outlineLevel="2" x14ac:dyDescent="0.25">
      <c r="A198" s="159"/>
      <c r="B198" s="160"/>
      <c r="C198" s="189" t="s">
        <v>406</v>
      </c>
      <c r="D198" s="163"/>
      <c r="E198" s="164">
        <v>34.32</v>
      </c>
      <c r="F198" s="162"/>
      <c r="G198" s="162"/>
      <c r="H198" s="162"/>
      <c r="I198" s="162"/>
      <c r="J198" s="162"/>
      <c r="K198" s="162"/>
      <c r="L198" s="162"/>
      <c r="M198" s="162"/>
      <c r="N198" s="161"/>
      <c r="O198" s="161"/>
      <c r="P198" s="161"/>
      <c r="Q198" s="161"/>
      <c r="R198" s="162"/>
      <c r="S198" s="162"/>
      <c r="T198" s="162"/>
      <c r="U198" s="162"/>
      <c r="V198" s="162"/>
      <c r="W198" s="162"/>
      <c r="X198" s="162"/>
      <c r="Y198" s="162"/>
      <c r="Z198" s="152"/>
      <c r="AA198" s="152"/>
      <c r="AB198" s="152"/>
      <c r="AC198" s="152"/>
      <c r="AD198" s="152"/>
      <c r="AE198" s="152"/>
      <c r="AF198" s="152"/>
      <c r="AG198" s="152" t="s">
        <v>168</v>
      </c>
      <c r="AH198" s="152">
        <v>5</v>
      </c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  <c r="AZ198" s="152"/>
      <c r="BA198" s="152"/>
      <c r="BB198" s="152"/>
      <c r="BC198" s="152"/>
      <c r="BD198" s="152"/>
      <c r="BE198" s="152"/>
      <c r="BF198" s="152"/>
      <c r="BG198" s="152"/>
      <c r="BH198" s="152"/>
    </row>
    <row r="199" spans="1:60" ht="20.399999999999999" outlineLevel="1" x14ac:dyDescent="0.25">
      <c r="A199" s="173">
        <v>74</v>
      </c>
      <c r="B199" s="174" t="s">
        <v>407</v>
      </c>
      <c r="C199" s="188" t="s">
        <v>408</v>
      </c>
      <c r="D199" s="175" t="s">
        <v>190</v>
      </c>
      <c r="E199" s="176">
        <v>47.67</v>
      </c>
      <c r="F199" s="177"/>
      <c r="G199" s="178">
        <f>ROUND(E199*F199,2)</f>
        <v>0</v>
      </c>
      <c r="H199" s="177">
        <v>483.15</v>
      </c>
      <c r="I199" s="178">
        <f>ROUND(E199*H199,2)</f>
        <v>23031.759999999998</v>
      </c>
      <c r="J199" s="177">
        <v>285.85000000000002</v>
      </c>
      <c r="K199" s="178">
        <f>ROUND(E199*J199,2)</f>
        <v>13626.47</v>
      </c>
      <c r="L199" s="178">
        <v>21</v>
      </c>
      <c r="M199" s="178">
        <f>G199*(1+L199/100)</f>
        <v>0</v>
      </c>
      <c r="N199" s="176">
        <v>3.5799999999999998E-3</v>
      </c>
      <c r="O199" s="176">
        <f>ROUND(E199*N199,2)</f>
        <v>0.17</v>
      </c>
      <c r="P199" s="176">
        <v>0</v>
      </c>
      <c r="Q199" s="176">
        <f>ROUND(E199*P199,2)</f>
        <v>0</v>
      </c>
      <c r="R199" s="178"/>
      <c r="S199" s="178" t="s">
        <v>163</v>
      </c>
      <c r="T199" s="179" t="s">
        <v>163</v>
      </c>
      <c r="U199" s="162">
        <v>0.498</v>
      </c>
      <c r="V199" s="162">
        <f>ROUND(E199*U199,2)</f>
        <v>23.74</v>
      </c>
      <c r="W199" s="162"/>
      <c r="X199" s="162" t="s">
        <v>164</v>
      </c>
      <c r="Y199" s="162" t="s">
        <v>165</v>
      </c>
      <c r="Z199" s="152"/>
      <c r="AA199" s="152"/>
      <c r="AB199" s="152"/>
      <c r="AC199" s="152"/>
      <c r="AD199" s="152"/>
      <c r="AE199" s="152"/>
      <c r="AF199" s="152"/>
      <c r="AG199" s="152" t="s">
        <v>166</v>
      </c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  <c r="AZ199" s="152"/>
      <c r="BA199" s="152"/>
      <c r="BB199" s="152"/>
      <c r="BC199" s="152"/>
      <c r="BD199" s="152"/>
      <c r="BE199" s="152"/>
      <c r="BF199" s="152"/>
      <c r="BG199" s="152"/>
      <c r="BH199" s="152"/>
    </row>
    <row r="200" spans="1:60" ht="20.399999999999999" outlineLevel="2" x14ac:dyDescent="0.25">
      <c r="A200" s="159"/>
      <c r="B200" s="160"/>
      <c r="C200" s="189" t="s">
        <v>409</v>
      </c>
      <c r="D200" s="163"/>
      <c r="E200" s="164">
        <v>36.49</v>
      </c>
      <c r="F200" s="162"/>
      <c r="G200" s="162"/>
      <c r="H200" s="162"/>
      <c r="I200" s="162"/>
      <c r="J200" s="162"/>
      <c r="K200" s="162"/>
      <c r="L200" s="162"/>
      <c r="M200" s="162"/>
      <c r="N200" s="161"/>
      <c r="O200" s="161"/>
      <c r="P200" s="161"/>
      <c r="Q200" s="161"/>
      <c r="R200" s="162"/>
      <c r="S200" s="162"/>
      <c r="T200" s="162"/>
      <c r="U200" s="162"/>
      <c r="V200" s="162"/>
      <c r="W200" s="162"/>
      <c r="X200" s="162"/>
      <c r="Y200" s="162"/>
      <c r="Z200" s="152"/>
      <c r="AA200" s="152"/>
      <c r="AB200" s="152"/>
      <c r="AC200" s="152"/>
      <c r="AD200" s="152"/>
      <c r="AE200" s="152"/>
      <c r="AF200" s="152"/>
      <c r="AG200" s="152" t="s">
        <v>168</v>
      </c>
      <c r="AH200" s="152">
        <v>0</v>
      </c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</row>
    <row r="201" spans="1:60" ht="20.399999999999999" outlineLevel="3" x14ac:dyDescent="0.25">
      <c r="A201" s="159"/>
      <c r="B201" s="160"/>
      <c r="C201" s="189" t="s">
        <v>410</v>
      </c>
      <c r="D201" s="163"/>
      <c r="E201" s="164">
        <v>6.41</v>
      </c>
      <c r="F201" s="162"/>
      <c r="G201" s="162"/>
      <c r="H201" s="162"/>
      <c r="I201" s="162"/>
      <c r="J201" s="162"/>
      <c r="K201" s="162"/>
      <c r="L201" s="162"/>
      <c r="M201" s="162"/>
      <c r="N201" s="161"/>
      <c r="O201" s="161"/>
      <c r="P201" s="161"/>
      <c r="Q201" s="161"/>
      <c r="R201" s="162"/>
      <c r="S201" s="162"/>
      <c r="T201" s="162"/>
      <c r="U201" s="162"/>
      <c r="V201" s="162"/>
      <c r="W201" s="162"/>
      <c r="X201" s="162"/>
      <c r="Y201" s="162"/>
      <c r="Z201" s="152"/>
      <c r="AA201" s="152"/>
      <c r="AB201" s="152"/>
      <c r="AC201" s="152"/>
      <c r="AD201" s="152"/>
      <c r="AE201" s="152"/>
      <c r="AF201" s="152"/>
      <c r="AG201" s="152" t="s">
        <v>168</v>
      </c>
      <c r="AH201" s="152">
        <v>0</v>
      </c>
      <c r="AI201" s="152"/>
      <c r="AJ201" s="152"/>
      <c r="AK201" s="152"/>
      <c r="AL201" s="152"/>
      <c r="AM201" s="152"/>
      <c r="AN201" s="152"/>
      <c r="AO201" s="152"/>
      <c r="AP201" s="152"/>
      <c r="AQ201" s="152"/>
      <c r="AR201" s="152"/>
      <c r="AS201" s="152"/>
      <c r="AT201" s="152"/>
      <c r="AU201" s="152"/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  <c r="BG201" s="152"/>
      <c r="BH201" s="152"/>
    </row>
    <row r="202" spans="1:60" outlineLevel="3" x14ac:dyDescent="0.25">
      <c r="A202" s="159"/>
      <c r="B202" s="160"/>
      <c r="C202" s="189" t="s">
        <v>411</v>
      </c>
      <c r="D202" s="163"/>
      <c r="E202" s="164">
        <v>4.7699999999999996</v>
      </c>
      <c r="F202" s="162"/>
      <c r="G202" s="162"/>
      <c r="H202" s="162"/>
      <c r="I202" s="162"/>
      <c r="J202" s="162"/>
      <c r="K202" s="162"/>
      <c r="L202" s="162"/>
      <c r="M202" s="162"/>
      <c r="N202" s="161"/>
      <c r="O202" s="161"/>
      <c r="P202" s="161"/>
      <c r="Q202" s="161"/>
      <c r="R202" s="162"/>
      <c r="S202" s="162"/>
      <c r="T202" s="162"/>
      <c r="U202" s="162"/>
      <c r="V202" s="162"/>
      <c r="W202" s="162"/>
      <c r="X202" s="162"/>
      <c r="Y202" s="162"/>
      <c r="Z202" s="152"/>
      <c r="AA202" s="152"/>
      <c r="AB202" s="152"/>
      <c r="AC202" s="152"/>
      <c r="AD202" s="152"/>
      <c r="AE202" s="152"/>
      <c r="AF202" s="152"/>
      <c r="AG202" s="152" t="s">
        <v>168</v>
      </c>
      <c r="AH202" s="152">
        <v>0</v>
      </c>
      <c r="AI202" s="152"/>
      <c r="AJ202" s="152"/>
      <c r="AK202" s="152"/>
      <c r="AL202" s="152"/>
      <c r="AM202" s="152"/>
      <c r="AN202" s="152"/>
      <c r="AO202" s="152"/>
      <c r="AP202" s="152"/>
      <c r="AQ202" s="152"/>
      <c r="AR202" s="152"/>
      <c r="AS202" s="152"/>
      <c r="AT202" s="152"/>
      <c r="AU202" s="152"/>
      <c r="AV202" s="152"/>
      <c r="AW202" s="152"/>
      <c r="AX202" s="152"/>
      <c r="AY202" s="152"/>
      <c r="AZ202" s="152"/>
      <c r="BA202" s="152"/>
      <c r="BB202" s="152"/>
      <c r="BC202" s="152"/>
      <c r="BD202" s="152"/>
      <c r="BE202" s="152"/>
      <c r="BF202" s="152"/>
      <c r="BG202" s="152"/>
      <c r="BH202" s="152"/>
    </row>
    <row r="203" spans="1:60" ht="20.399999999999999" outlineLevel="1" x14ac:dyDescent="0.25">
      <c r="A203" s="173">
        <v>75</v>
      </c>
      <c r="B203" s="174" t="s">
        <v>412</v>
      </c>
      <c r="C203" s="188" t="s">
        <v>413</v>
      </c>
      <c r="D203" s="175" t="s">
        <v>235</v>
      </c>
      <c r="E203" s="176">
        <v>35.799999999999997</v>
      </c>
      <c r="F203" s="177"/>
      <c r="G203" s="178">
        <f>ROUND(E203*F203,2)</f>
        <v>0</v>
      </c>
      <c r="H203" s="177">
        <v>139.86000000000001</v>
      </c>
      <c r="I203" s="178">
        <f>ROUND(E203*H203,2)</f>
        <v>5006.99</v>
      </c>
      <c r="J203" s="177">
        <v>63.14</v>
      </c>
      <c r="K203" s="178">
        <f>ROUND(E203*J203,2)</f>
        <v>2260.41</v>
      </c>
      <c r="L203" s="178">
        <v>21</v>
      </c>
      <c r="M203" s="178">
        <f>G203*(1+L203/100)</f>
        <v>0</v>
      </c>
      <c r="N203" s="176">
        <v>2.9E-4</v>
      </c>
      <c r="O203" s="176">
        <f>ROUND(E203*N203,2)</f>
        <v>0.01</v>
      </c>
      <c r="P203" s="176">
        <v>0</v>
      </c>
      <c r="Q203" s="176">
        <f>ROUND(E203*P203,2)</f>
        <v>0</v>
      </c>
      <c r="R203" s="178"/>
      <c r="S203" s="178" t="s">
        <v>163</v>
      </c>
      <c r="T203" s="179" t="s">
        <v>163</v>
      </c>
      <c r="U203" s="162">
        <v>0.11</v>
      </c>
      <c r="V203" s="162">
        <f>ROUND(E203*U203,2)</f>
        <v>3.94</v>
      </c>
      <c r="W203" s="162"/>
      <c r="X203" s="162" t="s">
        <v>164</v>
      </c>
      <c r="Y203" s="162" t="s">
        <v>165</v>
      </c>
      <c r="Z203" s="152"/>
      <c r="AA203" s="152"/>
      <c r="AB203" s="152"/>
      <c r="AC203" s="152"/>
      <c r="AD203" s="152"/>
      <c r="AE203" s="152"/>
      <c r="AF203" s="152"/>
      <c r="AG203" s="152" t="s">
        <v>166</v>
      </c>
      <c r="AH203" s="152"/>
      <c r="AI203" s="152"/>
      <c r="AJ203" s="152"/>
      <c r="AK203" s="152"/>
      <c r="AL203" s="152"/>
      <c r="AM203" s="152"/>
      <c r="AN203" s="152"/>
      <c r="AO203" s="152"/>
      <c r="AP203" s="152"/>
      <c r="AQ203" s="152"/>
      <c r="AR203" s="152"/>
      <c r="AS203" s="152"/>
      <c r="AT203" s="152"/>
      <c r="AU203" s="152"/>
      <c r="AV203" s="152"/>
      <c r="AW203" s="152"/>
      <c r="AX203" s="152"/>
      <c r="AY203" s="152"/>
      <c r="AZ203" s="152"/>
      <c r="BA203" s="152"/>
      <c r="BB203" s="152"/>
      <c r="BC203" s="152"/>
      <c r="BD203" s="152"/>
      <c r="BE203" s="152"/>
      <c r="BF203" s="152"/>
      <c r="BG203" s="152"/>
      <c r="BH203" s="152"/>
    </row>
    <row r="204" spans="1:60" outlineLevel="2" x14ac:dyDescent="0.25">
      <c r="A204" s="159"/>
      <c r="B204" s="160"/>
      <c r="C204" s="189" t="s">
        <v>414</v>
      </c>
      <c r="D204" s="163"/>
      <c r="E204" s="164">
        <v>17.2</v>
      </c>
      <c r="F204" s="162"/>
      <c r="G204" s="162"/>
      <c r="H204" s="162"/>
      <c r="I204" s="162"/>
      <c r="J204" s="162"/>
      <c r="K204" s="162"/>
      <c r="L204" s="162"/>
      <c r="M204" s="162"/>
      <c r="N204" s="161"/>
      <c r="O204" s="161"/>
      <c r="P204" s="161"/>
      <c r="Q204" s="161"/>
      <c r="R204" s="162"/>
      <c r="S204" s="162"/>
      <c r="T204" s="162"/>
      <c r="U204" s="162"/>
      <c r="V204" s="162"/>
      <c r="W204" s="162"/>
      <c r="X204" s="162"/>
      <c r="Y204" s="162"/>
      <c r="Z204" s="152"/>
      <c r="AA204" s="152"/>
      <c r="AB204" s="152"/>
      <c r="AC204" s="152"/>
      <c r="AD204" s="152"/>
      <c r="AE204" s="152"/>
      <c r="AF204" s="152"/>
      <c r="AG204" s="152" t="s">
        <v>168</v>
      </c>
      <c r="AH204" s="152">
        <v>0</v>
      </c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</row>
    <row r="205" spans="1:60" outlineLevel="3" x14ac:dyDescent="0.25">
      <c r="A205" s="159"/>
      <c r="B205" s="160"/>
      <c r="C205" s="189" t="s">
        <v>415</v>
      </c>
      <c r="D205" s="163"/>
      <c r="E205" s="164">
        <v>11.2</v>
      </c>
      <c r="F205" s="162"/>
      <c r="G205" s="162"/>
      <c r="H205" s="162"/>
      <c r="I205" s="162"/>
      <c r="J205" s="162"/>
      <c r="K205" s="162"/>
      <c r="L205" s="162"/>
      <c r="M205" s="162"/>
      <c r="N205" s="161"/>
      <c r="O205" s="161"/>
      <c r="P205" s="161"/>
      <c r="Q205" s="161"/>
      <c r="R205" s="162"/>
      <c r="S205" s="162"/>
      <c r="T205" s="162"/>
      <c r="U205" s="162"/>
      <c r="V205" s="162"/>
      <c r="W205" s="162"/>
      <c r="X205" s="162"/>
      <c r="Y205" s="162"/>
      <c r="Z205" s="152"/>
      <c r="AA205" s="152"/>
      <c r="AB205" s="152"/>
      <c r="AC205" s="152"/>
      <c r="AD205" s="152"/>
      <c r="AE205" s="152"/>
      <c r="AF205" s="152"/>
      <c r="AG205" s="152" t="s">
        <v>168</v>
      </c>
      <c r="AH205" s="152">
        <v>0</v>
      </c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</row>
    <row r="206" spans="1:60" outlineLevel="3" x14ac:dyDescent="0.25">
      <c r="A206" s="159"/>
      <c r="B206" s="160"/>
      <c r="C206" s="189" t="s">
        <v>416</v>
      </c>
      <c r="D206" s="163"/>
      <c r="E206" s="164">
        <v>7.4</v>
      </c>
      <c r="F206" s="162"/>
      <c r="G206" s="162"/>
      <c r="H206" s="162"/>
      <c r="I206" s="162"/>
      <c r="J206" s="162"/>
      <c r="K206" s="162"/>
      <c r="L206" s="162"/>
      <c r="M206" s="162"/>
      <c r="N206" s="161"/>
      <c r="O206" s="161"/>
      <c r="P206" s="161"/>
      <c r="Q206" s="161"/>
      <c r="R206" s="162"/>
      <c r="S206" s="162"/>
      <c r="T206" s="162"/>
      <c r="U206" s="162"/>
      <c r="V206" s="162"/>
      <c r="W206" s="162"/>
      <c r="X206" s="162"/>
      <c r="Y206" s="162"/>
      <c r="Z206" s="152"/>
      <c r="AA206" s="152"/>
      <c r="AB206" s="152"/>
      <c r="AC206" s="152"/>
      <c r="AD206" s="152"/>
      <c r="AE206" s="152"/>
      <c r="AF206" s="152"/>
      <c r="AG206" s="152" t="s">
        <v>168</v>
      </c>
      <c r="AH206" s="152">
        <v>0</v>
      </c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</row>
    <row r="207" spans="1:60" ht="30.6" outlineLevel="1" x14ac:dyDescent="0.25">
      <c r="A207" s="180">
        <v>76</v>
      </c>
      <c r="B207" s="181" t="s">
        <v>417</v>
      </c>
      <c r="C207" s="190" t="s">
        <v>418</v>
      </c>
      <c r="D207" s="182" t="s">
        <v>346</v>
      </c>
      <c r="E207" s="183">
        <v>20</v>
      </c>
      <c r="F207" s="184"/>
      <c r="G207" s="185">
        <f>ROUND(E207*F207,2)</f>
        <v>0</v>
      </c>
      <c r="H207" s="184">
        <v>229.54</v>
      </c>
      <c r="I207" s="185">
        <f>ROUND(E207*H207,2)</f>
        <v>4590.8</v>
      </c>
      <c r="J207" s="184">
        <v>38.46</v>
      </c>
      <c r="K207" s="185">
        <f>ROUND(E207*J207,2)</f>
        <v>769.2</v>
      </c>
      <c r="L207" s="185">
        <v>21</v>
      </c>
      <c r="M207" s="185">
        <f>G207*(1+L207/100)</f>
        <v>0</v>
      </c>
      <c r="N207" s="183">
        <v>4.2999999999999999E-4</v>
      </c>
      <c r="O207" s="183">
        <f>ROUND(E207*N207,2)</f>
        <v>0.01</v>
      </c>
      <c r="P207" s="183">
        <v>0</v>
      </c>
      <c r="Q207" s="183">
        <f>ROUND(E207*P207,2)</f>
        <v>0</v>
      </c>
      <c r="R207" s="185"/>
      <c r="S207" s="185" t="s">
        <v>163</v>
      </c>
      <c r="T207" s="186" t="s">
        <v>163</v>
      </c>
      <c r="U207" s="162">
        <v>6.7000000000000004E-2</v>
      </c>
      <c r="V207" s="162">
        <f>ROUND(E207*U207,2)</f>
        <v>1.34</v>
      </c>
      <c r="W207" s="162"/>
      <c r="X207" s="162" t="s">
        <v>164</v>
      </c>
      <c r="Y207" s="162" t="s">
        <v>165</v>
      </c>
      <c r="Z207" s="152"/>
      <c r="AA207" s="152"/>
      <c r="AB207" s="152"/>
      <c r="AC207" s="152"/>
      <c r="AD207" s="152"/>
      <c r="AE207" s="152"/>
      <c r="AF207" s="152"/>
      <c r="AG207" s="152" t="s">
        <v>166</v>
      </c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</row>
    <row r="208" spans="1:60" outlineLevel="1" x14ac:dyDescent="0.25">
      <c r="A208" s="173">
        <v>77</v>
      </c>
      <c r="B208" s="174" t="s">
        <v>765</v>
      </c>
      <c r="C208" s="188" t="s">
        <v>419</v>
      </c>
      <c r="D208" s="175" t="s">
        <v>190</v>
      </c>
      <c r="E208" s="176">
        <v>252.25200000000001</v>
      </c>
      <c r="F208" s="177"/>
      <c r="G208" s="178">
        <f>ROUND(E208*F208,2)</f>
        <v>0</v>
      </c>
      <c r="H208" s="177">
        <v>500</v>
      </c>
      <c r="I208" s="178">
        <f>ROUND(E208*H208,2)</f>
        <v>126126</v>
      </c>
      <c r="J208" s="177">
        <v>0</v>
      </c>
      <c r="K208" s="178">
        <f>ROUND(E208*J208,2)</f>
        <v>0</v>
      </c>
      <c r="L208" s="178">
        <v>21</v>
      </c>
      <c r="M208" s="178">
        <f>G208*(1+L208/100)</f>
        <v>0</v>
      </c>
      <c r="N208" s="176">
        <v>2.3999999999999998E-3</v>
      </c>
      <c r="O208" s="176">
        <f>ROUND(E208*N208,2)</f>
        <v>0.61</v>
      </c>
      <c r="P208" s="176">
        <v>0</v>
      </c>
      <c r="Q208" s="176">
        <f>ROUND(E208*P208,2)</f>
        <v>0</v>
      </c>
      <c r="R208" s="178"/>
      <c r="S208" s="185" t="s">
        <v>163</v>
      </c>
      <c r="T208" s="186" t="s">
        <v>163</v>
      </c>
      <c r="U208" s="162">
        <v>0</v>
      </c>
      <c r="V208" s="162">
        <f>ROUND(E208*U208,2)</f>
        <v>0</v>
      </c>
      <c r="W208" s="162"/>
      <c r="X208" s="162" t="s">
        <v>288</v>
      </c>
      <c r="Y208" s="162" t="s">
        <v>165</v>
      </c>
      <c r="Z208" s="152"/>
      <c r="AA208" s="152"/>
      <c r="AB208" s="152"/>
      <c r="AC208" s="152"/>
      <c r="AD208" s="152"/>
      <c r="AE208" s="152"/>
      <c r="AF208" s="152"/>
      <c r="AG208" s="152" t="s">
        <v>289</v>
      </c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</row>
    <row r="209" spans="1:60" outlineLevel="2" x14ac:dyDescent="0.25">
      <c r="A209" s="159"/>
      <c r="B209" s="160"/>
      <c r="C209" s="189" t="s">
        <v>420</v>
      </c>
      <c r="D209" s="163"/>
      <c r="E209" s="164">
        <v>214.5</v>
      </c>
      <c r="F209" s="162"/>
      <c r="G209" s="162"/>
      <c r="H209" s="162"/>
      <c r="I209" s="162"/>
      <c r="J209" s="162"/>
      <c r="K209" s="162"/>
      <c r="L209" s="162"/>
      <c r="M209" s="162"/>
      <c r="N209" s="161"/>
      <c r="O209" s="161"/>
      <c r="P209" s="161"/>
      <c r="Q209" s="161"/>
      <c r="R209" s="162"/>
      <c r="S209" s="162"/>
      <c r="T209" s="162"/>
      <c r="U209" s="162"/>
      <c r="V209" s="162"/>
      <c r="W209" s="162"/>
      <c r="X209" s="162"/>
      <c r="Y209" s="162"/>
      <c r="Z209" s="152"/>
      <c r="AA209" s="152"/>
      <c r="AB209" s="152"/>
      <c r="AC209" s="152"/>
      <c r="AD209" s="152"/>
      <c r="AE209" s="152"/>
      <c r="AF209" s="152"/>
      <c r="AG209" s="152" t="s">
        <v>168</v>
      </c>
      <c r="AH209" s="152">
        <v>5</v>
      </c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</row>
    <row r="210" spans="1:60" outlineLevel="3" x14ac:dyDescent="0.25">
      <c r="A210" s="159"/>
      <c r="B210" s="160"/>
      <c r="C210" s="189" t="s">
        <v>421</v>
      </c>
      <c r="D210" s="163"/>
      <c r="E210" s="164">
        <v>37.752000000000002</v>
      </c>
      <c r="F210" s="162"/>
      <c r="G210" s="162"/>
      <c r="H210" s="162"/>
      <c r="I210" s="162"/>
      <c r="J210" s="162"/>
      <c r="K210" s="162"/>
      <c r="L210" s="162"/>
      <c r="M210" s="162"/>
      <c r="N210" s="161"/>
      <c r="O210" s="161"/>
      <c r="P210" s="161"/>
      <c r="Q210" s="161"/>
      <c r="R210" s="162"/>
      <c r="S210" s="162"/>
      <c r="T210" s="162"/>
      <c r="U210" s="162"/>
      <c r="V210" s="162"/>
      <c r="W210" s="162"/>
      <c r="X210" s="162"/>
      <c r="Y210" s="162"/>
      <c r="Z210" s="152"/>
      <c r="AA210" s="152"/>
      <c r="AB210" s="152"/>
      <c r="AC210" s="152"/>
      <c r="AD210" s="152"/>
      <c r="AE210" s="152"/>
      <c r="AF210" s="152"/>
      <c r="AG210" s="152" t="s">
        <v>168</v>
      </c>
      <c r="AH210" s="152">
        <v>5</v>
      </c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</row>
    <row r="211" spans="1:60" outlineLevel="1" x14ac:dyDescent="0.25">
      <c r="A211" s="180">
        <v>78</v>
      </c>
      <c r="B211" s="181" t="s">
        <v>422</v>
      </c>
      <c r="C211" s="190" t="s">
        <v>423</v>
      </c>
      <c r="D211" s="182" t="s">
        <v>224</v>
      </c>
      <c r="E211" s="183">
        <v>0.87941000000000003</v>
      </c>
      <c r="F211" s="184"/>
      <c r="G211" s="185">
        <f>ROUND(E211*F211,2)</f>
        <v>0</v>
      </c>
      <c r="H211" s="184">
        <v>0</v>
      </c>
      <c r="I211" s="185">
        <f>ROUND(E211*H211,2)</f>
        <v>0</v>
      </c>
      <c r="J211" s="184">
        <v>1252</v>
      </c>
      <c r="K211" s="185">
        <f>ROUND(E211*J211,2)</f>
        <v>1101.02</v>
      </c>
      <c r="L211" s="185">
        <v>21</v>
      </c>
      <c r="M211" s="185">
        <f>G211*(1+L211/100)</f>
        <v>0</v>
      </c>
      <c r="N211" s="183">
        <v>0</v>
      </c>
      <c r="O211" s="183">
        <f>ROUND(E211*N211,2)</f>
        <v>0</v>
      </c>
      <c r="P211" s="183">
        <v>0</v>
      </c>
      <c r="Q211" s="183">
        <f>ROUND(E211*P211,2)</f>
        <v>0</v>
      </c>
      <c r="R211" s="185"/>
      <c r="S211" s="185" t="s">
        <v>163</v>
      </c>
      <c r="T211" s="186" t="s">
        <v>163</v>
      </c>
      <c r="U211" s="162">
        <v>1.5669999999999999</v>
      </c>
      <c r="V211" s="162">
        <f>ROUND(E211*U211,2)</f>
        <v>1.38</v>
      </c>
      <c r="W211" s="162"/>
      <c r="X211" s="162" t="s">
        <v>390</v>
      </c>
      <c r="Y211" s="162" t="s">
        <v>165</v>
      </c>
      <c r="Z211" s="152"/>
      <c r="AA211" s="152"/>
      <c r="AB211" s="152"/>
      <c r="AC211" s="152"/>
      <c r="AD211" s="152"/>
      <c r="AE211" s="152"/>
      <c r="AF211" s="152"/>
      <c r="AG211" s="152" t="s">
        <v>391</v>
      </c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</row>
    <row r="212" spans="1:60" x14ac:dyDescent="0.25">
      <c r="A212" s="166" t="s">
        <v>158</v>
      </c>
      <c r="B212" s="167" t="s">
        <v>88</v>
      </c>
      <c r="C212" s="187" t="s">
        <v>89</v>
      </c>
      <c r="D212" s="168"/>
      <c r="E212" s="169"/>
      <c r="F212" s="170"/>
      <c r="G212" s="170">
        <f>SUMIF(AG213:AG231,"&lt;&gt;NOR",G213:G231)</f>
        <v>0</v>
      </c>
      <c r="H212" s="170"/>
      <c r="I212" s="170">
        <f>SUM(I213:I231)</f>
        <v>152455.74</v>
      </c>
      <c r="J212" s="170"/>
      <c r="K212" s="170">
        <f>SUM(K213:K231)</f>
        <v>132310.47</v>
      </c>
      <c r="L212" s="170"/>
      <c r="M212" s="170">
        <f>SUM(M213:M231)</f>
        <v>0</v>
      </c>
      <c r="N212" s="169"/>
      <c r="O212" s="169">
        <f>SUM(O213:O231)</f>
        <v>0.82000000000000006</v>
      </c>
      <c r="P212" s="169"/>
      <c r="Q212" s="169">
        <f>SUM(Q213:Q231)</f>
        <v>0</v>
      </c>
      <c r="R212" s="170"/>
      <c r="S212" s="170"/>
      <c r="T212" s="171"/>
      <c r="U212" s="165"/>
      <c r="V212" s="165">
        <f>SUM(V213:V231)</f>
        <v>228.98999999999998</v>
      </c>
      <c r="W212" s="165"/>
      <c r="X212" s="165"/>
      <c r="Y212" s="165"/>
      <c r="AG212" t="s">
        <v>159</v>
      </c>
    </row>
    <row r="213" spans="1:60" ht="30.6" outlineLevel="1" x14ac:dyDescent="0.25">
      <c r="A213" s="173">
        <v>79</v>
      </c>
      <c r="B213" s="174" t="s">
        <v>424</v>
      </c>
      <c r="C213" s="188" t="s">
        <v>425</v>
      </c>
      <c r="D213" s="175" t="s">
        <v>190</v>
      </c>
      <c r="E213" s="176">
        <v>182.04</v>
      </c>
      <c r="F213" s="177"/>
      <c r="G213" s="178">
        <f>ROUND(E213*F213,2)</f>
        <v>0</v>
      </c>
      <c r="H213" s="177">
        <v>30.43</v>
      </c>
      <c r="I213" s="178">
        <f>ROUND(E213*H213,2)</f>
        <v>5539.48</v>
      </c>
      <c r="J213" s="177">
        <v>489.57</v>
      </c>
      <c r="K213" s="178">
        <f>ROUND(E213*J213,2)</f>
        <v>89121.32</v>
      </c>
      <c r="L213" s="178">
        <v>21</v>
      </c>
      <c r="M213" s="178">
        <f>G213*(1+L213/100)</f>
        <v>0</v>
      </c>
      <c r="N213" s="176">
        <v>1.2999999999999999E-4</v>
      </c>
      <c r="O213" s="176">
        <f>ROUND(E213*N213,2)</f>
        <v>0.02</v>
      </c>
      <c r="P213" s="176">
        <v>0</v>
      </c>
      <c r="Q213" s="176">
        <f>ROUND(E213*P213,2)</f>
        <v>0</v>
      </c>
      <c r="R213" s="178"/>
      <c r="S213" s="178" t="s">
        <v>163</v>
      </c>
      <c r="T213" s="179" t="s">
        <v>163</v>
      </c>
      <c r="U213" s="162">
        <v>0.84799999999999998</v>
      </c>
      <c r="V213" s="162">
        <f>ROUND(E213*U213,2)</f>
        <v>154.37</v>
      </c>
      <c r="W213" s="162"/>
      <c r="X213" s="162" t="s">
        <v>164</v>
      </c>
      <c r="Y213" s="162" t="s">
        <v>165</v>
      </c>
      <c r="Z213" s="152"/>
      <c r="AA213" s="152"/>
      <c r="AB213" s="152"/>
      <c r="AC213" s="152"/>
      <c r="AD213" s="152"/>
      <c r="AE213" s="152"/>
      <c r="AF213" s="152"/>
      <c r="AG213" s="152" t="s">
        <v>166</v>
      </c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</row>
    <row r="214" spans="1:60" outlineLevel="2" x14ac:dyDescent="0.25">
      <c r="A214" s="159"/>
      <c r="B214" s="160"/>
      <c r="C214" s="189" t="s">
        <v>426</v>
      </c>
      <c r="D214" s="163"/>
      <c r="E214" s="164">
        <v>182.04</v>
      </c>
      <c r="F214" s="162"/>
      <c r="G214" s="162"/>
      <c r="H214" s="162"/>
      <c r="I214" s="162"/>
      <c r="J214" s="162"/>
      <c r="K214" s="162"/>
      <c r="L214" s="162"/>
      <c r="M214" s="162"/>
      <c r="N214" s="161"/>
      <c r="O214" s="161"/>
      <c r="P214" s="161"/>
      <c r="Q214" s="161"/>
      <c r="R214" s="162"/>
      <c r="S214" s="162"/>
      <c r="T214" s="162"/>
      <c r="U214" s="162"/>
      <c r="V214" s="162"/>
      <c r="W214" s="162"/>
      <c r="X214" s="162"/>
      <c r="Y214" s="162"/>
      <c r="Z214" s="152"/>
      <c r="AA214" s="152"/>
      <c r="AB214" s="152"/>
      <c r="AC214" s="152"/>
      <c r="AD214" s="152"/>
      <c r="AE214" s="152"/>
      <c r="AF214" s="152"/>
      <c r="AG214" s="152" t="s">
        <v>168</v>
      </c>
      <c r="AH214" s="152">
        <v>0</v>
      </c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</row>
    <row r="215" spans="1:60" ht="20.399999999999999" outlineLevel="1" x14ac:dyDescent="0.25">
      <c r="A215" s="173">
        <v>80</v>
      </c>
      <c r="B215" s="174" t="s">
        <v>427</v>
      </c>
      <c r="C215" s="188" t="s">
        <v>428</v>
      </c>
      <c r="D215" s="175" t="s">
        <v>235</v>
      </c>
      <c r="E215" s="176">
        <v>59.2</v>
      </c>
      <c r="F215" s="177"/>
      <c r="G215" s="178">
        <f>ROUND(E215*F215,2)</f>
        <v>0</v>
      </c>
      <c r="H215" s="177">
        <v>288.12</v>
      </c>
      <c r="I215" s="178">
        <f>ROUND(E215*H215,2)</f>
        <v>17056.7</v>
      </c>
      <c r="J215" s="177">
        <v>179.38</v>
      </c>
      <c r="K215" s="178">
        <f>ROUND(E215*J215,2)</f>
        <v>10619.3</v>
      </c>
      <c r="L215" s="178">
        <v>21</v>
      </c>
      <c r="M215" s="178">
        <f>G215*(1+L215/100)</f>
        <v>0</v>
      </c>
      <c r="N215" s="176">
        <v>2.4599999999999999E-3</v>
      </c>
      <c r="O215" s="176">
        <f>ROUND(E215*N215,2)</f>
        <v>0.15</v>
      </c>
      <c r="P215" s="176">
        <v>0</v>
      </c>
      <c r="Q215" s="176">
        <f>ROUND(E215*P215,2)</f>
        <v>0</v>
      </c>
      <c r="R215" s="178"/>
      <c r="S215" s="178" t="s">
        <v>163</v>
      </c>
      <c r="T215" s="179" t="s">
        <v>163</v>
      </c>
      <c r="U215" s="162">
        <v>0.29625000000000001</v>
      </c>
      <c r="V215" s="162">
        <f>ROUND(E215*U215,2)</f>
        <v>17.54</v>
      </c>
      <c r="W215" s="162"/>
      <c r="X215" s="162" t="s">
        <v>164</v>
      </c>
      <c r="Y215" s="162" t="s">
        <v>165</v>
      </c>
      <c r="Z215" s="152"/>
      <c r="AA215" s="152"/>
      <c r="AB215" s="152"/>
      <c r="AC215" s="152"/>
      <c r="AD215" s="152"/>
      <c r="AE215" s="152"/>
      <c r="AF215" s="152"/>
      <c r="AG215" s="152" t="s">
        <v>166</v>
      </c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</row>
    <row r="216" spans="1:60" outlineLevel="2" x14ac:dyDescent="0.25">
      <c r="A216" s="159"/>
      <c r="B216" s="160"/>
      <c r="C216" s="189" t="s">
        <v>429</v>
      </c>
      <c r="D216" s="163"/>
      <c r="E216" s="164">
        <v>59.2</v>
      </c>
      <c r="F216" s="162"/>
      <c r="G216" s="162"/>
      <c r="H216" s="162"/>
      <c r="I216" s="162"/>
      <c r="J216" s="162"/>
      <c r="K216" s="162"/>
      <c r="L216" s="162"/>
      <c r="M216" s="162"/>
      <c r="N216" s="161"/>
      <c r="O216" s="161"/>
      <c r="P216" s="161"/>
      <c r="Q216" s="161"/>
      <c r="R216" s="162"/>
      <c r="S216" s="162"/>
      <c r="T216" s="162"/>
      <c r="U216" s="162"/>
      <c r="V216" s="162"/>
      <c r="W216" s="162"/>
      <c r="X216" s="162"/>
      <c r="Y216" s="162"/>
      <c r="Z216" s="152"/>
      <c r="AA216" s="152"/>
      <c r="AB216" s="152"/>
      <c r="AC216" s="152"/>
      <c r="AD216" s="152"/>
      <c r="AE216" s="152"/>
      <c r="AF216" s="152"/>
      <c r="AG216" s="152" t="s">
        <v>168</v>
      </c>
      <c r="AH216" s="152">
        <v>0</v>
      </c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</row>
    <row r="217" spans="1:60" ht="20.399999999999999" outlineLevel="1" x14ac:dyDescent="0.25">
      <c r="A217" s="173">
        <v>81</v>
      </c>
      <c r="B217" s="174" t="s">
        <v>430</v>
      </c>
      <c r="C217" s="188" t="s">
        <v>431</v>
      </c>
      <c r="D217" s="175" t="s">
        <v>190</v>
      </c>
      <c r="E217" s="176">
        <v>205.72</v>
      </c>
      <c r="F217" s="177"/>
      <c r="G217" s="178">
        <f>ROUND(E217*F217,2)</f>
        <v>0</v>
      </c>
      <c r="H217" s="177">
        <v>22.08</v>
      </c>
      <c r="I217" s="178">
        <f>ROUND(E217*H217,2)</f>
        <v>4542.3</v>
      </c>
      <c r="J217" s="177">
        <v>57.42</v>
      </c>
      <c r="K217" s="178">
        <f>ROUND(E217*J217,2)</f>
        <v>11812.44</v>
      </c>
      <c r="L217" s="178">
        <v>21</v>
      </c>
      <c r="M217" s="178">
        <f>G217*(1+L217/100)</f>
        <v>0</v>
      </c>
      <c r="N217" s="176">
        <v>1.2999999999999999E-4</v>
      </c>
      <c r="O217" s="176">
        <f>ROUND(E217*N217,2)</f>
        <v>0.03</v>
      </c>
      <c r="P217" s="176">
        <v>0</v>
      </c>
      <c r="Q217" s="176">
        <f>ROUND(E217*P217,2)</f>
        <v>0</v>
      </c>
      <c r="R217" s="178"/>
      <c r="S217" s="178" t="s">
        <v>163</v>
      </c>
      <c r="T217" s="179" t="s">
        <v>163</v>
      </c>
      <c r="U217" s="162">
        <v>0.1</v>
      </c>
      <c r="V217" s="162">
        <f>ROUND(E217*U217,2)</f>
        <v>20.57</v>
      </c>
      <c r="W217" s="162"/>
      <c r="X217" s="162" t="s">
        <v>164</v>
      </c>
      <c r="Y217" s="162" t="s">
        <v>165</v>
      </c>
      <c r="Z217" s="152"/>
      <c r="AA217" s="152"/>
      <c r="AB217" s="152"/>
      <c r="AC217" s="152"/>
      <c r="AD217" s="152"/>
      <c r="AE217" s="152"/>
      <c r="AF217" s="152"/>
      <c r="AG217" s="152" t="s">
        <v>166</v>
      </c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  <c r="AZ217" s="152"/>
      <c r="BA217" s="152"/>
      <c r="BB217" s="152"/>
      <c r="BC217" s="152"/>
      <c r="BD217" s="152"/>
      <c r="BE217" s="152"/>
      <c r="BF217" s="152"/>
      <c r="BG217" s="152"/>
      <c r="BH217" s="152"/>
    </row>
    <row r="218" spans="1:60" outlineLevel="2" x14ac:dyDescent="0.25">
      <c r="A218" s="159"/>
      <c r="B218" s="160"/>
      <c r="C218" s="189" t="s">
        <v>426</v>
      </c>
      <c r="D218" s="163"/>
      <c r="E218" s="164">
        <v>182.04</v>
      </c>
      <c r="F218" s="162"/>
      <c r="G218" s="162"/>
      <c r="H218" s="162"/>
      <c r="I218" s="162"/>
      <c r="J218" s="162"/>
      <c r="K218" s="162"/>
      <c r="L218" s="162"/>
      <c r="M218" s="162"/>
      <c r="N218" s="161"/>
      <c r="O218" s="161"/>
      <c r="P218" s="161"/>
      <c r="Q218" s="161"/>
      <c r="R218" s="162"/>
      <c r="S218" s="162"/>
      <c r="T218" s="162"/>
      <c r="U218" s="162"/>
      <c r="V218" s="162"/>
      <c r="W218" s="162"/>
      <c r="X218" s="162"/>
      <c r="Y218" s="162"/>
      <c r="Z218" s="152"/>
      <c r="AA218" s="152"/>
      <c r="AB218" s="152"/>
      <c r="AC218" s="152"/>
      <c r="AD218" s="152"/>
      <c r="AE218" s="152"/>
      <c r="AF218" s="152"/>
      <c r="AG218" s="152" t="s">
        <v>168</v>
      </c>
      <c r="AH218" s="152">
        <v>0</v>
      </c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152"/>
      <c r="BF218" s="152"/>
      <c r="BG218" s="152"/>
      <c r="BH218" s="152"/>
    </row>
    <row r="219" spans="1:60" outlineLevel="3" x14ac:dyDescent="0.25">
      <c r="A219" s="159"/>
      <c r="B219" s="160"/>
      <c r="C219" s="189" t="s">
        <v>432</v>
      </c>
      <c r="D219" s="163"/>
      <c r="E219" s="164">
        <v>23.68</v>
      </c>
      <c r="F219" s="162"/>
      <c r="G219" s="162"/>
      <c r="H219" s="162"/>
      <c r="I219" s="162"/>
      <c r="J219" s="162"/>
      <c r="K219" s="162"/>
      <c r="L219" s="162"/>
      <c r="M219" s="162"/>
      <c r="N219" s="161"/>
      <c r="O219" s="161"/>
      <c r="P219" s="161"/>
      <c r="Q219" s="161"/>
      <c r="R219" s="162"/>
      <c r="S219" s="162"/>
      <c r="T219" s="162"/>
      <c r="U219" s="162"/>
      <c r="V219" s="162"/>
      <c r="W219" s="162"/>
      <c r="X219" s="162"/>
      <c r="Y219" s="162"/>
      <c r="Z219" s="152"/>
      <c r="AA219" s="152"/>
      <c r="AB219" s="152"/>
      <c r="AC219" s="152"/>
      <c r="AD219" s="152"/>
      <c r="AE219" s="152"/>
      <c r="AF219" s="152"/>
      <c r="AG219" s="152" t="s">
        <v>168</v>
      </c>
      <c r="AH219" s="152">
        <v>5</v>
      </c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  <c r="AZ219" s="152"/>
      <c r="BA219" s="152"/>
      <c r="BB219" s="152"/>
      <c r="BC219" s="152"/>
      <c r="BD219" s="152"/>
      <c r="BE219" s="152"/>
      <c r="BF219" s="152"/>
      <c r="BG219" s="152"/>
      <c r="BH219" s="152"/>
    </row>
    <row r="220" spans="1:60" ht="20.399999999999999" outlineLevel="1" x14ac:dyDescent="0.25">
      <c r="A220" s="173">
        <v>82</v>
      </c>
      <c r="B220" s="174" t="s">
        <v>433</v>
      </c>
      <c r="C220" s="188" t="s">
        <v>434</v>
      </c>
      <c r="D220" s="175" t="s">
        <v>190</v>
      </c>
      <c r="E220" s="176">
        <v>205.72</v>
      </c>
      <c r="F220" s="177"/>
      <c r="G220" s="178">
        <f>ROUND(E220*F220,2)</f>
        <v>0</v>
      </c>
      <c r="H220" s="177">
        <v>44.98</v>
      </c>
      <c r="I220" s="178">
        <f>ROUND(E220*H220,2)</f>
        <v>9253.2900000000009</v>
      </c>
      <c r="J220" s="177">
        <v>67.52</v>
      </c>
      <c r="K220" s="178">
        <f>ROUND(E220*J220,2)</f>
        <v>13890.21</v>
      </c>
      <c r="L220" s="178">
        <v>21</v>
      </c>
      <c r="M220" s="178">
        <f>G220*(1+L220/100)</f>
        <v>0</v>
      </c>
      <c r="N220" s="176">
        <v>3.4000000000000002E-4</v>
      </c>
      <c r="O220" s="176">
        <f>ROUND(E220*N220,2)</f>
        <v>7.0000000000000007E-2</v>
      </c>
      <c r="P220" s="176">
        <v>0</v>
      </c>
      <c r="Q220" s="176">
        <f>ROUND(E220*P220,2)</f>
        <v>0</v>
      </c>
      <c r="R220" s="178"/>
      <c r="S220" s="178" t="s">
        <v>163</v>
      </c>
      <c r="T220" s="179" t="s">
        <v>163</v>
      </c>
      <c r="U220" s="162">
        <v>0.11765</v>
      </c>
      <c r="V220" s="162">
        <f>ROUND(E220*U220,2)</f>
        <v>24.2</v>
      </c>
      <c r="W220" s="162"/>
      <c r="X220" s="162" t="s">
        <v>164</v>
      </c>
      <c r="Y220" s="162" t="s">
        <v>165</v>
      </c>
      <c r="Z220" s="152"/>
      <c r="AA220" s="152"/>
      <c r="AB220" s="152"/>
      <c r="AC220" s="152"/>
      <c r="AD220" s="152"/>
      <c r="AE220" s="152"/>
      <c r="AF220" s="152"/>
      <c r="AG220" s="152" t="s">
        <v>166</v>
      </c>
      <c r="AH220" s="152"/>
      <c r="AI220" s="152"/>
      <c r="AJ220" s="152"/>
      <c r="AK220" s="152"/>
      <c r="AL220" s="152"/>
      <c r="AM220" s="152"/>
      <c r="AN220" s="152"/>
      <c r="AO220" s="152"/>
      <c r="AP220" s="152"/>
      <c r="AQ220" s="152"/>
      <c r="AR220" s="152"/>
      <c r="AS220" s="152"/>
      <c r="AT220" s="152"/>
      <c r="AU220" s="152"/>
      <c r="AV220" s="152"/>
      <c r="AW220" s="152"/>
      <c r="AX220" s="152"/>
      <c r="AY220" s="152"/>
      <c r="AZ220" s="152"/>
      <c r="BA220" s="152"/>
      <c r="BB220" s="152"/>
      <c r="BC220" s="152"/>
      <c r="BD220" s="152"/>
      <c r="BE220" s="152"/>
      <c r="BF220" s="152"/>
      <c r="BG220" s="152"/>
      <c r="BH220" s="152"/>
    </row>
    <row r="221" spans="1:60" outlineLevel="2" x14ac:dyDescent="0.25">
      <c r="A221" s="159"/>
      <c r="B221" s="160"/>
      <c r="C221" s="189" t="s">
        <v>435</v>
      </c>
      <c r="D221" s="163"/>
      <c r="E221" s="164">
        <v>205.72</v>
      </c>
      <c r="F221" s="162"/>
      <c r="G221" s="162"/>
      <c r="H221" s="162"/>
      <c r="I221" s="162"/>
      <c r="J221" s="162"/>
      <c r="K221" s="162"/>
      <c r="L221" s="162"/>
      <c r="M221" s="162"/>
      <c r="N221" s="161"/>
      <c r="O221" s="161"/>
      <c r="P221" s="161"/>
      <c r="Q221" s="161"/>
      <c r="R221" s="162"/>
      <c r="S221" s="162"/>
      <c r="T221" s="162"/>
      <c r="U221" s="162"/>
      <c r="V221" s="162"/>
      <c r="W221" s="162"/>
      <c r="X221" s="162"/>
      <c r="Y221" s="162"/>
      <c r="Z221" s="152"/>
      <c r="AA221" s="152"/>
      <c r="AB221" s="152"/>
      <c r="AC221" s="152"/>
      <c r="AD221" s="152"/>
      <c r="AE221" s="152"/>
      <c r="AF221" s="152"/>
      <c r="AG221" s="152" t="s">
        <v>168</v>
      </c>
      <c r="AH221" s="152">
        <v>5</v>
      </c>
      <c r="AI221" s="152"/>
      <c r="AJ221" s="152"/>
      <c r="AK221" s="152"/>
      <c r="AL221" s="152"/>
      <c r="AM221" s="152"/>
      <c r="AN221" s="152"/>
      <c r="AO221" s="152"/>
      <c r="AP221" s="152"/>
      <c r="AQ221" s="152"/>
      <c r="AR221" s="152"/>
      <c r="AS221" s="152"/>
      <c r="AT221" s="152"/>
      <c r="AU221" s="152"/>
      <c r="AV221" s="152"/>
      <c r="AW221" s="152"/>
      <c r="AX221" s="152"/>
      <c r="AY221" s="152"/>
      <c r="AZ221" s="152"/>
      <c r="BA221" s="152"/>
      <c r="BB221" s="152"/>
      <c r="BC221" s="152"/>
      <c r="BD221" s="152"/>
      <c r="BE221" s="152"/>
      <c r="BF221" s="152"/>
      <c r="BG221" s="152"/>
      <c r="BH221" s="152"/>
    </row>
    <row r="222" spans="1:60" ht="20.399999999999999" outlineLevel="1" x14ac:dyDescent="0.25">
      <c r="A222" s="173">
        <v>83</v>
      </c>
      <c r="B222" s="174" t="s">
        <v>436</v>
      </c>
      <c r="C222" s="188" t="s">
        <v>437</v>
      </c>
      <c r="D222" s="175" t="s">
        <v>190</v>
      </c>
      <c r="E222" s="176">
        <v>23.68</v>
      </c>
      <c r="F222" s="177"/>
      <c r="G222" s="178">
        <f>ROUND(E222*F222,2)</f>
        <v>0</v>
      </c>
      <c r="H222" s="177">
        <v>10.95</v>
      </c>
      <c r="I222" s="178">
        <f>ROUND(E222*H222,2)</f>
        <v>259.3</v>
      </c>
      <c r="J222" s="177">
        <v>195.55</v>
      </c>
      <c r="K222" s="178">
        <f>ROUND(E222*J222,2)</f>
        <v>4630.62</v>
      </c>
      <c r="L222" s="178">
        <v>21</v>
      </c>
      <c r="M222" s="178">
        <f>G222*(1+L222/100)</f>
        <v>0</v>
      </c>
      <c r="N222" s="176">
        <v>3.0000000000000001E-5</v>
      </c>
      <c r="O222" s="176">
        <f>ROUND(E222*N222,2)</f>
        <v>0</v>
      </c>
      <c r="P222" s="176">
        <v>0</v>
      </c>
      <c r="Q222" s="176">
        <f>ROUND(E222*P222,2)</f>
        <v>0</v>
      </c>
      <c r="R222" s="178"/>
      <c r="S222" s="178" t="s">
        <v>163</v>
      </c>
      <c r="T222" s="179" t="s">
        <v>163</v>
      </c>
      <c r="U222" s="162">
        <v>0.34</v>
      </c>
      <c r="V222" s="162">
        <f>ROUND(E222*U222,2)</f>
        <v>8.0500000000000007</v>
      </c>
      <c r="W222" s="162"/>
      <c r="X222" s="162" t="s">
        <v>164</v>
      </c>
      <c r="Y222" s="162" t="s">
        <v>165</v>
      </c>
      <c r="Z222" s="152"/>
      <c r="AA222" s="152"/>
      <c r="AB222" s="152"/>
      <c r="AC222" s="152"/>
      <c r="AD222" s="152"/>
      <c r="AE222" s="152"/>
      <c r="AF222" s="152"/>
      <c r="AG222" s="152" t="s">
        <v>166</v>
      </c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  <c r="AR222" s="152"/>
      <c r="AS222" s="152"/>
      <c r="AT222" s="152"/>
      <c r="AU222" s="152"/>
      <c r="AV222" s="152"/>
      <c r="AW222" s="152"/>
      <c r="AX222" s="152"/>
      <c r="AY222" s="152"/>
      <c r="AZ222" s="152"/>
      <c r="BA222" s="152"/>
      <c r="BB222" s="152"/>
      <c r="BC222" s="152"/>
      <c r="BD222" s="152"/>
      <c r="BE222" s="152"/>
      <c r="BF222" s="152"/>
      <c r="BG222" s="152"/>
      <c r="BH222" s="152"/>
    </row>
    <row r="223" spans="1:60" outlineLevel="2" x14ac:dyDescent="0.25">
      <c r="A223" s="159"/>
      <c r="B223" s="160"/>
      <c r="C223" s="189" t="s">
        <v>438</v>
      </c>
      <c r="D223" s="163"/>
      <c r="E223" s="164">
        <v>23.68</v>
      </c>
      <c r="F223" s="162"/>
      <c r="G223" s="162"/>
      <c r="H223" s="162"/>
      <c r="I223" s="162"/>
      <c r="J223" s="162"/>
      <c r="K223" s="162"/>
      <c r="L223" s="162"/>
      <c r="M223" s="162"/>
      <c r="N223" s="161"/>
      <c r="O223" s="161"/>
      <c r="P223" s="161"/>
      <c r="Q223" s="161"/>
      <c r="R223" s="162"/>
      <c r="S223" s="162"/>
      <c r="T223" s="162"/>
      <c r="U223" s="162"/>
      <c r="V223" s="162"/>
      <c r="W223" s="162"/>
      <c r="X223" s="162"/>
      <c r="Y223" s="162"/>
      <c r="Z223" s="152"/>
      <c r="AA223" s="152"/>
      <c r="AB223" s="152"/>
      <c r="AC223" s="152"/>
      <c r="AD223" s="152"/>
      <c r="AE223" s="152"/>
      <c r="AF223" s="152"/>
      <c r="AG223" s="152" t="s">
        <v>168</v>
      </c>
      <c r="AH223" s="152">
        <v>0</v>
      </c>
      <c r="AI223" s="152"/>
      <c r="AJ223" s="152"/>
      <c r="AK223" s="152"/>
      <c r="AL223" s="152"/>
      <c r="AM223" s="152"/>
      <c r="AN223" s="152"/>
      <c r="AO223" s="152"/>
      <c r="AP223" s="152"/>
      <c r="AQ223" s="152"/>
      <c r="AR223" s="152"/>
      <c r="AS223" s="152"/>
      <c r="AT223" s="152"/>
      <c r="AU223" s="152"/>
      <c r="AV223" s="152"/>
      <c r="AW223" s="152"/>
      <c r="AX223" s="152"/>
      <c r="AY223" s="152"/>
      <c r="AZ223" s="152"/>
      <c r="BA223" s="152"/>
      <c r="BB223" s="152"/>
      <c r="BC223" s="152"/>
      <c r="BD223" s="152"/>
      <c r="BE223" s="152"/>
      <c r="BF223" s="152"/>
      <c r="BG223" s="152"/>
      <c r="BH223" s="152"/>
    </row>
    <row r="224" spans="1:60" outlineLevel="1" x14ac:dyDescent="0.25">
      <c r="A224" s="173">
        <v>84</v>
      </c>
      <c r="B224" s="174" t="s">
        <v>439</v>
      </c>
      <c r="C224" s="188" t="s">
        <v>440</v>
      </c>
      <c r="D224" s="175" t="s">
        <v>235</v>
      </c>
      <c r="E224" s="176">
        <v>59.2</v>
      </c>
      <c r="F224" s="177"/>
      <c r="G224" s="178">
        <f>ROUND(E224*F224,2)</f>
        <v>0</v>
      </c>
      <c r="H224" s="177">
        <v>10.92</v>
      </c>
      <c r="I224" s="178">
        <f>ROUND(E224*H224,2)</f>
        <v>646.46</v>
      </c>
      <c r="J224" s="177">
        <v>37.78</v>
      </c>
      <c r="K224" s="178">
        <f>ROUND(E224*J224,2)</f>
        <v>2236.58</v>
      </c>
      <c r="L224" s="178">
        <v>21</v>
      </c>
      <c r="M224" s="178">
        <f>G224*(1+L224/100)</f>
        <v>0</v>
      </c>
      <c r="N224" s="176">
        <v>2.0000000000000002E-5</v>
      </c>
      <c r="O224" s="176">
        <f>ROUND(E224*N224,2)</f>
        <v>0</v>
      </c>
      <c r="P224" s="176">
        <v>0</v>
      </c>
      <c r="Q224" s="176">
        <f>ROUND(E224*P224,2)</f>
        <v>0</v>
      </c>
      <c r="R224" s="178"/>
      <c r="S224" s="178" t="s">
        <v>163</v>
      </c>
      <c r="T224" s="179" t="s">
        <v>163</v>
      </c>
      <c r="U224" s="162">
        <v>7.1999999999999995E-2</v>
      </c>
      <c r="V224" s="162">
        <f>ROUND(E224*U224,2)</f>
        <v>4.26</v>
      </c>
      <c r="W224" s="162"/>
      <c r="X224" s="162" t="s">
        <v>164</v>
      </c>
      <c r="Y224" s="162" t="s">
        <v>165</v>
      </c>
      <c r="Z224" s="152"/>
      <c r="AA224" s="152"/>
      <c r="AB224" s="152"/>
      <c r="AC224" s="152"/>
      <c r="AD224" s="152"/>
      <c r="AE224" s="152"/>
      <c r="AF224" s="152"/>
      <c r="AG224" s="152" t="s">
        <v>166</v>
      </c>
      <c r="AH224" s="152"/>
      <c r="AI224" s="152"/>
      <c r="AJ224" s="152"/>
      <c r="AK224" s="152"/>
      <c r="AL224" s="152"/>
      <c r="AM224" s="152"/>
      <c r="AN224" s="152"/>
      <c r="AO224" s="152"/>
      <c r="AP224" s="152"/>
      <c r="AQ224" s="152"/>
      <c r="AR224" s="152"/>
      <c r="AS224" s="152"/>
      <c r="AT224" s="152"/>
      <c r="AU224" s="152"/>
      <c r="AV224" s="152"/>
      <c r="AW224" s="152"/>
      <c r="AX224" s="152"/>
      <c r="AY224" s="152"/>
      <c r="AZ224" s="152"/>
      <c r="BA224" s="152"/>
      <c r="BB224" s="152"/>
      <c r="BC224" s="152"/>
      <c r="BD224" s="152"/>
      <c r="BE224" s="152"/>
      <c r="BF224" s="152"/>
      <c r="BG224" s="152"/>
      <c r="BH224" s="152"/>
    </row>
    <row r="225" spans="1:60" outlineLevel="2" x14ac:dyDescent="0.25">
      <c r="A225" s="159"/>
      <c r="B225" s="160"/>
      <c r="C225" s="189" t="s">
        <v>429</v>
      </c>
      <c r="D225" s="163"/>
      <c r="E225" s="164">
        <v>59.2</v>
      </c>
      <c r="F225" s="162"/>
      <c r="G225" s="162"/>
      <c r="H225" s="162"/>
      <c r="I225" s="162"/>
      <c r="J225" s="162"/>
      <c r="K225" s="162"/>
      <c r="L225" s="162"/>
      <c r="M225" s="162"/>
      <c r="N225" s="161"/>
      <c r="O225" s="161"/>
      <c r="P225" s="161"/>
      <c r="Q225" s="161"/>
      <c r="R225" s="162"/>
      <c r="S225" s="162"/>
      <c r="T225" s="162"/>
      <c r="U225" s="162"/>
      <c r="V225" s="162"/>
      <c r="W225" s="162"/>
      <c r="X225" s="162"/>
      <c r="Y225" s="162"/>
      <c r="Z225" s="152"/>
      <c r="AA225" s="152"/>
      <c r="AB225" s="152"/>
      <c r="AC225" s="152"/>
      <c r="AD225" s="152"/>
      <c r="AE225" s="152"/>
      <c r="AF225" s="152"/>
      <c r="AG225" s="152" t="s">
        <v>168</v>
      </c>
      <c r="AH225" s="152">
        <v>0</v>
      </c>
      <c r="AI225" s="152"/>
      <c r="AJ225" s="152"/>
      <c r="AK225" s="152"/>
      <c r="AL225" s="152"/>
      <c r="AM225" s="152"/>
      <c r="AN225" s="152"/>
      <c r="AO225" s="152"/>
      <c r="AP225" s="152"/>
      <c r="AQ225" s="152"/>
      <c r="AR225" s="152"/>
      <c r="AS225" s="152"/>
      <c r="AT225" s="152"/>
      <c r="AU225" s="152"/>
      <c r="AV225" s="152"/>
      <c r="AW225" s="152"/>
      <c r="AX225" s="152"/>
      <c r="AY225" s="152"/>
      <c r="AZ225" s="152"/>
      <c r="BA225" s="152"/>
      <c r="BB225" s="152"/>
      <c r="BC225" s="152"/>
      <c r="BD225" s="152"/>
      <c r="BE225" s="152"/>
      <c r="BF225" s="152"/>
      <c r="BG225" s="152"/>
      <c r="BH225" s="152"/>
    </row>
    <row r="226" spans="1:60" outlineLevel="1" x14ac:dyDescent="0.25">
      <c r="A226" s="173">
        <v>85</v>
      </c>
      <c r="B226" s="174" t="s">
        <v>441</v>
      </c>
      <c r="C226" s="188" t="s">
        <v>442</v>
      </c>
      <c r="D226" s="175" t="s">
        <v>190</v>
      </c>
      <c r="E226" s="176">
        <v>226.292</v>
      </c>
      <c r="F226" s="177"/>
      <c r="G226" s="178">
        <f>ROUND(E226*F226,2)</f>
        <v>0</v>
      </c>
      <c r="H226" s="177">
        <v>500</v>
      </c>
      <c r="I226" s="178">
        <f>ROUND(E226*H226,2)</f>
        <v>113146</v>
      </c>
      <c r="J226" s="177">
        <v>0</v>
      </c>
      <c r="K226" s="178">
        <f>ROUND(E226*J226,2)</f>
        <v>0</v>
      </c>
      <c r="L226" s="178">
        <v>21</v>
      </c>
      <c r="M226" s="178">
        <f>G226*(1+L226/100)</f>
        <v>0</v>
      </c>
      <c r="N226" s="176">
        <v>2.3999999999999998E-3</v>
      </c>
      <c r="O226" s="176">
        <f>ROUND(E226*N226,2)</f>
        <v>0.54</v>
      </c>
      <c r="P226" s="176">
        <v>0</v>
      </c>
      <c r="Q226" s="176">
        <f>ROUND(E226*P226,2)</f>
        <v>0</v>
      </c>
      <c r="R226" s="178" t="s">
        <v>287</v>
      </c>
      <c r="S226" s="178" t="s">
        <v>163</v>
      </c>
      <c r="T226" s="179" t="s">
        <v>163</v>
      </c>
      <c r="U226" s="162">
        <v>0</v>
      </c>
      <c r="V226" s="162">
        <f>ROUND(E226*U226,2)</f>
        <v>0</v>
      </c>
      <c r="W226" s="162"/>
      <c r="X226" s="162" t="s">
        <v>288</v>
      </c>
      <c r="Y226" s="162" t="s">
        <v>165</v>
      </c>
      <c r="Z226" s="152"/>
      <c r="AA226" s="152"/>
      <c r="AB226" s="152"/>
      <c r="AC226" s="152"/>
      <c r="AD226" s="152"/>
      <c r="AE226" s="152"/>
      <c r="AF226" s="152"/>
      <c r="AG226" s="152" t="s">
        <v>289</v>
      </c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  <c r="AR226" s="152"/>
      <c r="AS226" s="152"/>
      <c r="AT226" s="152"/>
      <c r="AU226" s="152"/>
      <c r="AV226" s="152"/>
      <c r="AW226" s="152"/>
      <c r="AX226" s="152"/>
      <c r="AY226" s="152"/>
      <c r="AZ226" s="152"/>
      <c r="BA226" s="152"/>
      <c r="BB226" s="152"/>
      <c r="BC226" s="152"/>
      <c r="BD226" s="152"/>
      <c r="BE226" s="152"/>
      <c r="BF226" s="152"/>
      <c r="BG226" s="152"/>
      <c r="BH226" s="152"/>
    </row>
    <row r="227" spans="1:60" outlineLevel="2" x14ac:dyDescent="0.25">
      <c r="A227" s="159"/>
      <c r="B227" s="160"/>
      <c r="C227" s="189" t="s">
        <v>443</v>
      </c>
      <c r="D227" s="163"/>
      <c r="E227" s="164">
        <v>200.244</v>
      </c>
      <c r="F227" s="162"/>
      <c r="G227" s="162"/>
      <c r="H227" s="162"/>
      <c r="I227" s="162"/>
      <c r="J227" s="162"/>
      <c r="K227" s="162"/>
      <c r="L227" s="162"/>
      <c r="M227" s="162"/>
      <c r="N227" s="161"/>
      <c r="O227" s="161"/>
      <c r="P227" s="161"/>
      <c r="Q227" s="161"/>
      <c r="R227" s="162"/>
      <c r="S227" s="162"/>
      <c r="T227" s="162"/>
      <c r="U227" s="162"/>
      <c r="V227" s="162"/>
      <c r="W227" s="162"/>
      <c r="X227" s="162"/>
      <c r="Y227" s="162"/>
      <c r="Z227" s="152"/>
      <c r="AA227" s="152"/>
      <c r="AB227" s="152"/>
      <c r="AC227" s="152"/>
      <c r="AD227" s="152"/>
      <c r="AE227" s="152"/>
      <c r="AF227" s="152"/>
      <c r="AG227" s="152" t="s">
        <v>168</v>
      </c>
      <c r="AH227" s="152">
        <v>5</v>
      </c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2"/>
      <c r="AT227" s="152"/>
      <c r="AU227" s="152"/>
      <c r="AV227" s="152"/>
      <c r="AW227" s="152"/>
      <c r="AX227" s="152"/>
      <c r="AY227" s="152"/>
      <c r="AZ227" s="152"/>
      <c r="BA227" s="152"/>
      <c r="BB227" s="152"/>
      <c r="BC227" s="152"/>
      <c r="BD227" s="152"/>
      <c r="BE227" s="152"/>
      <c r="BF227" s="152"/>
      <c r="BG227" s="152"/>
      <c r="BH227" s="152"/>
    </row>
    <row r="228" spans="1:60" outlineLevel="3" x14ac:dyDescent="0.25">
      <c r="A228" s="159"/>
      <c r="B228" s="160"/>
      <c r="C228" s="189" t="s">
        <v>444</v>
      </c>
      <c r="D228" s="163"/>
      <c r="E228" s="164">
        <v>26.047999999999998</v>
      </c>
      <c r="F228" s="162"/>
      <c r="G228" s="162"/>
      <c r="H228" s="162"/>
      <c r="I228" s="162"/>
      <c r="J228" s="162"/>
      <c r="K228" s="162"/>
      <c r="L228" s="162"/>
      <c r="M228" s="162"/>
      <c r="N228" s="161"/>
      <c r="O228" s="161"/>
      <c r="P228" s="161"/>
      <c r="Q228" s="161"/>
      <c r="R228" s="162"/>
      <c r="S228" s="162"/>
      <c r="T228" s="162"/>
      <c r="U228" s="162"/>
      <c r="V228" s="162"/>
      <c r="W228" s="162"/>
      <c r="X228" s="162"/>
      <c r="Y228" s="162"/>
      <c r="Z228" s="152"/>
      <c r="AA228" s="152"/>
      <c r="AB228" s="152"/>
      <c r="AC228" s="152"/>
      <c r="AD228" s="152"/>
      <c r="AE228" s="152"/>
      <c r="AF228" s="152"/>
      <c r="AG228" s="152" t="s">
        <v>168</v>
      </c>
      <c r="AH228" s="152">
        <v>5</v>
      </c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</row>
    <row r="229" spans="1:60" outlineLevel="1" x14ac:dyDescent="0.25">
      <c r="A229" s="173">
        <v>86</v>
      </c>
      <c r="B229" s="174" t="s">
        <v>445</v>
      </c>
      <c r="C229" s="188" t="s">
        <v>446</v>
      </c>
      <c r="D229" s="175" t="s">
        <v>235</v>
      </c>
      <c r="E229" s="176">
        <v>65.12</v>
      </c>
      <c r="F229" s="177"/>
      <c r="G229" s="178">
        <f>ROUND(E229*F229,2)</f>
        <v>0</v>
      </c>
      <c r="H229" s="177">
        <v>30.9</v>
      </c>
      <c r="I229" s="178">
        <f>ROUND(E229*H229,2)</f>
        <v>2012.21</v>
      </c>
      <c r="J229" s="177">
        <v>0</v>
      </c>
      <c r="K229" s="178">
        <f>ROUND(E229*J229,2)</f>
        <v>0</v>
      </c>
      <c r="L229" s="178">
        <v>21</v>
      </c>
      <c r="M229" s="178">
        <f>G229*(1+L229/100)</f>
        <v>0</v>
      </c>
      <c r="N229" s="176">
        <v>2.0000000000000001E-4</v>
      </c>
      <c r="O229" s="176">
        <f>ROUND(E229*N229,2)</f>
        <v>0.01</v>
      </c>
      <c r="P229" s="176">
        <v>0</v>
      </c>
      <c r="Q229" s="176">
        <f>ROUND(E229*P229,2)</f>
        <v>0</v>
      </c>
      <c r="R229" s="178" t="s">
        <v>287</v>
      </c>
      <c r="S229" s="178" t="s">
        <v>163</v>
      </c>
      <c r="T229" s="179" t="s">
        <v>163</v>
      </c>
      <c r="U229" s="162">
        <v>0</v>
      </c>
      <c r="V229" s="162">
        <f>ROUND(E229*U229,2)</f>
        <v>0</v>
      </c>
      <c r="W229" s="162"/>
      <c r="X229" s="162" t="s">
        <v>288</v>
      </c>
      <c r="Y229" s="162" t="s">
        <v>165</v>
      </c>
      <c r="Z229" s="152"/>
      <c r="AA229" s="152"/>
      <c r="AB229" s="152"/>
      <c r="AC229" s="152"/>
      <c r="AD229" s="152"/>
      <c r="AE229" s="152"/>
      <c r="AF229" s="152"/>
      <c r="AG229" s="152" t="s">
        <v>289</v>
      </c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/>
      <c r="AY229" s="152"/>
      <c r="AZ229" s="152"/>
      <c r="BA229" s="152"/>
      <c r="BB229" s="152"/>
      <c r="BC229" s="152"/>
      <c r="BD229" s="152"/>
      <c r="BE229" s="152"/>
      <c r="BF229" s="152"/>
      <c r="BG229" s="152"/>
      <c r="BH229" s="152"/>
    </row>
    <row r="230" spans="1:60" outlineLevel="2" x14ac:dyDescent="0.25">
      <c r="A230" s="159"/>
      <c r="B230" s="160"/>
      <c r="C230" s="189" t="s">
        <v>447</v>
      </c>
      <c r="D230" s="163"/>
      <c r="E230" s="164">
        <v>65.12</v>
      </c>
      <c r="F230" s="162"/>
      <c r="G230" s="162"/>
      <c r="H230" s="162"/>
      <c r="I230" s="162"/>
      <c r="J230" s="162"/>
      <c r="K230" s="162"/>
      <c r="L230" s="162"/>
      <c r="M230" s="162"/>
      <c r="N230" s="161"/>
      <c r="O230" s="161"/>
      <c r="P230" s="161"/>
      <c r="Q230" s="161"/>
      <c r="R230" s="162"/>
      <c r="S230" s="162"/>
      <c r="T230" s="162"/>
      <c r="U230" s="162"/>
      <c r="V230" s="162"/>
      <c r="W230" s="162"/>
      <c r="X230" s="162"/>
      <c r="Y230" s="162"/>
      <c r="Z230" s="152"/>
      <c r="AA230" s="152"/>
      <c r="AB230" s="152"/>
      <c r="AC230" s="152"/>
      <c r="AD230" s="152"/>
      <c r="AE230" s="152"/>
      <c r="AF230" s="152"/>
      <c r="AG230" s="152" t="s">
        <v>168</v>
      </c>
      <c r="AH230" s="152">
        <v>5</v>
      </c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  <c r="AZ230" s="152"/>
      <c r="BA230" s="152"/>
      <c r="BB230" s="152"/>
      <c r="BC230" s="152"/>
      <c r="BD230" s="152"/>
      <c r="BE230" s="152"/>
      <c r="BF230" s="152"/>
      <c r="BG230" s="152"/>
      <c r="BH230" s="152"/>
    </row>
    <row r="231" spans="1:60" outlineLevel="1" x14ac:dyDescent="0.25">
      <c r="A231" s="180">
        <v>87</v>
      </c>
      <c r="B231" s="181" t="s">
        <v>448</v>
      </c>
      <c r="C231" s="190" t="s">
        <v>449</v>
      </c>
      <c r="D231" s="182" t="s">
        <v>0</v>
      </c>
      <c r="E231" s="184"/>
      <c r="F231" s="184"/>
      <c r="G231" s="185">
        <f>ROUND(E231*F231,2)</f>
        <v>0</v>
      </c>
      <c r="H231" s="184">
        <v>0</v>
      </c>
      <c r="I231" s="185">
        <f>ROUND(E231*H231,2)</f>
        <v>0</v>
      </c>
      <c r="J231" s="184">
        <v>4.05</v>
      </c>
      <c r="K231" s="185">
        <f>ROUND(E231*J231,2)</f>
        <v>0</v>
      </c>
      <c r="L231" s="185">
        <v>21</v>
      </c>
      <c r="M231" s="185">
        <f>G231*(1+L231/100)</f>
        <v>0</v>
      </c>
      <c r="N231" s="183">
        <v>0</v>
      </c>
      <c r="O231" s="183">
        <f>ROUND(E231*N231,2)</f>
        <v>0</v>
      </c>
      <c r="P231" s="183">
        <v>0</v>
      </c>
      <c r="Q231" s="183">
        <f>ROUND(E231*P231,2)</f>
        <v>0</v>
      </c>
      <c r="R231" s="185"/>
      <c r="S231" s="185" t="s">
        <v>163</v>
      </c>
      <c r="T231" s="186" t="s">
        <v>163</v>
      </c>
      <c r="U231" s="162">
        <v>0</v>
      </c>
      <c r="V231" s="162">
        <f>ROUND(E231*U231,2)</f>
        <v>0</v>
      </c>
      <c r="W231" s="162"/>
      <c r="X231" s="162" t="s">
        <v>390</v>
      </c>
      <c r="Y231" s="162" t="s">
        <v>165</v>
      </c>
      <c r="Z231" s="152"/>
      <c r="AA231" s="152"/>
      <c r="AB231" s="152"/>
      <c r="AC231" s="152"/>
      <c r="AD231" s="152"/>
      <c r="AE231" s="152"/>
      <c r="AF231" s="152"/>
      <c r="AG231" s="152" t="s">
        <v>391</v>
      </c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  <c r="BG231" s="152"/>
      <c r="BH231" s="152"/>
    </row>
    <row r="232" spans="1:60" x14ac:dyDescent="0.25">
      <c r="A232" s="166" t="s">
        <v>158</v>
      </c>
      <c r="B232" s="167" t="s">
        <v>90</v>
      </c>
      <c r="C232" s="187" t="s">
        <v>91</v>
      </c>
      <c r="D232" s="168"/>
      <c r="E232" s="169"/>
      <c r="F232" s="170"/>
      <c r="G232" s="170">
        <f>SUMIF(AG233:AG279,"&lt;&gt;NOR",G233:G279)</f>
        <v>0</v>
      </c>
      <c r="H232" s="170"/>
      <c r="I232" s="170">
        <f>SUM(I233:I279)</f>
        <v>434219.37</v>
      </c>
      <c r="J232" s="170"/>
      <c r="K232" s="170">
        <f>SUM(K233:K279)</f>
        <v>149647.93000000002</v>
      </c>
      <c r="L232" s="170"/>
      <c r="M232" s="170">
        <f>SUM(M233:M279)</f>
        <v>0</v>
      </c>
      <c r="N232" s="169"/>
      <c r="O232" s="169">
        <f>SUM(O233:O279)</f>
        <v>7.8800000000000008</v>
      </c>
      <c r="P232" s="169"/>
      <c r="Q232" s="169">
        <f>SUM(Q233:Q279)</f>
        <v>0</v>
      </c>
      <c r="R232" s="170"/>
      <c r="S232" s="170"/>
      <c r="T232" s="171"/>
      <c r="U232" s="165"/>
      <c r="V232" s="165">
        <f>SUM(V233:V279)</f>
        <v>255.77999999999997</v>
      </c>
      <c r="W232" s="165"/>
      <c r="X232" s="165"/>
      <c r="Y232" s="165"/>
      <c r="AG232" t="s">
        <v>159</v>
      </c>
    </row>
    <row r="233" spans="1:60" outlineLevel="1" x14ac:dyDescent="0.25">
      <c r="A233" s="173">
        <v>88</v>
      </c>
      <c r="B233" s="174" t="s">
        <v>450</v>
      </c>
      <c r="C233" s="188" t="s">
        <v>451</v>
      </c>
      <c r="D233" s="175" t="s">
        <v>190</v>
      </c>
      <c r="E233" s="176">
        <v>168.04</v>
      </c>
      <c r="F233" s="177"/>
      <c r="G233" s="178">
        <f>ROUND(E233*F233,2)</f>
        <v>0</v>
      </c>
      <c r="H233" s="177">
        <v>26.57</v>
      </c>
      <c r="I233" s="178">
        <f>ROUND(E233*H233,2)</f>
        <v>4464.82</v>
      </c>
      <c r="J233" s="177">
        <v>131.43</v>
      </c>
      <c r="K233" s="178">
        <f>ROUND(E233*J233,2)</f>
        <v>22085.5</v>
      </c>
      <c r="L233" s="178">
        <v>21</v>
      </c>
      <c r="M233" s="178">
        <f>G233*(1+L233/100)</f>
        <v>0</v>
      </c>
      <c r="N233" s="176">
        <v>5.2999999999999998E-4</v>
      </c>
      <c r="O233" s="176">
        <f>ROUND(E233*N233,2)</f>
        <v>0.09</v>
      </c>
      <c r="P233" s="176">
        <v>0</v>
      </c>
      <c r="Q233" s="176">
        <f>ROUND(E233*P233,2)</f>
        <v>0</v>
      </c>
      <c r="R233" s="178"/>
      <c r="S233" s="178" t="s">
        <v>163</v>
      </c>
      <c r="T233" s="179" t="s">
        <v>163</v>
      </c>
      <c r="U233" s="162">
        <v>0.23100000000000001</v>
      </c>
      <c r="V233" s="162">
        <f>ROUND(E233*U233,2)</f>
        <v>38.82</v>
      </c>
      <c r="W233" s="162"/>
      <c r="X233" s="162" t="s">
        <v>164</v>
      </c>
      <c r="Y233" s="162" t="s">
        <v>165</v>
      </c>
      <c r="Z233" s="152"/>
      <c r="AA233" s="152"/>
      <c r="AB233" s="152"/>
      <c r="AC233" s="152"/>
      <c r="AD233" s="152"/>
      <c r="AE233" s="152"/>
      <c r="AF233" s="152"/>
      <c r="AG233" s="152" t="s">
        <v>166</v>
      </c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  <c r="AR233" s="152"/>
      <c r="AS233" s="152"/>
      <c r="AT233" s="152"/>
      <c r="AU233" s="152"/>
      <c r="AV233" s="152"/>
      <c r="AW233" s="152"/>
      <c r="AX233" s="152"/>
      <c r="AY233" s="152"/>
      <c r="AZ233" s="152"/>
      <c r="BA233" s="152"/>
      <c r="BB233" s="152"/>
      <c r="BC233" s="152"/>
      <c r="BD233" s="152"/>
      <c r="BE233" s="152"/>
      <c r="BF233" s="152"/>
      <c r="BG233" s="152"/>
      <c r="BH233" s="152"/>
    </row>
    <row r="234" spans="1:60" outlineLevel="2" x14ac:dyDescent="0.25">
      <c r="A234" s="159"/>
      <c r="B234" s="160"/>
      <c r="C234" s="189" t="s">
        <v>452</v>
      </c>
      <c r="D234" s="163"/>
      <c r="E234" s="164">
        <v>168.04</v>
      </c>
      <c r="F234" s="162"/>
      <c r="G234" s="162"/>
      <c r="H234" s="162"/>
      <c r="I234" s="162"/>
      <c r="J234" s="162"/>
      <c r="K234" s="162"/>
      <c r="L234" s="162"/>
      <c r="M234" s="162"/>
      <c r="N234" s="161"/>
      <c r="O234" s="161"/>
      <c r="P234" s="161"/>
      <c r="Q234" s="161"/>
      <c r="R234" s="162"/>
      <c r="S234" s="162"/>
      <c r="T234" s="162"/>
      <c r="U234" s="162"/>
      <c r="V234" s="162"/>
      <c r="W234" s="162"/>
      <c r="X234" s="162"/>
      <c r="Y234" s="162"/>
      <c r="Z234" s="152"/>
      <c r="AA234" s="152"/>
      <c r="AB234" s="152"/>
      <c r="AC234" s="152"/>
      <c r="AD234" s="152"/>
      <c r="AE234" s="152"/>
      <c r="AF234" s="152"/>
      <c r="AG234" s="152" t="s">
        <v>168</v>
      </c>
      <c r="AH234" s="152">
        <v>5</v>
      </c>
      <c r="AI234" s="152"/>
      <c r="AJ234" s="152"/>
      <c r="AK234" s="152"/>
      <c r="AL234" s="152"/>
      <c r="AM234" s="152"/>
      <c r="AN234" s="152"/>
      <c r="AO234" s="152"/>
      <c r="AP234" s="152"/>
      <c r="AQ234" s="152"/>
      <c r="AR234" s="152"/>
      <c r="AS234" s="152"/>
      <c r="AT234" s="152"/>
      <c r="AU234" s="152"/>
      <c r="AV234" s="152"/>
      <c r="AW234" s="152"/>
      <c r="AX234" s="152"/>
      <c r="AY234" s="152"/>
      <c r="AZ234" s="152"/>
      <c r="BA234" s="152"/>
      <c r="BB234" s="152"/>
      <c r="BC234" s="152"/>
      <c r="BD234" s="152"/>
      <c r="BE234" s="152"/>
      <c r="BF234" s="152"/>
      <c r="BG234" s="152"/>
      <c r="BH234" s="152"/>
    </row>
    <row r="235" spans="1:60" ht="20.399999999999999" outlineLevel="1" x14ac:dyDescent="0.25">
      <c r="A235" s="173">
        <v>89</v>
      </c>
      <c r="B235" s="174" t="s">
        <v>453</v>
      </c>
      <c r="C235" s="188" t="s">
        <v>454</v>
      </c>
      <c r="D235" s="175" t="s">
        <v>190</v>
      </c>
      <c r="E235" s="176">
        <v>168.04</v>
      </c>
      <c r="F235" s="177"/>
      <c r="G235" s="178">
        <f>ROUND(E235*F235,2)</f>
        <v>0</v>
      </c>
      <c r="H235" s="177">
        <v>28.97</v>
      </c>
      <c r="I235" s="178">
        <f>ROUND(E235*H235,2)</f>
        <v>4868.12</v>
      </c>
      <c r="J235" s="177">
        <v>92.03</v>
      </c>
      <c r="K235" s="178">
        <f>ROUND(E235*J235,2)</f>
        <v>15464.72</v>
      </c>
      <c r="L235" s="178">
        <v>21</v>
      </c>
      <c r="M235" s="178">
        <f>G235*(1+L235/100)</f>
        <v>0</v>
      </c>
      <c r="N235" s="176">
        <v>1.4999999999999999E-4</v>
      </c>
      <c r="O235" s="176">
        <f>ROUND(E235*N235,2)</f>
        <v>0.03</v>
      </c>
      <c r="P235" s="176">
        <v>0</v>
      </c>
      <c r="Q235" s="176">
        <f>ROUND(E235*P235,2)</f>
        <v>0</v>
      </c>
      <c r="R235" s="178"/>
      <c r="S235" s="178" t="s">
        <v>163</v>
      </c>
      <c r="T235" s="179" t="s">
        <v>163</v>
      </c>
      <c r="U235" s="162">
        <v>0.16</v>
      </c>
      <c r="V235" s="162">
        <f>ROUND(E235*U235,2)</f>
        <v>26.89</v>
      </c>
      <c r="W235" s="162"/>
      <c r="X235" s="162" t="s">
        <v>164</v>
      </c>
      <c r="Y235" s="162" t="s">
        <v>165</v>
      </c>
      <c r="Z235" s="152"/>
      <c r="AA235" s="152"/>
      <c r="AB235" s="152"/>
      <c r="AC235" s="152"/>
      <c r="AD235" s="152"/>
      <c r="AE235" s="152"/>
      <c r="AF235" s="152"/>
      <c r="AG235" s="152" t="s">
        <v>166</v>
      </c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  <c r="AR235" s="152"/>
      <c r="AS235" s="152"/>
      <c r="AT235" s="152"/>
      <c r="AU235" s="152"/>
      <c r="AV235" s="152"/>
      <c r="AW235" s="152"/>
      <c r="AX235" s="152"/>
      <c r="AY235" s="152"/>
      <c r="AZ235" s="152"/>
      <c r="BA235" s="152"/>
      <c r="BB235" s="152"/>
      <c r="BC235" s="152"/>
      <c r="BD235" s="152"/>
      <c r="BE235" s="152"/>
      <c r="BF235" s="152"/>
      <c r="BG235" s="152"/>
      <c r="BH235" s="152"/>
    </row>
    <row r="236" spans="1:60" outlineLevel="2" x14ac:dyDescent="0.25">
      <c r="A236" s="159"/>
      <c r="B236" s="160"/>
      <c r="C236" s="189" t="s">
        <v>373</v>
      </c>
      <c r="D236" s="163"/>
      <c r="E236" s="164">
        <v>145.41999999999999</v>
      </c>
      <c r="F236" s="162"/>
      <c r="G236" s="162"/>
      <c r="H236" s="162"/>
      <c r="I236" s="162"/>
      <c r="J236" s="162"/>
      <c r="K236" s="162"/>
      <c r="L236" s="162"/>
      <c r="M236" s="162"/>
      <c r="N236" s="161"/>
      <c r="O236" s="161"/>
      <c r="P236" s="161"/>
      <c r="Q236" s="161"/>
      <c r="R236" s="162"/>
      <c r="S236" s="162"/>
      <c r="T236" s="162"/>
      <c r="U236" s="162"/>
      <c r="V236" s="162"/>
      <c r="W236" s="162"/>
      <c r="X236" s="162"/>
      <c r="Y236" s="162"/>
      <c r="Z236" s="152"/>
      <c r="AA236" s="152"/>
      <c r="AB236" s="152"/>
      <c r="AC236" s="152"/>
      <c r="AD236" s="152"/>
      <c r="AE236" s="152"/>
      <c r="AF236" s="152"/>
      <c r="AG236" s="152" t="s">
        <v>168</v>
      </c>
      <c r="AH236" s="152">
        <v>5</v>
      </c>
      <c r="AI236" s="152"/>
      <c r="AJ236" s="152"/>
      <c r="AK236" s="152"/>
      <c r="AL236" s="152"/>
      <c r="AM236" s="152"/>
      <c r="AN236" s="152"/>
      <c r="AO236" s="152"/>
      <c r="AP236" s="152"/>
      <c r="AQ236" s="152"/>
      <c r="AR236" s="152"/>
      <c r="AS236" s="152"/>
      <c r="AT236" s="152"/>
      <c r="AU236" s="152"/>
      <c r="AV236" s="152"/>
      <c r="AW236" s="152"/>
      <c r="AX236" s="152"/>
      <c r="AY236" s="152"/>
      <c r="AZ236" s="152"/>
      <c r="BA236" s="152"/>
      <c r="BB236" s="152"/>
      <c r="BC236" s="152"/>
      <c r="BD236" s="152"/>
      <c r="BE236" s="152"/>
      <c r="BF236" s="152"/>
      <c r="BG236" s="152"/>
      <c r="BH236" s="152"/>
    </row>
    <row r="237" spans="1:60" outlineLevel="3" x14ac:dyDescent="0.25">
      <c r="A237" s="159"/>
      <c r="B237" s="160"/>
      <c r="C237" s="189" t="s">
        <v>374</v>
      </c>
      <c r="D237" s="163"/>
      <c r="E237" s="164">
        <v>22.62</v>
      </c>
      <c r="F237" s="162"/>
      <c r="G237" s="162"/>
      <c r="H237" s="162"/>
      <c r="I237" s="162"/>
      <c r="J237" s="162"/>
      <c r="K237" s="162"/>
      <c r="L237" s="162"/>
      <c r="M237" s="162"/>
      <c r="N237" s="161"/>
      <c r="O237" s="161"/>
      <c r="P237" s="161"/>
      <c r="Q237" s="161"/>
      <c r="R237" s="162"/>
      <c r="S237" s="162"/>
      <c r="T237" s="162"/>
      <c r="U237" s="162"/>
      <c r="V237" s="162"/>
      <c r="W237" s="162"/>
      <c r="X237" s="162"/>
      <c r="Y237" s="162"/>
      <c r="Z237" s="152"/>
      <c r="AA237" s="152"/>
      <c r="AB237" s="152"/>
      <c r="AC237" s="152"/>
      <c r="AD237" s="152"/>
      <c r="AE237" s="152"/>
      <c r="AF237" s="152"/>
      <c r="AG237" s="152" t="s">
        <v>168</v>
      </c>
      <c r="AH237" s="152">
        <v>5</v>
      </c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2"/>
      <c r="AV237" s="152"/>
      <c r="AW237" s="152"/>
      <c r="AX237" s="152"/>
      <c r="AY237" s="152"/>
      <c r="AZ237" s="152"/>
      <c r="BA237" s="152"/>
      <c r="BB237" s="152"/>
      <c r="BC237" s="152"/>
      <c r="BD237" s="152"/>
      <c r="BE237" s="152"/>
      <c r="BF237" s="152"/>
      <c r="BG237" s="152"/>
      <c r="BH237" s="152"/>
    </row>
    <row r="238" spans="1:60" ht="20.399999999999999" outlineLevel="1" x14ac:dyDescent="0.25">
      <c r="A238" s="173">
        <v>90</v>
      </c>
      <c r="B238" s="174" t="s">
        <v>455</v>
      </c>
      <c r="C238" s="188" t="s">
        <v>456</v>
      </c>
      <c r="D238" s="175" t="s">
        <v>190</v>
      </c>
      <c r="E238" s="176">
        <v>173.94399999999999</v>
      </c>
      <c r="F238" s="177"/>
      <c r="G238" s="178">
        <f>ROUND(E238*F238,2)</f>
        <v>0</v>
      </c>
      <c r="H238" s="177">
        <v>30.3</v>
      </c>
      <c r="I238" s="178">
        <f>ROUND(E238*H238,2)</f>
        <v>5270.5</v>
      </c>
      <c r="J238" s="177">
        <v>80.7</v>
      </c>
      <c r="K238" s="178">
        <f>ROUND(E238*J238,2)</f>
        <v>14037.28</v>
      </c>
      <c r="L238" s="178">
        <v>21</v>
      </c>
      <c r="M238" s="178">
        <f>G238*(1+L238/100)</f>
        <v>0</v>
      </c>
      <c r="N238" s="176">
        <v>1.6000000000000001E-4</v>
      </c>
      <c r="O238" s="176">
        <f>ROUND(E238*N238,2)</f>
        <v>0.03</v>
      </c>
      <c r="P238" s="176">
        <v>0</v>
      </c>
      <c r="Q238" s="176">
        <f>ROUND(E238*P238,2)</f>
        <v>0</v>
      </c>
      <c r="R238" s="178"/>
      <c r="S238" s="178" t="s">
        <v>163</v>
      </c>
      <c r="T238" s="179" t="s">
        <v>163</v>
      </c>
      <c r="U238" s="162">
        <v>0.14000000000000001</v>
      </c>
      <c r="V238" s="162">
        <f>ROUND(E238*U238,2)</f>
        <v>24.35</v>
      </c>
      <c r="W238" s="162"/>
      <c r="X238" s="162" t="s">
        <v>164</v>
      </c>
      <c r="Y238" s="162" t="s">
        <v>165</v>
      </c>
      <c r="Z238" s="152"/>
      <c r="AA238" s="152"/>
      <c r="AB238" s="152"/>
      <c r="AC238" s="152"/>
      <c r="AD238" s="152"/>
      <c r="AE238" s="152"/>
      <c r="AF238" s="152"/>
      <c r="AG238" s="152" t="s">
        <v>166</v>
      </c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  <c r="AR238" s="152"/>
      <c r="AS238" s="152"/>
      <c r="AT238" s="152"/>
      <c r="AU238" s="152"/>
      <c r="AV238" s="152"/>
      <c r="AW238" s="152"/>
      <c r="AX238" s="152"/>
      <c r="AY238" s="152"/>
      <c r="AZ238" s="152"/>
      <c r="BA238" s="152"/>
      <c r="BB238" s="152"/>
      <c r="BC238" s="152"/>
      <c r="BD238" s="152"/>
      <c r="BE238" s="152"/>
      <c r="BF238" s="152"/>
      <c r="BG238" s="152"/>
      <c r="BH238" s="152"/>
    </row>
    <row r="239" spans="1:60" outlineLevel="2" x14ac:dyDescent="0.25">
      <c r="A239" s="159"/>
      <c r="B239" s="160"/>
      <c r="C239" s="189" t="s">
        <v>457</v>
      </c>
      <c r="D239" s="163"/>
      <c r="E239" s="164">
        <v>173.94399999999999</v>
      </c>
      <c r="F239" s="162"/>
      <c r="G239" s="162"/>
      <c r="H239" s="162"/>
      <c r="I239" s="162"/>
      <c r="J239" s="162"/>
      <c r="K239" s="162"/>
      <c r="L239" s="162"/>
      <c r="M239" s="162"/>
      <c r="N239" s="161"/>
      <c r="O239" s="161"/>
      <c r="P239" s="161"/>
      <c r="Q239" s="161"/>
      <c r="R239" s="162"/>
      <c r="S239" s="162"/>
      <c r="T239" s="162"/>
      <c r="U239" s="162"/>
      <c r="V239" s="162"/>
      <c r="W239" s="162"/>
      <c r="X239" s="162"/>
      <c r="Y239" s="162"/>
      <c r="Z239" s="152"/>
      <c r="AA239" s="152"/>
      <c r="AB239" s="152"/>
      <c r="AC239" s="152"/>
      <c r="AD239" s="152"/>
      <c r="AE239" s="152"/>
      <c r="AF239" s="152"/>
      <c r="AG239" s="152" t="s">
        <v>168</v>
      </c>
      <c r="AH239" s="152">
        <v>5</v>
      </c>
      <c r="AI239" s="152"/>
      <c r="AJ239" s="152"/>
      <c r="AK239" s="152"/>
      <c r="AL239" s="152"/>
      <c r="AM239" s="152"/>
      <c r="AN239" s="152"/>
      <c r="AO239" s="152"/>
      <c r="AP239" s="152"/>
      <c r="AQ239" s="152"/>
      <c r="AR239" s="152"/>
      <c r="AS239" s="152"/>
      <c r="AT239" s="152"/>
      <c r="AU239" s="152"/>
      <c r="AV239" s="152"/>
      <c r="AW239" s="152"/>
      <c r="AX239" s="152"/>
      <c r="AY239" s="152"/>
      <c r="AZ239" s="152"/>
      <c r="BA239" s="152"/>
      <c r="BB239" s="152"/>
      <c r="BC239" s="152"/>
      <c r="BD239" s="152"/>
      <c r="BE239" s="152"/>
      <c r="BF239" s="152"/>
      <c r="BG239" s="152"/>
      <c r="BH239" s="152"/>
    </row>
    <row r="240" spans="1:60" ht="20.399999999999999" outlineLevel="1" x14ac:dyDescent="0.25">
      <c r="A240" s="173">
        <v>91</v>
      </c>
      <c r="B240" s="174" t="s">
        <v>458</v>
      </c>
      <c r="C240" s="188" t="s">
        <v>459</v>
      </c>
      <c r="D240" s="175" t="s">
        <v>190</v>
      </c>
      <c r="E240" s="176">
        <v>321.72000000000003</v>
      </c>
      <c r="F240" s="177"/>
      <c r="G240" s="178">
        <f>ROUND(E240*F240,2)</f>
        <v>0</v>
      </c>
      <c r="H240" s="177">
        <v>0</v>
      </c>
      <c r="I240" s="178">
        <f>ROUND(E240*H240,2)</f>
        <v>0</v>
      </c>
      <c r="J240" s="177">
        <v>46</v>
      </c>
      <c r="K240" s="178">
        <f>ROUND(E240*J240,2)</f>
        <v>14799.12</v>
      </c>
      <c r="L240" s="178">
        <v>21</v>
      </c>
      <c r="M240" s="178">
        <f>G240*(1+L240/100)</f>
        <v>0</v>
      </c>
      <c r="N240" s="176">
        <v>0</v>
      </c>
      <c r="O240" s="176">
        <f>ROUND(E240*N240,2)</f>
        <v>0</v>
      </c>
      <c r="P240" s="176">
        <v>0</v>
      </c>
      <c r="Q240" s="176">
        <f>ROUND(E240*P240,2)</f>
        <v>0</v>
      </c>
      <c r="R240" s="178"/>
      <c r="S240" s="178" t="s">
        <v>163</v>
      </c>
      <c r="T240" s="179" t="s">
        <v>163</v>
      </c>
      <c r="U240" s="162">
        <v>0.08</v>
      </c>
      <c r="V240" s="162">
        <f>ROUND(E240*U240,2)</f>
        <v>25.74</v>
      </c>
      <c r="W240" s="162"/>
      <c r="X240" s="162" t="s">
        <v>164</v>
      </c>
      <c r="Y240" s="162" t="s">
        <v>165</v>
      </c>
      <c r="Z240" s="152"/>
      <c r="AA240" s="152"/>
      <c r="AB240" s="152"/>
      <c r="AC240" s="152"/>
      <c r="AD240" s="152"/>
      <c r="AE240" s="152"/>
      <c r="AF240" s="152"/>
      <c r="AG240" s="152" t="s">
        <v>166</v>
      </c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</row>
    <row r="241" spans="1:60" outlineLevel="2" x14ac:dyDescent="0.25">
      <c r="A241" s="159"/>
      <c r="B241" s="160"/>
      <c r="C241" s="189" t="s">
        <v>335</v>
      </c>
      <c r="D241" s="163"/>
      <c r="E241" s="164">
        <v>160.86000000000001</v>
      </c>
      <c r="F241" s="162"/>
      <c r="G241" s="162"/>
      <c r="H241" s="162"/>
      <c r="I241" s="162"/>
      <c r="J241" s="162"/>
      <c r="K241" s="162"/>
      <c r="L241" s="162"/>
      <c r="M241" s="162"/>
      <c r="N241" s="161"/>
      <c r="O241" s="161"/>
      <c r="P241" s="161"/>
      <c r="Q241" s="161"/>
      <c r="R241" s="162"/>
      <c r="S241" s="162"/>
      <c r="T241" s="162"/>
      <c r="U241" s="162"/>
      <c r="V241" s="162"/>
      <c r="W241" s="162"/>
      <c r="X241" s="162"/>
      <c r="Y241" s="162"/>
      <c r="Z241" s="152"/>
      <c r="AA241" s="152"/>
      <c r="AB241" s="152"/>
      <c r="AC241" s="152"/>
      <c r="AD241" s="152"/>
      <c r="AE241" s="152"/>
      <c r="AF241" s="152"/>
      <c r="AG241" s="152" t="s">
        <v>168</v>
      </c>
      <c r="AH241" s="152">
        <v>0</v>
      </c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</row>
    <row r="242" spans="1:60" outlineLevel="3" x14ac:dyDescent="0.25">
      <c r="A242" s="159"/>
      <c r="B242" s="160"/>
      <c r="C242" s="189" t="s">
        <v>460</v>
      </c>
      <c r="D242" s="163"/>
      <c r="E242" s="164">
        <v>160.86000000000001</v>
      </c>
      <c r="F242" s="162"/>
      <c r="G242" s="162"/>
      <c r="H242" s="162"/>
      <c r="I242" s="162"/>
      <c r="J242" s="162"/>
      <c r="K242" s="162"/>
      <c r="L242" s="162"/>
      <c r="M242" s="162"/>
      <c r="N242" s="161"/>
      <c r="O242" s="161"/>
      <c r="P242" s="161"/>
      <c r="Q242" s="161"/>
      <c r="R242" s="162"/>
      <c r="S242" s="162"/>
      <c r="T242" s="162"/>
      <c r="U242" s="162"/>
      <c r="V242" s="162"/>
      <c r="W242" s="162"/>
      <c r="X242" s="162"/>
      <c r="Y242" s="162"/>
      <c r="Z242" s="152"/>
      <c r="AA242" s="152"/>
      <c r="AB242" s="152"/>
      <c r="AC242" s="152"/>
      <c r="AD242" s="152"/>
      <c r="AE242" s="152"/>
      <c r="AF242" s="152"/>
      <c r="AG242" s="152" t="s">
        <v>168</v>
      </c>
      <c r="AH242" s="152">
        <v>0</v>
      </c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</row>
    <row r="243" spans="1:60" ht="20.399999999999999" outlineLevel="1" x14ac:dyDescent="0.25">
      <c r="A243" s="173">
        <v>92</v>
      </c>
      <c r="B243" s="174" t="s">
        <v>461</v>
      </c>
      <c r="C243" s="188" t="s">
        <v>462</v>
      </c>
      <c r="D243" s="175" t="s">
        <v>190</v>
      </c>
      <c r="E243" s="176">
        <v>106.08</v>
      </c>
      <c r="F243" s="177"/>
      <c r="G243" s="178">
        <f>ROUND(E243*F243,2)</f>
        <v>0</v>
      </c>
      <c r="H243" s="177">
        <v>6.65</v>
      </c>
      <c r="I243" s="178">
        <f>ROUND(E243*H243,2)</f>
        <v>705.43</v>
      </c>
      <c r="J243" s="177">
        <v>90.95</v>
      </c>
      <c r="K243" s="178">
        <f>ROUND(E243*J243,2)</f>
        <v>9647.98</v>
      </c>
      <c r="L243" s="178">
        <v>21</v>
      </c>
      <c r="M243" s="178">
        <f>G243*(1+L243/100)</f>
        <v>0</v>
      </c>
      <c r="N243" s="176">
        <v>2.3000000000000001E-4</v>
      </c>
      <c r="O243" s="176">
        <f>ROUND(E243*N243,2)</f>
        <v>0.02</v>
      </c>
      <c r="P243" s="176">
        <v>0</v>
      </c>
      <c r="Q243" s="176">
        <f>ROUND(E243*P243,2)</f>
        <v>0</v>
      </c>
      <c r="R243" s="178"/>
      <c r="S243" s="178" t="s">
        <v>163</v>
      </c>
      <c r="T243" s="179" t="s">
        <v>163</v>
      </c>
      <c r="U243" s="162">
        <v>0.161</v>
      </c>
      <c r="V243" s="162">
        <f>ROUND(E243*U243,2)</f>
        <v>17.079999999999998</v>
      </c>
      <c r="W243" s="162"/>
      <c r="X243" s="162" t="s">
        <v>164</v>
      </c>
      <c r="Y243" s="162" t="s">
        <v>165</v>
      </c>
      <c r="Z243" s="152"/>
      <c r="AA243" s="152"/>
      <c r="AB243" s="152"/>
      <c r="AC243" s="152"/>
      <c r="AD243" s="152"/>
      <c r="AE243" s="152"/>
      <c r="AF243" s="152"/>
      <c r="AG243" s="152" t="s">
        <v>166</v>
      </c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</row>
    <row r="244" spans="1:60" ht="30.6" outlineLevel="2" x14ac:dyDescent="0.25">
      <c r="A244" s="159"/>
      <c r="B244" s="160"/>
      <c r="C244" s="189" t="s">
        <v>463</v>
      </c>
      <c r="D244" s="163"/>
      <c r="E244" s="164">
        <v>106.08</v>
      </c>
      <c r="F244" s="162"/>
      <c r="G244" s="162"/>
      <c r="H244" s="162"/>
      <c r="I244" s="162"/>
      <c r="J244" s="162"/>
      <c r="K244" s="162"/>
      <c r="L244" s="162"/>
      <c r="M244" s="162"/>
      <c r="N244" s="161"/>
      <c r="O244" s="161"/>
      <c r="P244" s="161"/>
      <c r="Q244" s="161"/>
      <c r="R244" s="162"/>
      <c r="S244" s="162"/>
      <c r="T244" s="162"/>
      <c r="U244" s="162"/>
      <c r="V244" s="162"/>
      <c r="W244" s="162"/>
      <c r="X244" s="162"/>
      <c r="Y244" s="162"/>
      <c r="Z244" s="152"/>
      <c r="AA244" s="152"/>
      <c r="AB244" s="152"/>
      <c r="AC244" s="152"/>
      <c r="AD244" s="152"/>
      <c r="AE244" s="152"/>
      <c r="AF244" s="152"/>
      <c r="AG244" s="152" t="s">
        <v>168</v>
      </c>
      <c r="AH244" s="152">
        <v>0</v>
      </c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</row>
    <row r="245" spans="1:60" ht="20.399999999999999" outlineLevel="1" x14ac:dyDescent="0.25">
      <c r="A245" s="173">
        <v>93</v>
      </c>
      <c r="B245" s="174" t="s">
        <v>464</v>
      </c>
      <c r="C245" s="188" t="s">
        <v>465</v>
      </c>
      <c r="D245" s="175" t="s">
        <v>190</v>
      </c>
      <c r="E245" s="176">
        <v>182.04</v>
      </c>
      <c r="F245" s="177"/>
      <c r="G245" s="178">
        <f>ROUND(E245*F245,2)</f>
        <v>0</v>
      </c>
      <c r="H245" s="177">
        <v>32.24</v>
      </c>
      <c r="I245" s="178">
        <f>ROUND(E245*H245,2)</f>
        <v>5868.97</v>
      </c>
      <c r="J245" s="177">
        <v>51.66</v>
      </c>
      <c r="K245" s="178">
        <f>ROUND(E245*J245,2)</f>
        <v>9404.19</v>
      </c>
      <c r="L245" s="178">
        <v>21</v>
      </c>
      <c r="M245" s="178">
        <f>G245*(1+L245/100)</f>
        <v>0</v>
      </c>
      <c r="N245" s="176">
        <v>6.0000000000000002E-5</v>
      </c>
      <c r="O245" s="176">
        <f>ROUND(E245*N245,2)</f>
        <v>0.01</v>
      </c>
      <c r="P245" s="176">
        <v>0</v>
      </c>
      <c r="Q245" s="176">
        <f>ROUND(E245*P245,2)</f>
        <v>0</v>
      </c>
      <c r="R245" s="178"/>
      <c r="S245" s="178" t="s">
        <v>163</v>
      </c>
      <c r="T245" s="179" t="s">
        <v>163</v>
      </c>
      <c r="U245" s="162">
        <v>0.09</v>
      </c>
      <c r="V245" s="162">
        <f>ROUND(E245*U245,2)</f>
        <v>16.38</v>
      </c>
      <c r="W245" s="162"/>
      <c r="X245" s="162" t="s">
        <v>164</v>
      </c>
      <c r="Y245" s="162" t="s">
        <v>165</v>
      </c>
      <c r="Z245" s="152"/>
      <c r="AA245" s="152"/>
      <c r="AB245" s="152"/>
      <c r="AC245" s="152"/>
      <c r="AD245" s="152"/>
      <c r="AE245" s="152"/>
      <c r="AF245" s="152"/>
      <c r="AG245" s="152" t="s">
        <v>166</v>
      </c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</row>
    <row r="246" spans="1:60" outlineLevel="2" x14ac:dyDescent="0.25">
      <c r="A246" s="159"/>
      <c r="B246" s="160"/>
      <c r="C246" s="189" t="s">
        <v>426</v>
      </c>
      <c r="D246" s="163"/>
      <c r="E246" s="164">
        <v>182.04</v>
      </c>
      <c r="F246" s="162"/>
      <c r="G246" s="162"/>
      <c r="H246" s="162"/>
      <c r="I246" s="162"/>
      <c r="J246" s="162"/>
      <c r="K246" s="162"/>
      <c r="L246" s="162"/>
      <c r="M246" s="162"/>
      <c r="N246" s="161"/>
      <c r="O246" s="161"/>
      <c r="P246" s="161"/>
      <c r="Q246" s="161"/>
      <c r="R246" s="162"/>
      <c r="S246" s="162"/>
      <c r="T246" s="162"/>
      <c r="U246" s="162"/>
      <c r="V246" s="162"/>
      <c r="W246" s="162"/>
      <c r="X246" s="162"/>
      <c r="Y246" s="162"/>
      <c r="Z246" s="152"/>
      <c r="AA246" s="152"/>
      <c r="AB246" s="152"/>
      <c r="AC246" s="152"/>
      <c r="AD246" s="152"/>
      <c r="AE246" s="152"/>
      <c r="AF246" s="152"/>
      <c r="AG246" s="152" t="s">
        <v>168</v>
      </c>
      <c r="AH246" s="152">
        <v>0</v>
      </c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</row>
    <row r="247" spans="1:60" ht="20.399999999999999" outlineLevel="1" x14ac:dyDescent="0.25">
      <c r="A247" s="173">
        <v>94</v>
      </c>
      <c r="B247" s="174" t="s">
        <v>466</v>
      </c>
      <c r="C247" s="188" t="s">
        <v>467</v>
      </c>
      <c r="D247" s="175" t="s">
        <v>190</v>
      </c>
      <c r="E247" s="176">
        <v>273.06</v>
      </c>
      <c r="F247" s="177"/>
      <c r="G247" s="178">
        <f>ROUND(E247*F247,2)</f>
        <v>0</v>
      </c>
      <c r="H247" s="177">
        <v>84.46</v>
      </c>
      <c r="I247" s="178">
        <f>ROUND(E247*H247,2)</f>
        <v>23062.65</v>
      </c>
      <c r="J247" s="177">
        <v>120.54</v>
      </c>
      <c r="K247" s="178">
        <f>ROUND(E247*J247,2)</f>
        <v>32914.65</v>
      </c>
      <c r="L247" s="178">
        <v>21</v>
      </c>
      <c r="M247" s="178">
        <f>G247*(1+L247/100)</f>
        <v>0</v>
      </c>
      <c r="N247" s="176">
        <v>1.6000000000000001E-4</v>
      </c>
      <c r="O247" s="176">
        <f>ROUND(E247*N247,2)</f>
        <v>0.04</v>
      </c>
      <c r="P247" s="176">
        <v>0</v>
      </c>
      <c r="Q247" s="176">
        <f>ROUND(E247*P247,2)</f>
        <v>0</v>
      </c>
      <c r="R247" s="178"/>
      <c r="S247" s="178" t="s">
        <v>163</v>
      </c>
      <c r="T247" s="179" t="s">
        <v>163</v>
      </c>
      <c r="U247" s="162">
        <v>0.21</v>
      </c>
      <c r="V247" s="162">
        <f>ROUND(E247*U247,2)</f>
        <v>57.34</v>
      </c>
      <c r="W247" s="162"/>
      <c r="X247" s="162" t="s">
        <v>164</v>
      </c>
      <c r="Y247" s="162" t="s">
        <v>165</v>
      </c>
      <c r="Z247" s="152"/>
      <c r="AA247" s="152"/>
      <c r="AB247" s="152"/>
      <c r="AC247" s="152"/>
      <c r="AD247" s="152"/>
      <c r="AE247" s="152"/>
      <c r="AF247" s="152"/>
      <c r="AG247" s="152" t="s">
        <v>166</v>
      </c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</row>
    <row r="248" spans="1:60" outlineLevel="2" x14ac:dyDescent="0.25">
      <c r="A248" s="159"/>
      <c r="B248" s="160"/>
      <c r="C248" s="189" t="s">
        <v>468</v>
      </c>
      <c r="D248" s="163"/>
      <c r="E248" s="164">
        <v>273.06</v>
      </c>
      <c r="F248" s="162"/>
      <c r="G248" s="162"/>
      <c r="H248" s="162"/>
      <c r="I248" s="162"/>
      <c r="J248" s="162"/>
      <c r="K248" s="162"/>
      <c r="L248" s="162"/>
      <c r="M248" s="162"/>
      <c r="N248" s="161"/>
      <c r="O248" s="161"/>
      <c r="P248" s="161"/>
      <c r="Q248" s="161"/>
      <c r="R248" s="162"/>
      <c r="S248" s="162"/>
      <c r="T248" s="162"/>
      <c r="U248" s="162"/>
      <c r="V248" s="162"/>
      <c r="W248" s="162"/>
      <c r="X248" s="162"/>
      <c r="Y248" s="162"/>
      <c r="Z248" s="152"/>
      <c r="AA248" s="152"/>
      <c r="AB248" s="152"/>
      <c r="AC248" s="152"/>
      <c r="AD248" s="152"/>
      <c r="AE248" s="152"/>
      <c r="AF248" s="152"/>
      <c r="AG248" s="152" t="s">
        <v>168</v>
      </c>
      <c r="AH248" s="152">
        <v>0</v>
      </c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</row>
    <row r="249" spans="1:60" outlineLevel="1" x14ac:dyDescent="0.25">
      <c r="A249" s="173">
        <v>95</v>
      </c>
      <c r="B249" s="174" t="s">
        <v>469</v>
      </c>
      <c r="C249" s="188" t="s">
        <v>470</v>
      </c>
      <c r="D249" s="175" t="s">
        <v>162</v>
      </c>
      <c r="E249" s="176">
        <v>21.929600000000001</v>
      </c>
      <c r="F249" s="177"/>
      <c r="G249" s="178">
        <f>ROUND(E249*F249,2)</f>
        <v>0</v>
      </c>
      <c r="H249" s="177">
        <v>1504.31</v>
      </c>
      <c r="I249" s="178">
        <f>ROUND(E249*H249,2)</f>
        <v>32988.92</v>
      </c>
      <c r="J249" s="177">
        <v>570.69000000000005</v>
      </c>
      <c r="K249" s="178">
        <f>ROUND(E249*J249,2)</f>
        <v>12515</v>
      </c>
      <c r="L249" s="178">
        <v>21</v>
      </c>
      <c r="M249" s="178">
        <f>G249*(1+L249/100)</f>
        <v>0</v>
      </c>
      <c r="N249" s="176">
        <v>5.7750000000000003E-2</v>
      </c>
      <c r="O249" s="176">
        <f>ROUND(E249*N249,2)</f>
        <v>1.27</v>
      </c>
      <c r="P249" s="176">
        <v>0</v>
      </c>
      <c r="Q249" s="176">
        <f>ROUND(E249*P249,2)</f>
        <v>0</v>
      </c>
      <c r="R249" s="178"/>
      <c r="S249" s="178" t="s">
        <v>163</v>
      </c>
      <c r="T249" s="179" t="s">
        <v>163</v>
      </c>
      <c r="U249" s="162">
        <v>0.8</v>
      </c>
      <c r="V249" s="162">
        <f>ROUND(E249*U249,2)</f>
        <v>17.54</v>
      </c>
      <c r="W249" s="162"/>
      <c r="X249" s="162" t="s">
        <v>164</v>
      </c>
      <c r="Y249" s="162" t="s">
        <v>165</v>
      </c>
      <c r="Z249" s="152"/>
      <c r="AA249" s="152"/>
      <c r="AB249" s="152"/>
      <c r="AC249" s="152"/>
      <c r="AD249" s="152"/>
      <c r="AE249" s="152"/>
      <c r="AF249" s="152"/>
      <c r="AG249" s="152" t="s">
        <v>166</v>
      </c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</row>
    <row r="250" spans="1:60" ht="30.6" outlineLevel="2" x14ac:dyDescent="0.25">
      <c r="A250" s="159"/>
      <c r="B250" s="160"/>
      <c r="C250" s="189" t="s">
        <v>471</v>
      </c>
      <c r="D250" s="163"/>
      <c r="E250" s="164">
        <v>8.4863999999999997</v>
      </c>
      <c r="F250" s="162"/>
      <c r="G250" s="162"/>
      <c r="H250" s="162"/>
      <c r="I250" s="162"/>
      <c r="J250" s="162"/>
      <c r="K250" s="162"/>
      <c r="L250" s="162"/>
      <c r="M250" s="162"/>
      <c r="N250" s="161"/>
      <c r="O250" s="161"/>
      <c r="P250" s="161"/>
      <c r="Q250" s="161"/>
      <c r="R250" s="162"/>
      <c r="S250" s="162"/>
      <c r="T250" s="162"/>
      <c r="U250" s="162"/>
      <c r="V250" s="162"/>
      <c r="W250" s="162"/>
      <c r="X250" s="162"/>
      <c r="Y250" s="162"/>
      <c r="Z250" s="152"/>
      <c r="AA250" s="152"/>
      <c r="AB250" s="152"/>
      <c r="AC250" s="152"/>
      <c r="AD250" s="152"/>
      <c r="AE250" s="152"/>
      <c r="AF250" s="152"/>
      <c r="AG250" s="152" t="s">
        <v>168</v>
      </c>
      <c r="AH250" s="152">
        <v>0</v>
      </c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</row>
    <row r="251" spans="1:60" outlineLevel="3" x14ac:dyDescent="0.25">
      <c r="A251" s="159"/>
      <c r="B251" s="160"/>
      <c r="C251" s="189" t="s">
        <v>472</v>
      </c>
      <c r="D251" s="163"/>
      <c r="E251" s="164">
        <v>13.443199999999999</v>
      </c>
      <c r="F251" s="162"/>
      <c r="G251" s="162"/>
      <c r="H251" s="162"/>
      <c r="I251" s="162"/>
      <c r="J251" s="162"/>
      <c r="K251" s="162"/>
      <c r="L251" s="162"/>
      <c r="M251" s="162"/>
      <c r="N251" s="161"/>
      <c r="O251" s="161"/>
      <c r="P251" s="161"/>
      <c r="Q251" s="161"/>
      <c r="R251" s="162"/>
      <c r="S251" s="162"/>
      <c r="T251" s="162"/>
      <c r="U251" s="162"/>
      <c r="V251" s="162"/>
      <c r="W251" s="162"/>
      <c r="X251" s="162"/>
      <c r="Y251" s="162"/>
      <c r="Z251" s="152"/>
      <c r="AA251" s="152"/>
      <c r="AB251" s="152"/>
      <c r="AC251" s="152"/>
      <c r="AD251" s="152"/>
      <c r="AE251" s="152"/>
      <c r="AF251" s="152"/>
      <c r="AG251" s="152" t="s">
        <v>168</v>
      </c>
      <c r="AH251" s="152">
        <v>5</v>
      </c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</row>
    <row r="252" spans="1:60" outlineLevel="1" x14ac:dyDescent="0.25">
      <c r="A252" s="173">
        <v>96</v>
      </c>
      <c r="B252" s="174" t="s">
        <v>473</v>
      </c>
      <c r="C252" s="188" t="s">
        <v>474</v>
      </c>
      <c r="D252" s="175" t="s">
        <v>190</v>
      </c>
      <c r="E252" s="176">
        <v>160.86000000000001</v>
      </c>
      <c r="F252" s="177"/>
      <c r="G252" s="178">
        <f>ROUND(E252*F252,2)</f>
        <v>0</v>
      </c>
      <c r="H252" s="177">
        <v>10.6</v>
      </c>
      <c r="I252" s="178">
        <f>ROUND(E252*H252,2)</f>
        <v>1705.12</v>
      </c>
      <c r="J252" s="177">
        <v>40.200000000000003</v>
      </c>
      <c r="K252" s="178">
        <f>ROUND(E252*J252,2)</f>
        <v>6466.57</v>
      </c>
      <c r="L252" s="178">
        <v>21</v>
      </c>
      <c r="M252" s="178">
        <f>G252*(1+L252/100)</f>
        <v>0</v>
      </c>
      <c r="N252" s="176">
        <v>3.0000000000000001E-5</v>
      </c>
      <c r="O252" s="176">
        <f>ROUND(E252*N252,2)</f>
        <v>0</v>
      </c>
      <c r="P252" s="176">
        <v>0</v>
      </c>
      <c r="Q252" s="176">
        <f>ROUND(E252*P252,2)</f>
        <v>0</v>
      </c>
      <c r="R252" s="178"/>
      <c r="S252" s="178" t="s">
        <v>163</v>
      </c>
      <c r="T252" s="179" t="s">
        <v>163</v>
      </c>
      <c r="U252" s="162">
        <v>7.0000000000000007E-2</v>
      </c>
      <c r="V252" s="162">
        <f>ROUND(E252*U252,2)</f>
        <v>11.26</v>
      </c>
      <c r="W252" s="162"/>
      <c r="X252" s="162" t="s">
        <v>164</v>
      </c>
      <c r="Y252" s="162" t="s">
        <v>165</v>
      </c>
      <c r="Z252" s="152"/>
      <c r="AA252" s="152"/>
      <c r="AB252" s="152"/>
      <c r="AC252" s="152"/>
      <c r="AD252" s="152"/>
      <c r="AE252" s="152"/>
      <c r="AF252" s="152"/>
      <c r="AG252" s="152" t="s">
        <v>166</v>
      </c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  <c r="BA252" s="152"/>
      <c r="BB252" s="152"/>
      <c r="BC252" s="152"/>
      <c r="BD252" s="152"/>
      <c r="BE252" s="152"/>
      <c r="BF252" s="152"/>
      <c r="BG252" s="152"/>
      <c r="BH252" s="152"/>
    </row>
    <row r="253" spans="1:60" outlineLevel="2" x14ac:dyDescent="0.25">
      <c r="A253" s="159"/>
      <c r="B253" s="160"/>
      <c r="C253" s="189" t="s">
        <v>335</v>
      </c>
      <c r="D253" s="163"/>
      <c r="E253" s="164">
        <v>160.86000000000001</v>
      </c>
      <c r="F253" s="162"/>
      <c r="G253" s="162"/>
      <c r="H253" s="162"/>
      <c r="I253" s="162"/>
      <c r="J253" s="162"/>
      <c r="K253" s="162"/>
      <c r="L253" s="162"/>
      <c r="M253" s="162"/>
      <c r="N253" s="161"/>
      <c r="O253" s="161"/>
      <c r="P253" s="161"/>
      <c r="Q253" s="161"/>
      <c r="R253" s="162"/>
      <c r="S253" s="162"/>
      <c r="T253" s="162"/>
      <c r="U253" s="162"/>
      <c r="V253" s="162"/>
      <c r="W253" s="162"/>
      <c r="X253" s="162"/>
      <c r="Y253" s="162"/>
      <c r="Z253" s="152"/>
      <c r="AA253" s="152"/>
      <c r="AB253" s="152"/>
      <c r="AC253" s="152"/>
      <c r="AD253" s="152"/>
      <c r="AE253" s="152"/>
      <c r="AF253" s="152"/>
      <c r="AG253" s="152" t="s">
        <v>168</v>
      </c>
      <c r="AH253" s="152">
        <v>0</v>
      </c>
      <c r="AI253" s="152"/>
      <c r="AJ253" s="152"/>
      <c r="AK253" s="152"/>
      <c r="AL253" s="152"/>
      <c r="AM253" s="152"/>
      <c r="AN253" s="152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  <c r="BA253" s="152"/>
      <c r="BB253" s="152"/>
      <c r="BC253" s="152"/>
      <c r="BD253" s="152"/>
      <c r="BE253" s="152"/>
      <c r="BF253" s="152"/>
      <c r="BG253" s="152"/>
      <c r="BH253" s="152"/>
    </row>
    <row r="254" spans="1:60" ht="20.399999999999999" outlineLevel="1" x14ac:dyDescent="0.25">
      <c r="A254" s="173">
        <v>97</v>
      </c>
      <c r="B254" s="174" t="s">
        <v>475</v>
      </c>
      <c r="C254" s="188" t="s">
        <v>476</v>
      </c>
      <c r="D254" s="175" t="s">
        <v>235</v>
      </c>
      <c r="E254" s="176">
        <v>133.345</v>
      </c>
      <c r="F254" s="177"/>
      <c r="G254" s="178">
        <f>ROUND(E254*F254,2)</f>
        <v>0</v>
      </c>
      <c r="H254" s="177">
        <v>2.54</v>
      </c>
      <c r="I254" s="178">
        <f>ROUND(E254*H254,2)</f>
        <v>338.7</v>
      </c>
      <c r="J254" s="177">
        <v>28.76</v>
      </c>
      <c r="K254" s="178">
        <f>ROUND(E254*J254,2)</f>
        <v>3835</v>
      </c>
      <c r="L254" s="178">
        <v>21</v>
      </c>
      <c r="M254" s="178">
        <f>G254*(1+L254/100)</f>
        <v>0</v>
      </c>
      <c r="N254" s="176">
        <v>0</v>
      </c>
      <c r="O254" s="176">
        <f>ROUND(E254*N254,2)</f>
        <v>0</v>
      </c>
      <c r="P254" s="176">
        <v>0</v>
      </c>
      <c r="Q254" s="176">
        <f>ROUND(E254*P254,2)</f>
        <v>0</v>
      </c>
      <c r="R254" s="178"/>
      <c r="S254" s="178" t="s">
        <v>163</v>
      </c>
      <c r="T254" s="179" t="s">
        <v>163</v>
      </c>
      <c r="U254" s="162">
        <v>0.05</v>
      </c>
      <c r="V254" s="162">
        <f>ROUND(E254*U254,2)</f>
        <v>6.67</v>
      </c>
      <c r="W254" s="162"/>
      <c r="X254" s="162" t="s">
        <v>164</v>
      </c>
      <c r="Y254" s="162" t="s">
        <v>165</v>
      </c>
      <c r="Z254" s="152"/>
      <c r="AA254" s="152"/>
      <c r="AB254" s="152"/>
      <c r="AC254" s="152"/>
      <c r="AD254" s="152"/>
      <c r="AE254" s="152"/>
      <c r="AF254" s="152"/>
      <c r="AG254" s="152" t="s">
        <v>166</v>
      </c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  <c r="AZ254" s="152"/>
      <c r="BA254" s="152"/>
      <c r="BB254" s="152"/>
      <c r="BC254" s="152"/>
      <c r="BD254" s="152"/>
      <c r="BE254" s="152"/>
      <c r="BF254" s="152"/>
      <c r="BG254" s="152"/>
      <c r="BH254" s="152"/>
    </row>
    <row r="255" spans="1:60" outlineLevel="2" x14ac:dyDescent="0.25">
      <c r="A255" s="159"/>
      <c r="B255" s="160"/>
      <c r="C255" s="189" t="s">
        <v>477</v>
      </c>
      <c r="D255" s="163"/>
      <c r="E255" s="164">
        <v>21.6</v>
      </c>
      <c r="F255" s="162"/>
      <c r="G255" s="162"/>
      <c r="H255" s="162"/>
      <c r="I255" s="162"/>
      <c r="J255" s="162"/>
      <c r="K255" s="162"/>
      <c r="L255" s="162"/>
      <c r="M255" s="162"/>
      <c r="N255" s="161"/>
      <c r="O255" s="161"/>
      <c r="P255" s="161"/>
      <c r="Q255" s="161"/>
      <c r="R255" s="162"/>
      <c r="S255" s="162"/>
      <c r="T255" s="162"/>
      <c r="U255" s="162"/>
      <c r="V255" s="162"/>
      <c r="W255" s="162"/>
      <c r="X255" s="162"/>
      <c r="Y255" s="162"/>
      <c r="Z255" s="152"/>
      <c r="AA255" s="152"/>
      <c r="AB255" s="152"/>
      <c r="AC255" s="152"/>
      <c r="AD255" s="152"/>
      <c r="AE255" s="152"/>
      <c r="AF255" s="152"/>
      <c r="AG255" s="152" t="s">
        <v>168</v>
      </c>
      <c r="AH255" s="152">
        <v>0</v>
      </c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  <c r="BA255" s="152"/>
      <c r="BB255" s="152"/>
      <c r="BC255" s="152"/>
      <c r="BD255" s="152"/>
      <c r="BE255" s="152"/>
      <c r="BF255" s="152"/>
      <c r="BG255" s="152"/>
      <c r="BH255" s="152"/>
    </row>
    <row r="256" spans="1:60" outlineLevel="3" x14ac:dyDescent="0.25">
      <c r="A256" s="159"/>
      <c r="B256" s="160"/>
      <c r="C256" s="189" t="s">
        <v>478</v>
      </c>
      <c r="D256" s="163"/>
      <c r="E256" s="164">
        <v>9</v>
      </c>
      <c r="F256" s="162"/>
      <c r="G256" s="162"/>
      <c r="H256" s="162"/>
      <c r="I256" s="162"/>
      <c r="J256" s="162"/>
      <c r="K256" s="162"/>
      <c r="L256" s="162"/>
      <c r="M256" s="162"/>
      <c r="N256" s="161"/>
      <c r="O256" s="161"/>
      <c r="P256" s="161"/>
      <c r="Q256" s="161"/>
      <c r="R256" s="162"/>
      <c r="S256" s="162"/>
      <c r="T256" s="162"/>
      <c r="U256" s="162"/>
      <c r="V256" s="162"/>
      <c r="W256" s="162"/>
      <c r="X256" s="162"/>
      <c r="Y256" s="162"/>
      <c r="Z256" s="152"/>
      <c r="AA256" s="152"/>
      <c r="AB256" s="152"/>
      <c r="AC256" s="152"/>
      <c r="AD256" s="152"/>
      <c r="AE256" s="152"/>
      <c r="AF256" s="152"/>
      <c r="AG256" s="152" t="s">
        <v>168</v>
      </c>
      <c r="AH256" s="152">
        <v>0</v>
      </c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  <c r="BA256" s="152"/>
      <c r="BB256" s="152"/>
      <c r="BC256" s="152"/>
      <c r="BD256" s="152"/>
      <c r="BE256" s="152"/>
      <c r="BF256" s="152"/>
      <c r="BG256" s="152"/>
      <c r="BH256" s="152"/>
    </row>
    <row r="257" spans="1:60" outlineLevel="3" x14ac:dyDescent="0.25">
      <c r="A257" s="159"/>
      <c r="B257" s="160"/>
      <c r="C257" s="189" t="s">
        <v>479</v>
      </c>
      <c r="D257" s="163"/>
      <c r="E257" s="164">
        <v>35.274999999999999</v>
      </c>
      <c r="F257" s="162"/>
      <c r="G257" s="162"/>
      <c r="H257" s="162"/>
      <c r="I257" s="162"/>
      <c r="J257" s="162"/>
      <c r="K257" s="162"/>
      <c r="L257" s="162"/>
      <c r="M257" s="162"/>
      <c r="N257" s="161"/>
      <c r="O257" s="161"/>
      <c r="P257" s="161"/>
      <c r="Q257" s="161"/>
      <c r="R257" s="162"/>
      <c r="S257" s="162"/>
      <c r="T257" s="162"/>
      <c r="U257" s="162"/>
      <c r="V257" s="162"/>
      <c r="W257" s="162"/>
      <c r="X257" s="162"/>
      <c r="Y257" s="162"/>
      <c r="Z257" s="152"/>
      <c r="AA257" s="152"/>
      <c r="AB257" s="152"/>
      <c r="AC257" s="152"/>
      <c r="AD257" s="152"/>
      <c r="AE257" s="152"/>
      <c r="AF257" s="152"/>
      <c r="AG257" s="152" t="s">
        <v>168</v>
      </c>
      <c r="AH257" s="152">
        <v>0</v>
      </c>
      <c r="AI257" s="152"/>
      <c r="AJ257" s="152"/>
      <c r="AK257" s="152"/>
      <c r="AL257" s="152"/>
      <c r="AM257" s="152"/>
      <c r="AN257" s="152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  <c r="BA257" s="152"/>
      <c r="BB257" s="152"/>
      <c r="BC257" s="152"/>
      <c r="BD257" s="152"/>
      <c r="BE257" s="152"/>
      <c r="BF257" s="152"/>
      <c r="BG257" s="152"/>
      <c r="BH257" s="152"/>
    </row>
    <row r="258" spans="1:60" outlineLevel="3" x14ac:dyDescent="0.25">
      <c r="A258" s="159"/>
      <c r="B258" s="160"/>
      <c r="C258" s="189" t="s">
        <v>480</v>
      </c>
      <c r="D258" s="163"/>
      <c r="E258" s="164">
        <v>13.87</v>
      </c>
      <c r="F258" s="162"/>
      <c r="G258" s="162"/>
      <c r="H258" s="162"/>
      <c r="I258" s="162"/>
      <c r="J258" s="162"/>
      <c r="K258" s="162"/>
      <c r="L258" s="162"/>
      <c r="M258" s="162"/>
      <c r="N258" s="161"/>
      <c r="O258" s="161"/>
      <c r="P258" s="161"/>
      <c r="Q258" s="161"/>
      <c r="R258" s="162"/>
      <c r="S258" s="162"/>
      <c r="T258" s="162"/>
      <c r="U258" s="162"/>
      <c r="V258" s="162"/>
      <c r="W258" s="162"/>
      <c r="X258" s="162"/>
      <c r="Y258" s="162"/>
      <c r="Z258" s="152"/>
      <c r="AA258" s="152"/>
      <c r="AB258" s="152"/>
      <c r="AC258" s="152"/>
      <c r="AD258" s="152"/>
      <c r="AE258" s="152"/>
      <c r="AF258" s="152"/>
      <c r="AG258" s="152" t="s">
        <v>168</v>
      </c>
      <c r="AH258" s="152">
        <v>0</v>
      </c>
      <c r="AI258" s="152"/>
      <c r="AJ258" s="152"/>
      <c r="AK258" s="152"/>
      <c r="AL258" s="152"/>
      <c r="AM258" s="152"/>
      <c r="AN258" s="152"/>
      <c r="AO258" s="152"/>
      <c r="AP258" s="152"/>
      <c r="AQ258" s="152"/>
      <c r="AR258" s="152"/>
      <c r="AS258" s="152"/>
      <c r="AT258" s="152"/>
      <c r="AU258" s="152"/>
      <c r="AV258" s="152"/>
      <c r="AW258" s="152"/>
      <c r="AX258" s="152"/>
      <c r="AY258" s="152"/>
      <c r="AZ258" s="152"/>
      <c r="BA258" s="152"/>
      <c r="BB258" s="152"/>
      <c r="BC258" s="152"/>
      <c r="BD258" s="152"/>
      <c r="BE258" s="152"/>
      <c r="BF258" s="152"/>
      <c r="BG258" s="152"/>
      <c r="BH258" s="152"/>
    </row>
    <row r="259" spans="1:60" outlineLevel="3" x14ac:dyDescent="0.25">
      <c r="A259" s="159"/>
      <c r="B259" s="160"/>
      <c r="C259" s="189" t="s">
        <v>481</v>
      </c>
      <c r="D259" s="163"/>
      <c r="E259" s="164">
        <v>6.6</v>
      </c>
      <c r="F259" s="162"/>
      <c r="G259" s="162"/>
      <c r="H259" s="162"/>
      <c r="I259" s="162"/>
      <c r="J259" s="162"/>
      <c r="K259" s="162"/>
      <c r="L259" s="162"/>
      <c r="M259" s="162"/>
      <c r="N259" s="161"/>
      <c r="O259" s="161"/>
      <c r="P259" s="161"/>
      <c r="Q259" s="161"/>
      <c r="R259" s="162"/>
      <c r="S259" s="162"/>
      <c r="T259" s="162"/>
      <c r="U259" s="162"/>
      <c r="V259" s="162"/>
      <c r="W259" s="162"/>
      <c r="X259" s="162"/>
      <c r="Y259" s="162"/>
      <c r="Z259" s="152"/>
      <c r="AA259" s="152"/>
      <c r="AB259" s="152"/>
      <c r="AC259" s="152"/>
      <c r="AD259" s="152"/>
      <c r="AE259" s="152"/>
      <c r="AF259" s="152"/>
      <c r="AG259" s="152" t="s">
        <v>168</v>
      </c>
      <c r="AH259" s="152">
        <v>0</v>
      </c>
      <c r="AI259" s="152"/>
      <c r="AJ259" s="152"/>
      <c r="AK259" s="152"/>
      <c r="AL259" s="152"/>
      <c r="AM259" s="152"/>
      <c r="AN259" s="152"/>
      <c r="AO259" s="152"/>
      <c r="AP259" s="152"/>
      <c r="AQ259" s="152"/>
      <c r="AR259" s="152"/>
      <c r="AS259" s="152"/>
      <c r="AT259" s="152"/>
      <c r="AU259" s="152"/>
      <c r="AV259" s="152"/>
      <c r="AW259" s="152"/>
      <c r="AX259" s="152"/>
      <c r="AY259" s="152"/>
      <c r="AZ259" s="152"/>
      <c r="BA259" s="152"/>
      <c r="BB259" s="152"/>
      <c r="BC259" s="152"/>
      <c r="BD259" s="152"/>
      <c r="BE259" s="152"/>
      <c r="BF259" s="152"/>
      <c r="BG259" s="152"/>
      <c r="BH259" s="152"/>
    </row>
    <row r="260" spans="1:60" outlineLevel="3" x14ac:dyDescent="0.25">
      <c r="A260" s="159"/>
      <c r="B260" s="160"/>
      <c r="C260" s="189" t="s">
        <v>482</v>
      </c>
      <c r="D260" s="163"/>
      <c r="E260" s="164">
        <v>5.2</v>
      </c>
      <c r="F260" s="162"/>
      <c r="G260" s="162"/>
      <c r="H260" s="162"/>
      <c r="I260" s="162"/>
      <c r="J260" s="162"/>
      <c r="K260" s="162"/>
      <c r="L260" s="162"/>
      <c r="M260" s="162"/>
      <c r="N260" s="161"/>
      <c r="O260" s="161"/>
      <c r="P260" s="161"/>
      <c r="Q260" s="161"/>
      <c r="R260" s="162"/>
      <c r="S260" s="162"/>
      <c r="T260" s="162"/>
      <c r="U260" s="162"/>
      <c r="V260" s="162"/>
      <c r="W260" s="162"/>
      <c r="X260" s="162"/>
      <c r="Y260" s="162"/>
      <c r="Z260" s="152"/>
      <c r="AA260" s="152"/>
      <c r="AB260" s="152"/>
      <c r="AC260" s="152"/>
      <c r="AD260" s="152"/>
      <c r="AE260" s="152"/>
      <c r="AF260" s="152"/>
      <c r="AG260" s="152" t="s">
        <v>168</v>
      </c>
      <c r="AH260" s="152">
        <v>0</v>
      </c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</row>
    <row r="261" spans="1:60" outlineLevel="3" x14ac:dyDescent="0.25">
      <c r="A261" s="159"/>
      <c r="B261" s="160"/>
      <c r="C261" s="189" t="s">
        <v>414</v>
      </c>
      <c r="D261" s="163"/>
      <c r="E261" s="164">
        <v>17.2</v>
      </c>
      <c r="F261" s="162"/>
      <c r="G261" s="162"/>
      <c r="H261" s="162"/>
      <c r="I261" s="162"/>
      <c r="J261" s="162"/>
      <c r="K261" s="162"/>
      <c r="L261" s="162"/>
      <c r="M261" s="162"/>
      <c r="N261" s="161"/>
      <c r="O261" s="161"/>
      <c r="P261" s="161"/>
      <c r="Q261" s="161"/>
      <c r="R261" s="162"/>
      <c r="S261" s="162"/>
      <c r="T261" s="162"/>
      <c r="U261" s="162"/>
      <c r="V261" s="162"/>
      <c r="W261" s="162"/>
      <c r="X261" s="162"/>
      <c r="Y261" s="162"/>
      <c r="Z261" s="152"/>
      <c r="AA261" s="152"/>
      <c r="AB261" s="152"/>
      <c r="AC261" s="152"/>
      <c r="AD261" s="152"/>
      <c r="AE261" s="152"/>
      <c r="AF261" s="152"/>
      <c r="AG261" s="152" t="s">
        <v>168</v>
      </c>
      <c r="AH261" s="152">
        <v>0</v>
      </c>
      <c r="AI261" s="152"/>
      <c r="AJ261" s="152"/>
      <c r="AK261" s="152"/>
      <c r="AL261" s="152"/>
      <c r="AM261" s="152"/>
      <c r="AN261" s="152"/>
      <c r="AO261" s="152"/>
      <c r="AP261" s="152"/>
      <c r="AQ261" s="152"/>
      <c r="AR261" s="152"/>
      <c r="AS261" s="152"/>
      <c r="AT261" s="152"/>
      <c r="AU261" s="152"/>
      <c r="AV261" s="152"/>
      <c r="AW261" s="152"/>
      <c r="AX261" s="152"/>
      <c r="AY261" s="152"/>
      <c r="AZ261" s="152"/>
      <c r="BA261" s="152"/>
      <c r="BB261" s="152"/>
      <c r="BC261" s="152"/>
      <c r="BD261" s="152"/>
      <c r="BE261" s="152"/>
      <c r="BF261" s="152"/>
      <c r="BG261" s="152"/>
      <c r="BH261" s="152"/>
    </row>
    <row r="262" spans="1:60" outlineLevel="3" x14ac:dyDescent="0.25">
      <c r="A262" s="159"/>
      <c r="B262" s="160"/>
      <c r="C262" s="189" t="s">
        <v>483</v>
      </c>
      <c r="D262" s="163"/>
      <c r="E262" s="164">
        <v>17.2</v>
      </c>
      <c r="F262" s="162"/>
      <c r="G262" s="162"/>
      <c r="H262" s="162"/>
      <c r="I262" s="162"/>
      <c r="J262" s="162"/>
      <c r="K262" s="162"/>
      <c r="L262" s="162"/>
      <c r="M262" s="162"/>
      <c r="N262" s="161"/>
      <c r="O262" s="161"/>
      <c r="P262" s="161"/>
      <c r="Q262" s="161"/>
      <c r="R262" s="162"/>
      <c r="S262" s="162"/>
      <c r="T262" s="162"/>
      <c r="U262" s="162"/>
      <c r="V262" s="162"/>
      <c r="W262" s="162"/>
      <c r="X262" s="162"/>
      <c r="Y262" s="162"/>
      <c r="Z262" s="152"/>
      <c r="AA262" s="152"/>
      <c r="AB262" s="152"/>
      <c r="AC262" s="152"/>
      <c r="AD262" s="152"/>
      <c r="AE262" s="152"/>
      <c r="AF262" s="152"/>
      <c r="AG262" s="152" t="s">
        <v>168</v>
      </c>
      <c r="AH262" s="152">
        <v>0</v>
      </c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</row>
    <row r="263" spans="1:60" outlineLevel="3" x14ac:dyDescent="0.25">
      <c r="A263" s="159"/>
      <c r="B263" s="160"/>
      <c r="C263" s="189" t="s">
        <v>416</v>
      </c>
      <c r="D263" s="163"/>
      <c r="E263" s="164">
        <v>7.4</v>
      </c>
      <c r="F263" s="162"/>
      <c r="G263" s="162"/>
      <c r="H263" s="162"/>
      <c r="I263" s="162"/>
      <c r="J263" s="162"/>
      <c r="K263" s="162"/>
      <c r="L263" s="162"/>
      <c r="M263" s="162"/>
      <c r="N263" s="161"/>
      <c r="O263" s="161"/>
      <c r="P263" s="161"/>
      <c r="Q263" s="161"/>
      <c r="R263" s="162"/>
      <c r="S263" s="162"/>
      <c r="T263" s="162"/>
      <c r="U263" s="162"/>
      <c r="V263" s="162"/>
      <c r="W263" s="162"/>
      <c r="X263" s="162"/>
      <c r="Y263" s="162"/>
      <c r="Z263" s="152"/>
      <c r="AA263" s="152"/>
      <c r="AB263" s="152"/>
      <c r="AC263" s="152"/>
      <c r="AD263" s="152"/>
      <c r="AE263" s="152"/>
      <c r="AF263" s="152"/>
      <c r="AG263" s="152" t="s">
        <v>168</v>
      </c>
      <c r="AH263" s="152">
        <v>0</v>
      </c>
      <c r="AI263" s="152"/>
      <c r="AJ263" s="152"/>
      <c r="AK263" s="152"/>
      <c r="AL263" s="152"/>
      <c r="AM263" s="152"/>
      <c r="AN263" s="152"/>
      <c r="AO263" s="152"/>
      <c r="AP263" s="152"/>
      <c r="AQ263" s="152"/>
      <c r="AR263" s="152"/>
      <c r="AS263" s="152"/>
      <c r="AT263" s="152"/>
      <c r="AU263" s="152"/>
      <c r="AV263" s="152"/>
      <c r="AW263" s="152"/>
      <c r="AX263" s="152"/>
      <c r="AY263" s="152"/>
      <c r="AZ263" s="152"/>
      <c r="BA263" s="152"/>
      <c r="BB263" s="152"/>
      <c r="BC263" s="152"/>
      <c r="BD263" s="152"/>
      <c r="BE263" s="152"/>
      <c r="BF263" s="152"/>
      <c r="BG263" s="152"/>
      <c r="BH263" s="152"/>
    </row>
    <row r="264" spans="1:60" outlineLevel="1" x14ac:dyDescent="0.25">
      <c r="A264" s="173">
        <v>98</v>
      </c>
      <c r="B264" s="174" t="s">
        <v>484</v>
      </c>
      <c r="C264" s="188" t="s">
        <v>485</v>
      </c>
      <c r="D264" s="175" t="s">
        <v>190</v>
      </c>
      <c r="E264" s="176">
        <v>176.946</v>
      </c>
      <c r="F264" s="177"/>
      <c r="G264" s="178">
        <f>ROUND(E264*F264,2)</f>
        <v>0</v>
      </c>
      <c r="H264" s="177">
        <v>220.5</v>
      </c>
      <c r="I264" s="178">
        <f>ROUND(E264*H264,2)</f>
        <v>39016.589999999997</v>
      </c>
      <c r="J264" s="177">
        <v>0</v>
      </c>
      <c r="K264" s="178">
        <f>ROUND(E264*J264,2)</f>
        <v>0</v>
      </c>
      <c r="L264" s="178">
        <v>21</v>
      </c>
      <c r="M264" s="178">
        <f>G264*(1+L264/100)</f>
        <v>0</v>
      </c>
      <c r="N264" s="176">
        <v>1.8E-3</v>
      </c>
      <c r="O264" s="176">
        <f>ROUND(E264*N264,2)</f>
        <v>0.32</v>
      </c>
      <c r="P264" s="176">
        <v>0</v>
      </c>
      <c r="Q264" s="176">
        <f>ROUND(E264*P264,2)</f>
        <v>0</v>
      </c>
      <c r="R264" s="178" t="s">
        <v>287</v>
      </c>
      <c r="S264" s="178" t="s">
        <v>163</v>
      </c>
      <c r="T264" s="179" t="s">
        <v>163</v>
      </c>
      <c r="U264" s="162">
        <v>0</v>
      </c>
      <c r="V264" s="162">
        <f>ROUND(E264*U264,2)</f>
        <v>0</v>
      </c>
      <c r="W264" s="162"/>
      <c r="X264" s="162" t="s">
        <v>288</v>
      </c>
      <c r="Y264" s="162" t="s">
        <v>165</v>
      </c>
      <c r="Z264" s="152"/>
      <c r="AA264" s="152"/>
      <c r="AB264" s="152"/>
      <c r="AC264" s="152"/>
      <c r="AD264" s="152"/>
      <c r="AE264" s="152"/>
      <c r="AF264" s="152"/>
      <c r="AG264" s="152" t="s">
        <v>289</v>
      </c>
      <c r="AH264" s="152"/>
      <c r="AI264" s="152"/>
      <c r="AJ264" s="152"/>
      <c r="AK264" s="152"/>
      <c r="AL264" s="152"/>
      <c r="AM264" s="152"/>
      <c r="AN264" s="152"/>
      <c r="AO264" s="152"/>
      <c r="AP264" s="152"/>
      <c r="AQ264" s="152"/>
      <c r="AR264" s="152"/>
      <c r="AS264" s="152"/>
      <c r="AT264" s="152"/>
      <c r="AU264" s="152"/>
      <c r="AV264" s="152"/>
      <c r="AW264" s="152"/>
      <c r="AX264" s="152"/>
      <c r="AY264" s="152"/>
      <c r="AZ264" s="152"/>
      <c r="BA264" s="152"/>
      <c r="BB264" s="152"/>
      <c r="BC264" s="152"/>
      <c r="BD264" s="152"/>
      <c r="BE264" s="152"/>
      <c r="BF264" s="152"/>
      <c r="BG264" s="152"/>
      <c r="BH264" s="152"/>
    </row>
    <row r="265" spans="1:60" ht="20.399999999999999" outlineLevel="2" x14ac:dyDescent="0.25">
      <c r="A265" s="159"/>
      <c r="B265" s="160"/>
      <c r="C265" s="189" t="s">
        <v>486</v>
      </c>
      <c r="D265" s="163"/>
      <c r="E265" s="164">
        <v>176.946</v>
      </c>
      <c r="F265" s="162"/>
      <c r="G265" s="162"/>
      <c r="H265" s="162"/>
      <c r="I265" s="162"/>
      <c r="J265" s="162"/>
      <c r="K265" s="162"/>
      <c r="L265" s="162"/>
      <c r="M265" s="162"/>
      <c r="N265" s="161"/>
      <c r="O265" s="161"/>
      <c r="P265" s="161"/>
      <c r="Q265" s="161"/>
      <c r="R265" s="162"/>
      <c r="S265" s="162"/>
      <c r="T265" s="162"/>
      <c r="U265" s="162"/>
      <c r="V265" s="162"/>
      <c r="W265" s="162"/>
      <c r="X265" s="162"/>
      <c r="Y265" s="162"/>
      <c r="Z265" s="152"/>
      <c r="AA265" s="152"/>
      <c r="AB265" s="152"/>
      <c r="AC265" s="152"/>
      <c r="AD265" s="152"/>
      <c r="AE265" s="152"/>
      <c r="AF265" s="152"/>
      <c r="AG265" s="152" t="s">
        <v>168</v>
      </c>
      <c r="AH265" s="152">
        <v>0</v>
      </c>
      <c r="AI265" s="152"/>
      <c r="AJ265" s="152"/>
      <c r="AK265" s="152"/>
      <c r="AL265" s="152"/>
      <c r="AM265" s="152"/>
      <c r="AN265" s="152"/>
      <c r="AO265" s="152"/>
      <c r="AP265" s="152"/>
      <c r="AQ265" s="152"/>
      <c r="AR265" s="152"/>
      <c r="AS265" s="152"/>
      <c r="AT265" s="152"/>
      <c r="AU265" s="152"/>
      <c r="AV265" s="152"/>
      <c r="AW265" s="152"/>
      <c r="AX265" s="152"/>
      <c r="AY265" s="152"/>
      <c r="AZ265" s="152"/>
      <c r="BA265" s="152"/>
      <c r="BB265" s="152"/>
      <c r="BC265" s="152"/>
      <c r="BD265" s="152"/>
      <c r="BE265" s="152"/>
      <c r="BF265" s="152"/>
      <c r="BG265" s="152"/>
      <c r="BH265" s="152"/>
    </row>
    <row r="266" spans="1:60" outlineLevel="1" x14ac:dyDescent="0.25">
      <c r="A266" s="173">
        <v>99</v>
      </c>
      <c r="B266" s="174" t="s">
        <v>487</v>
      </c>
      <c r="C266" s="188" t="s">
        <v>488</v>
      </c>
      <c r="D266" s="175" t="s">
        <v>162</v>
      </c>
      <c r="E266" s="176">
        <v>13.47654</v>
      </c>
      <c r="F266" s="177"/>
      <c r="G266" s="178">
        <f>ROUND(E266*F266,2)</f>
        <v>0</v>
      </c>
      <c r="H266" s="177">
        <v>2650</v>
      </c>
      <c r="I266" s="178">
        <f>ROUND(E266*H266,2)</f>
        <v>35712.83</v>
      </c>
      <c r="J266" s="177">
        <v>0</v>
      </c>
      <c r="K266" s="178">
        <f>ROUND(E266*J266,2)</f>
        <v>0</v>
      </c>
      <c r="L266" s="178">
        <v>21</v>
      </c>
      <c r="M266" s="178">
        <f>G266*(1+L266/100)</f>
        <v>0</v>
      </c>
      <c r="N266" s="176">
        <v>0.02</v>
      </c>
      <c r="O266" s="176">
        <f>ROUND(E266*N266,2)</f>
        <v>0.27</v>
      </c>
      <c r="P266" s="176">
        <v>0</v>
      </c>
      <c r="Q266" s="176">
        <f>ROUND(E266*P266,2)</f>
        <v>0</v>
      </c>
      <c r="R266" s="178" t="s">
        <v>287</v>
      </c>
      <c r="S266" s="178" t="s">
        <v>163</v>
      </c>
      <c r="T266" s="179" t="s">
        <v>163</v>
      </c>
      <c r="U266" s="162">
        <v>0</v>
      </c>
      <c r="V266" s="162">
        <f>ROUND(E266*U266,2)</f>
        <v>0</v>
      </c>
      <c r="W266" s="162"/>
      <c r="X266" s="162" t="s">
        <v>288</v>
      </c>
      <c r="Y266" s="162" t="s">
        <v>165</v>
      </c>
      <c r="Z266" s="152"/>
      <c r="AA266" s="152"/>
      <c r="AB266" s="152"/>
      <c r="AC266" s="152"/>
      <c r="AD266" s="152"/>
      <c r="AE266" s="152"/>
      <c r="AF266" s="152"/>
      <c r="AG266" s="152" t="s">
        <v>289</v>
      </c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  <c r="AT266" s="152"/>
      <c r="AU266" s="152"/>
      <c r="AV266" s="152"/>
      <c r="AW266" s="152"/>
      <c r="AX266" s="152"/>
      <c r="AY266" s="152"/>
      <c r="AZ266" s="152"/>
      <c r="BA266" s="152"/>
      <c r="BB266" s="152"/>
      <c r="BC266" s="152"/>
      <c r="BD266" s="152"/>
      <c r="BE266" s="152"/>
      <c r="BF266" s="152"/>
      <c r="BG266" s="152"/>
      <c r="BH266" s="152"/>
    </row>
    <row r="267" spans="1:60" ht="20.399999999999999" outlineLevel="2" x14ac:dyDescent="0.25">
      <c r="A267" s="159"/>
      <c r="B267" s="160"/>
      <c r="C267" s="189" t="s">
        <v>489</v>
      </c>
      <c r="D267" s="163"/>
      <c r="E267" s="164">
        <v>5.3083799999999997</v>
      </c>
      <c r="F267" s="162"/>
      <c r="G267" s="162"/>
      <c r="H267" s="162"/>
      <c r="I267" s="162"/>
      <c r="J267" s="162"/>
      <c r="K267" s="162"/>
      <c r="L267" s="162"/>
      <c r="M267" s="162"/>
      <c r="N267" s="161"/>
      <c r="O267" s="161"/>
      <c r="P267" s="161"/>
      <c r="Q267" s="161"/>
      <c r="R267" s="162"/>
      <c r="S267" s="162"/>
      <c r="T267" s="162"/>
      <c r="U267" s="162"/>
      <c r="V267" s="162"/>
      <c r="W267" s="162"/>
      <c r="X267" s="162"/>
      <c r="Y267" s="162"/>
      <c r="Z267" s="152"/>
      <c r="AA267" s="152"/>
      <c r="AB267" s="152"/>
      <c r="AC267" s="152"/>
      <c r="AD267" s="152"/>
      <c r="AE267" s="152"/>
      <c r="AF267" s="152"/>
      <c r="AG267" s="152" t="s">
        <v>168</v>
      </c>
      <c r="AH267" s="152">
        <v>0</v>
      </c>
      <c r="AI267" s="152"/>
      <c r="AJ267" s="152"/>
      <c r="AK267" s="152"/>
      <c r="AL267" s="152"/>
      <c r="AM267" s="152"/>
      <c r="AN267" s="152"/>
      <c r="AO267" s="152"/>
      <c r="AP267" s="152"/>
      <c r="AQ267" s="152"/>
      <c r="AR267" s="152"/>
      <c r="AS267" s="152"/>
      <c r="AT267" s="152"/>
      <c r="AU267" s="152"/>
      <c r="AV267" s="152"/>
      <c r="AW267" s="152"/>
      <c r="AX267" s="152"/>
      <c r="AY267" s="152"/>
      <c r="AZ267" s="152"/>
      <c r="BA267" s="152"/>
      <c r="BB267" s="152"/>
      <c r="BC267" s="152"/>
      <c r="BD267" s="152"/>
      <c r="BE267" s="152"/>
      <c r="BF267" s="152"/>
      <c r="BG267" s="152"/>
      <c r="BH267" s="152"/>
    </row>
    <row r="268" spans="1:60" ht="30.6" outlineLevel="3" x14ac:dyDescent="0.25">
      <c r="A268" s="159"/>
      <c r="B268" s="160"/>
      <c r="C268" s="189" t="s">
        <v>490</v>
      </c>
      <c r="D268" s="163"/>
      <c r="E268" s="164">
        <v>8.1681600000000003</v>
      </c>
      <c r="F268" s="162"/>
      <c r="G268" s="162"/>
      <c r="H268" s="162"/>
      <c r="I268" s="162"/>
      <c r="J268" s="162"/>
      <c r="K268" s="162"/>
      <c r="L268" s="162"/>
      <c r="M268" s="162"/>
      <c r="N268" s="161"/>
      <c r="O268" s="161"/>
      <c r="P268" s="161"/>
      <c r="Q268" s="161"/>
      <c r="R268" s="162"/>
      <c r="S268" s="162"/>
      <c r="T268" s="162"/>
      <c r="U268" s="162"/>
      <c r="V268" s="162"/>
      <c r="W268" s="162"/>
      <c r="X268" s="162"/>
      <c r="Y268" s="162"/>
      <c r="Z268" s="152"/>
      <c r="AA268" s="152"/>
      <c r="AB268" s="152"/>
      <c r="AC268" s="152"/>
      <c r="AD268" s="152"/>
      <c r="AE268" s="152"/>
      <c r="AF268" s="152"/>
      <c r="AG268" s="152" t="s">
        <v>168</v>
      </c>
      <c r="AH268" s="152">
        <v>0</v>
      </c>
      <c r="AI268" s="152"/>
      <c r="AJ268" s="152"/>
      <c r="AK268" s="152"/>
      <c r="AL268" s="152"/>
      <c r="AM268" s="152"/>
      <c r="AN268" s="152"/>
      <c r="AO268" s="152"/>
      <c r="AP268" s="152"/>
      <c r="AQ268" s="152"/>
      <c r="AR268" s="152"/>
      <c r="AS268" s="152"/>
      <c r="AT268" s="152"/>
      <c r="AU268" s="152"/>
      <c r="AV268" s="152"/>
      <c r="AW268" s="152"/>
      <c r="AX268" s="152"/>
      <c r="AY268" s="152"/>
      <c r="AZ268" s="152"/>
      <c r="BA268" s="152"/>
      <c r="BB268" s="152"/>
      <c r="BC268" s="152"/>
      <c r="BD268" s="152"/>
      <c r="BE268" s="152"/>
      <c r="BF268" s="152"/>
      <c r="BG268" s="152"/>
      <c r="BH268" s="152"/>
    </row>
    <row r="269" spans="1:60" outlineLevel="1" x14ac:dyDescent="0.25">
      <c r="A269" s="173">
        <v>100</v>
      </c>
      <c r="B269" s="174" t="s">
        <v>491</v>
      </c>
      <c r="C269" s="188" t="s">
        <v>492</v>
      </c>
      <c r="D269" s="175" t="s">
        <v>190</v>
      </c>
      <c r="E269" s="176">
        <v>200.244</v>
      </c>
      <c r="F269" s="177"/>
      <c r="G269" s="178">
        <f>ROUND(E269*F269,2)</f>
        <v>0</v>
      </c>
      <c r="H269" s="177">
        <v>347.5</v>
      </c>
      <c r="I269" s="178">
        <f>ROUND(E269*H269,2)</f>
        <v>69584.789999999994</v>
      </c>
      <c r="J269" s="177">
        <v>0</v>
      </c>
      <c r="K269" s="178">
        <f>ROUND(E269*J269,2)</f>
        <v>0</v>
      </c>
      <c r="L269" s="178">
        <v>21</v>
      </c>
      <c r="M269" s="178">
        <f>G269*(1+L269/100)</f>
        <v>0</v>
      </c>
      <c r="N269" s="176">
        <v>6.7999999999999996E-3</v>
      </c>
      <c r="O269" s="176">
        <f>ROUND(E269*N269,2)</f>
        <v>1.36</v>
      </c>
      <c r="P269" s="176">
        <v>0</v>
      </c>
      <c r="Q269" s="176">
        <f>ROUND(E269*P269,2)</f>
        <v>0</v>
      </c>
      <c r="R269" s="178" t="s">
        <v>287</v>
      </c>
      <c r="S269" s="178" t="s">
        <v>163</v>
      </c>
      <c r="T269" s="179" t="s">
        <v>163</v>
      </c>
      <c r="U269" s="162">
        <v>0</v>
      </c>
      <c r="V269" s="162">
        <f>ROUND(E269*U269,2)</f>
        <v>0</v>
      </c>
      <c r="W269" s="162"/>
      <c r="X269" s="162" t="s">
        <v>288</v>
      </c>
      <c r="Y269" s="162" t="s">
        <v>165</v>
      </c>
      <c r="Z269" s="152"/>
      <c r="AA269" s="152"/>
      <c r="AB269" s="152"/>
      <c r="AC269" s="152"/>
      <c r="AD269" s="152"/>
      <c r="AE269" s="152"/>
      <c r="AF269" s="152"/>
      <c r="AG269" s="152" t="s">
        <v>289</v>
      </c>
      <c r="AH269" s="152"/>
      <c r="AI269" s="152"/>
      <c r="AJ269" s="152"/>
      <c r="AK269" s="152"/>
      <c r="AL269" s="152"/>
      <c r="AM269" s="152"/>
      <c r="AN269" s="152"/>
      <c r="AO269" s="152"/>
      <c r="AP269" s="152"/>
      <c r="AQ269" s="152"/>
      <c r="AR269" s="152"/>
      <c r="AS269" s="152"/>
      <c r="AT269" s="152"/>
      <c r="AU269" s="152"/>
      <c r="AV269" s="152"/>
      <c r="AW269" s="152"/>
      <c r="AX269" s="152"/>
      <c r="AY269" s="152"/>
      <c r="AZ269" s="152"/>
      <c r="BA269" s="152"/>
      <c r="BB269" s="152"/>
      <c r="BC269" s="152"/>
      <c r="BD269" s="152"/>
      <c r="BE269" s="152"/>
      <c r="BF269" s="152"/>
      <c r="BG269" s="152"/>
      <c r="BH269" s="152"/>
    </row>
    <row r="270" spans="1:60" outlineLevel="2" x14ac:dyDescent="0.25">
      <c r="A270" s="159"/>
      <c r="B270" s="160"/>
      <c r="C270" s="189" t="s">
        <v>493</v>
      </c>
      <c r="D270" s="163"/>
      <c r="E270" s="164">
        <v>200.244</v>
      </c>
      <c r="F270" s="162"/>
      <c r="G270" s="162"/>
      <c r="H270" s="162"/>
      <c r="I270" s="162"/>
      <c r="J270" s="162"/>
      <c r="K270" s="162"/>
      <c r="L270" s="162"/>
      <c r="M270" s="162"/>
      <c r="N270" s="161"/>
      <c r="O270" s="161"/>
      <c r="P270" s="161"/>
      <c r="Q270" s="161"/>
      <c r="R270" s="162"/>
      <c r="S270" s="162"/>
      <c r="T270" s="162"/>
      <c r="U270" s="162"/>
      <c r="V270" s="162"/>
      <c r="W270" s="162"/>
      <c r="X270" s="162"/>
      <c r="Y270" s="162"/>
      <c r="Z270" s="152"/>
      <c r="AA270" s="152"/>
      <c r="AB270" s="152"/>
      <c r="AC270" s="152"/>
      <c r="AD270" s="152"/>
      <c r="AE270" s="152"/>
      <c r="AF270" s="152"/>
      <c r="AG270" s="152" t="s">
        <v>168</v>
      </c>
      <c r="AH270" s="152">
        <v>5</v>
      </c>
      <c r="AI270" s="152"/>
      <c r="AJ270" s="152"/>
      <c r="AK270" s="152"/>
      <c r="AL270" s="152"/>
      <c r="AM270" s="152"/>
      <c r="AN270" s="152"/>
      <c r="AO270" s="152"/>
      <c r="AP270" s="152"/>
      <c r="AQ270" s="152"/>
      <c r="AR270" s="152"/>
      <c r="AS270" s="152"/>
      <c r="AT270" s="152"/>
      <c r="AU270" s="152"/>
      <c r="AV270" s="152"/>
      <c r="AW270" s="152"/>
      <c r="AX270" s="152"/>
      <c r="AY270" s="152"/>
      <c r="AZ270" s="152"/>
      <c r="BA270" s="152"/>
      <c r="BB270" s="152"/>
      <c r="BC270" s="152"/>
      <c r="BD270" s="152"/>
      <c r="BE270" s="152"/>
      <c r="BF270" s="152"/>
      <c r="BG270" s="152"/>
      <c r="BH270" s="152"/>
    </row>
    <row r="271" spans="1:60" outlineLevel="1" x14ac:dyDescent="0.25">
      <c r="A271" s="173">
        <v>101</v>
      </c>
      <c r="B271" s="174" t="s">
        <v>494</v>
      </c>
      <c r="C271" s="188" t="s">
        <v>495</v>
      </c>
      <c r="D271" s="175" t="s">
        <v>346</v>
      </c>
      <c r="E271" s="176">
        <v>166.87</v>
      </c>
      <c r="F271" s="177"/>
      <c r="G271" s="178">
        <f>ROUND(E271*F271,2)</f>
        <v>0</v>
      </c>
      <c r="H271" s="177">
        <v>208.5</v>
      </c>
      <c r="I271" s="178">
        <f>ROUND(E271*H271,2)</f>
        <v>34792.400000000001</v>
      </c>
      <c r="J271" s="177">
        <v>0</v>
      </c>
      <c r="K271" s="178">
        <f>ROUND(E271*J271,2)</f>
        <v>0</v>
      </c>
      <c r="L271" s="178">
        <v>21</v>
      </c>
      <c r="M271" s="178">
        <f>G271*(1+L271/100)</f>
        <v>0</v>
      </c>
      <c r="N271" s="176">
        <v>4.6499999999999996E-3</v>
      </c>
      <c r="O271" s="176">
        <f>ROUND(E271*N271,2)</f>
        <v>0.78</v>
      </c>
      <c r="P271" s="176">
        <v>0</v>
      </c>
      <c r="Q271" s="176">
        <f>ROUND(E271*P271,2)</f>
        <v>0</v>
      </c>
      <c r="R271" s="178" t="s">
        <v>287</v>
      </c>
      <c r="S271" s="178" t="s">
        <v>163</v>
      </c>
      <c r="T271" s="179" t="s">
        <v>163</v>
      </c>
      <c r="U271" s="162">
        <v>0</v>
      </c>
      <c r="V271" s="162">
        <f>ROUND(E271*U271,2)</f>
        <v>0</v>
      </c>
      <c r="W271" s="162"/>
      <c r="X271" s="162" t="s">
        <v>288</v>
      </c>
      <c r="Y271" s="162" t="s">
        <v>165</v>
      </c>
      <c r="Z271" s="152"/>
      <c r="AA271" s="152"/>
      <c r="AB271" s="152"/>
      <c r="AC271" s="152"/>
      <c r="AD271" s="152"/>
      <c r="AE271" s="152"/>
      <c r="AF271" s="152"/>
      <c r="AG271" s="152" t="s">
        <v>289</v>
      </c>
      <c r="AH271" s="152"/>
      <c r="AI271" s="152"/>
      <c r="AJ271" s="152"/>
      <c r="AK271" s="152"/>
      <c r="AL271" s="152"/>
      <c r="AM271" s="152"/>
      <c r="AN271" s="152"/>
      <c r="AO271" s="152"/>
      <c r="AP271" s="152"/>
      <c r="AQ271" s="152"/>
      <c r="AR271" s="152"/>
      <c r="AS271" s="152"/>
      <c r="AT271" s="152"/>
      <c r="AU271" s="152"/>
      <c r="AV271" s="152"/>
      <c r="AW271" s="152"/>
      <c r="AX271" s="152"/>
      <c r="AY271" s="152"/>
      <c r="AZ271" s="152"/>
      <c r="BA271" s="152"/>
      <c r="BB271" s="152"/>
      <c r="BC271" s="152"/>
      <c r="BD271" s="152"/>
      <c r="BE271" s="152"/>
      <c r="BF271" s="152"/>
      <c r="BG271" s="152"/>
      <c r="BH271" s="152"/>
    </row>
    <row r="272" spans="1:60" outlineLevel="2" x14ac:dyDescent="0.25">
      <c r="A272" s="159"/>
      <c r="B272" s="160"/>
      <c r="C272" s="189" t="s">
        <v>496</v>
      </c>
      <c r="D272" s="163"/>
      <c r="E272" s="164">
        <v>166.87</v>
      </c>
      <c r="F272" s="162"/>
      <c r="G272" s="162"/>
      <c r="H272" s="162"/>
      <c r="I272" s="162"/>
      <c r="J272" s="162"/>
      <c r="K272" s="162"/>
      <c r="L272" s="162"/>
      <c r="M272" s="162"/>
      <c r="N272" s="161"/>
      <c r="O272" s="161"/>
      <c r="P272" s="161"/>
      <c r="Q272" s="161"/>
      <c r="R272" s="162"/>
      <c r="S272" s="162"/>
      <c r="T272" s="162"/>
      <c r="U272" s="162"/>
      <c r="V272" s="162"/>
      <c r="W272" s="162"/>
      <c r="X272" s="162"/>
      <c r="Y272" s="162"/>
      <c r="Z272" s="152"/>
      <c r="AA272" s="152"/>
      <c r="AB272" s="152"/>
      <c r="AC272" s="152"/>
      <c r="AD272" s="152"/>
      <c r="AE272" s="152"/>
      <c r="AF272" s="152"/>
      <c r="AG272" s="152" t="s">
        <v>168</v>
      </c>
      <c r="AH272" s="152">
        <v>0</v>
      </c>
      <c r="AI272" s="152"/>
      <c r="AJ272" s="152"/>
      <c r="AK272" s="152"/>
      <c r="AL272" s="152"/>
      <c r="AM272" s="152"/>
      <c r="AN272" s="152"/>
      <c r="AO272" s="152"/>
      <c r="AP272" s="152"/>
      <c r="AQ272" s="152"/>
      <c r="AR272" s="152"/>
      <c r="AS272" s="152"/>
      <c r="AT272" s="152"/>
      <c r="AU272" s="152"/>
      <c r="AV272" s="152"/>
      <c r="AW272" s="152"/>
      <c r="AX272" s="152"/>
      <c r="AY272" s="152"/>
      <c r="AZ272" s="152"/>
      <c r="BA272" s="152"/>
      <c r="BB272" s="152"/>
      <c r="BC272" s="152"/>
      <c r="BD272" s="152"/>
      <c r="BE272" s="152"/>
      <c r="BF272" s="152"/>
      <c r="BG272" s="152"/>
      <c r="BH272" s="152"/>
    </row>
    <row r="273" spans="1:60" outlineLevel="1" x14ac:dyDescent="0.25">
      <c r="A273" s="173">
        <v>102</v>
      </c>
      <c r="B273" s="174" t="s">
        <v>497</v>
      </c>
      <c r="C273" s="188" t="s">
        <v>498</v>
      </c>
      <c r="D273" s="175" t="s">
        <v>346</v>
      </c>
      <c r="E273" s="176">
        <v>333.74</v>
      </c>
      <c r="F273" s="177"/>
      <c r="G273" s="178">
        <f>ROUND(E273*F273,2)</f>
        <v>0</v>
      </c>
      <c r="H273" s="177">
        <v>408</v>
      </c>
      <c r="I273" s="178">
        <f>ROUND(E273*H273,2)</f>
        <v>136165.92000000001</v>
      </c>
      <c r="J273" s="177">
        <v>0</v>
      </c>
      <c r="K273" s="178">
        <f>ROUND(E273*J273,2)</f>
        <v>0</v>
      </c>
      <c r="L273" s="178">
        <v>21</v>
      </c>
      <c r="M273" s="178">
        <f>G273*(1+L273/100)</f>
        <v>0</v>
      </c>
      <c r="N273" s="176">
        <v>9.2999999999999992E-3</v>
      </c>
      <c r="O273" s="176">
        <f>ROUND(E273*N273,2)</f>
        <v>3.1</v>
      </c>
      <c r="P273" s="176">
        <v>0</v>
      </c>
      <c r="Q273" s="176">
        <f>ROUND(E273*P273,2)</f>
        <v>0</v>
      </c>
      <c r="R273" s="178" t="s">
        <v>287</v>
      </c>
      <c r="S273" s="178" t="s">
        <v>163</v>
      </c>
      <c r="T273" s="179" t="s">
        <v>163</v>
      </c>
      <c r="U273" s="162">
        <v>0</v>
      </c>
      <c r="V273" s="162">
        <f>ROUND(E273*U273,2)</f>
        <v>0</v>
      </c>
      <c r="W273" s="162"/>
      <c r="X273" s="162" t="s">
        <v>288</v>
      </c>
      <c r="Y273" s="162" t="s">
        <v>165</v>
      </c>
      <c r="Z273" s="152"/>
      <c r="AA273" s="152"/>
      <c r="AB273" s="152"/>
      <c r="AC273" s="152"/>
      <c r="AD273" s="152"/>
      <c r="AE273" s="152"/>
      <c r="AF273" s="152"/>
      <c r="AG273" s="152" t="s">
        <v>289</v>
      </c>
      <c r="AH273" s="152"/>
      <c r="AI273" s="152"/>
      <c r="AJ273" s="152"/>
      <c r="AK273" s="152"/>
      <c r="AL273" s="152"/>
      <c r="AM273" s="152"/>
      <c r="AN273" s="152"/>
      <c r="AO273" s="152"/>
      <c r="AP273" s="152"/>
      <c r="AQ273" s="152"/>
      <c r="AR273" s="152"/>
      <c r="AS273" s="152"/>
      <c r="AT273" s="152"/>
      <c r="AU273" s="152"/>
      <c r="AV273" s="152"/>
      <c r="AW273" s="152"/>
      <c r="AX273" s="152"/>
      <c r="AY273" s="152"/>
      <c r="AZ273" s="152"/>
      <c r="BA273" s="152"/>
      <c r="BB273" s="152"/>
      <c r="BC273" s="152"/>
      <c r="BD273" s="152"/>
      <c r="BE273" s="152"/>
      <c r="BF273" s="152"/>
      <c r="BG273" s="152"/>
      <c r="BH273" s="152"/>
    </row>
    <row r="274" spans="1:60" outlineLevel="2" x14ac:dyDescent="0.25">
      <c r="A274" s="159"/>
      <c r="B274" s="160"/>
      <c r="C274" s="189" t="s">
        <v>499</v>
      </c>
      <c r="D274" s="163"/>
      <c r="E274" s="164">
        <v>333.74</v>
      </c>
      <c r="F274" s="162"/>
      <c r="G274" s="162"/>
      <c r="H274" s="162"/>
      <c r="I274" s="162"/>
      <c r="J274" s="162"/>
      <c r="K274" s="162"/>
      <c r="L274" s="162"/>
      <c r="M274" s="162"/>
      <c r="N274" s="161"/>
      <c r="O274" s="161"/>
      <c r="P274" s="161"/>
      <c r="Q274" s="161"/>
      <c r="R274" s="162"/>
      <c r="S274" s="162"/>
      <c r="T274" s="162"/>
      <c r="U274" s="162"/>
      <c r="V274" s="162"/>
      <c r="W274" s="162"/>
      <c r="X274" s="162"/>
      <c r="Y274" s="162"/>
      <c r="Z274" s="152"/>
      <c r="AA274" s="152"/>
      <c r="AB274" s="152"/>
      <c r="AC274" s="152"/>
      <c r="AD274" s="152"/>
      <c r="AE274" s="152"/>
      <c r="AF274" s="152"/>
      <c r="AG274" s="152" t="s">
        <v>168</v>
      </c>
      <c r="AH274" s="152">
        <v>5</v>
      </c>
      <c r="AI274" s="152"/>
      <c r="AJ274" s="152"/>
      <c r="AK274" s="152"/>
      <c r="AL274" s="152"/>
      <c r="AM274" s="152"/>
      <c r="AN274" s="152"/>
      <c r="AO274" s="152"/>
      <c r="AP274" s="152"/>
      <c r="AQ274" s="152"/>
      <c r="AR274" s="152"/>
      <c r="AS274" s="152"/>
      <c r="AT274" s="152"/>
      <c r="AU274" s="152"/>
      <c r="AV274" s="152"/>
      <c r="AW274" s="152"/>
      <c r="AX274" s="152"/>
      <c r="AY274" s="152"/>
      <c r="AZ274" s="152"/>
      <c r="BA274" s="152"/>
      <c r="BB274" s="152"/>
      <c r="BC274" s="152"/>
      <c r="BD274" s="152"/>
      <c r="BE274" s="152"/>
      <c r="BF274" s="152"/>
      <c r="BG274" s="152"/>
      <c r="BH274" s="152"/>
    </row>
    <row r="275" spans="1:60" outlineLevel="1" x14ac:dyDescent="0.25">
      <c r="A275" s="173">
        <v>103</v>
      </c>
      <c r="B275" s="174" t="s">
        <v>500</v>
      </c>
      <c r="C275" s="188" t="s">
        <v>501</v>
      </c>
      <c r="D275" s="175" t="s">
        <v>190</v>
      </c>
      <c r="E275" s="176">
        <v>184.84399999999999</v>
      </c>
      <c r="F275" s="177"/>
      <c r="G275" s="178">
        <f>ROUND(E275*F275,2)</f>
        <v>0</v>
      </c>
      <c r="H275" s="177">
        <v>107</v>
      </c>
      <c r="I275" s="178">
        <f>ROUND(E275*H275,2)</f>
        <v>19778.310000000001</v>
      </c>
      <c r="J275" s="177">
        <v>0</v>
      </c>
      <c r="K275" s="178">
        <f>ROUND(E275*J275,2)</f>
        <v>0</v>
      </c>
      <c r="L275" s="178">
        <v>21</v>
      </c>
      <c r="M275" s="178">
        <f>G275*(1+L275/100)</f>
        <v>0</v>
      </c>
      <c r="N275" s="176">
        <v>1.5E-3</v>
      </c>
      <c r="O275" s="176">
        <f>ROUND(E275*N275,2)</f>
        <v>0.28000000000000003</v>
      </c>
      <c r="P275" s="176">
        <v>0</v>
      </c>
      <c r="Q275" s="176">
        <f>ROUND(E275*P275,2)</f>
        <v>0</v>
      </c>
      <c r="R275" s="178" t="s">
        <v>287</v>
      </c>
      <c r="S275" s="178" t="s">
        <v>163</v>
      </c>
      <c r="T275" s="179" t="s">
        <v>163</v>
      </c>
      <c r="U275" s="162">
        <v>0</v>
      </c>
      <c r="V275" s="162">
        <f>ROUND(E275*U275,2)</f>
        <v>0</v>
      </c>
      <c r="W275" s="162"/>
      <c r="X275" s="162" t="s">
        <v>288</v>
      </c>
      <c r="Y275" s="162" t="s">
        <v>165</v>
      </c>
      <c r="Z275" s="152"/>
      <c r="AA275" s="152"/>
      <c r="AB275" s="152"/>
      <c r="AC275" s="152"/>
      <c r="AD275" s="152"/>
      <c r="AE275" s="152"/>
      <c r="AF275" s="152"/>
      <c r="AG275" s="152" t="s">
        <v>289</v>
      </c>
      <c r="AH275" s="152"/>
      <c r="AI275" s="152"/>
      <c r="AJ275" s="152"/>
      <c r="AK275" s="152"/>
      <c r="AL275" s="152"/>
      <c r="AM275" s="152"/>
      <c r="AN275" s="152"/>
      <c r="AO275" s="152"/>
      <c r="AP275" s="152"/>
      <c r="AQ275" s="152"/>
      <c r="AR275" s="152"/>
      <c r="AS275" s="152"/>
      <c r="AT275" s="152"/>
      <c r="AU275" s="152"/>
      <c r="AV275" s="152"/>
      <c r="AW275" s="152"/>
      <c r="AX275" s="152"/>
      <c r="AY275" s="152"/>
      <c r="AZ275" s="152"/>
      <c r="BA275" s="152"/>
      <c r="BB275" s="152"/>
      <c r="BC275" s="152"/>
      <c r="BD275" s="152"/>
      <c r="BE275" s="152"/>
      <c r="BF275" s="152"/>
      <c r="BG275" s="152"/>
      <c r="BH275" s="152"/>
    </row>
    <row r="276" spans="1:60" outlineLevel="2" x14ac:dyDescent="0.25">
      <c r="A276" s="159"/>
      <c r="B276" s="160"/>
      <c r="C276" s="189" t="s">
        <v>502</v>
      </c>
      <c r="D276" s="163"/>
      <c r="E276" s="164">
        <v>184.84399999999999</v>
      </c>
      <c r="F276" s="162"/>
      <c r="G276" s="162"/>
      <c r="H276" s="162"/>
      <c r="I276" s="162"/>
      <c r="J276" s="162"/>
      <c r="K276" s="162"/>
      <c r="L276" s="162"/>
      <c r="M276" s="162"/>
      <c r="N276" s="161"/>
      <c r="O276" s="161"/>
      <c r="P276" s="161"/>
      <c r="Q276" s="161"/>
      <c r="R276" s="162"/>
      <c r="S276" s="162"/>
      <c r="T276" s="162"/>
      <c r="U276" s="162"/>
      <c r="V276" s="162"/>
      <c r="W276" s="162"/>
      <c r="X276" s="162"/>
      <c r="Y276" s="162"/>
      <c r="Z276" s="152"/>
      <c r="AA276" s="152"/>
      <c r="AB276" s="152"/>
      <c r="AC276" s="152"/>
      <c r="AD276" s="152"/>
      <c r="AE276" s="152"/>
      <c r="AF276" s="152"/>
      <c r="AG276" s="152" t="s">
        <v>168</v>
      </c>
      <c r="AH276" s="152">
        <v>5</v>
      </c>
      <c r="AI276" s="152"/>
      <c r="AJ276" s="152"/>
      <c r="AK276" s="152"/>
      <c r="AL276" s="152"/>
      <c r="AM276" s="152"/>
      <c r="AN276" s="152"/>
      <c r="AO276" s="152"/>
      <c r="AP276" s="152"/>
      <c r="AQ276" s="152"/>
      <c r="AR276" s="152"/>
      <c r="AS276" s="152"/>
      <c r="AT276" s="152"/>
      <c r="AU276" s="152"/>
      <c r="AV276" s="152"/>
      <c r="AW276" s="152"/>
      <c r="AX276" s="152"/>
      <c r="AY276" s="152"/>
      <c r="AZ276" s="152"/>
      <c r="BA276" s="152"/>
      <c r="BB276" s="152"/>
      <c r="BC276" s="152"/>
      <c r="BD276" s="152"/>
      <c r="BE276" s="152"/>
      <c r="BF276" s="152"/>
      <c r="BG276" s="152"/>
      <c r="BH276" s="152"/>
    </row>
    <row r="277" spans="1:60" outlineLevel="1" x14ac:dyDescent="0.25">
      <c r="A277" s="173">
        <v>104</v>
      </c>
      <c r="B277" s="174" t="s">
        <v>503</v>
      </c>
      <c r="C277" s="188" t="s">
        <v>504</v>
      </c>
      <c r="D277" s="175" t="s">
        <v>190</v>
      </c>
      <c r="E277" s="176">
        <v>116.688</v>
      </c>
      <c r="F277" s="177"/>
      <c r="G277" s="178">
        <f>ROUND(E277*F277,2)</f>
        <v>0</v>
      </c>
      <c r="H277" s="177">
        <v>170.5</v>
      </c>
      <c r="I277" s="178">
        <f>ROUND(E277*H277,2)</f>
        <v>19895.3</v>
      </c>
      <c r="J277" s="177">
        <v>0</v>
      </c>
      <c r="K277" s="178">
        <f>ROUND(E277*J277,2)</f>
        <v>0</v>
      </c>
      <c r="L277" s="178">
        <v>21</v>
      </c>
      <c r="M277" s="178">
        <f>G277*(1+L277/100)</f>
        <v>0</v>
      </c>
      <c r="N277" s="176">
        <v>2.3999999999999998E-3</v>
      </c>
      <c r="O277" s="176">
        <f>ROUND(E277*N277,2)</f>
        <v>0.28000000000000003</v>
      </c>
      <c r="P277" s="176">
        <v>0</v>
      </c>
      <c r="Q277" s="176">
        <f>ROUND(E277*P277,2)</f>
        <v>0</v>
      </c>
      <c r="R277" s="178" t="s">
        <v>287</v>
      </c>
      <c r="S277" s="178" t="s">
        <v>163</v>
      </c>
      <c r="T277" s="179" t="s">
        <v>163</v>
      </c>
      <c r="U277" s="162">
        <v>0</v>
      </c>
      <c r="V277" s="162">
        <f>ROUND(E277*U277,2)</f>
        <v>0</v>
      </c>
      <c r="W277" s="162"/>
      <c r="X277" s="162" t="s">
        <v>288</v>
      </c>
      <c r="Y277" s="162" t="s">
        <v>165</v>
      </c>
      <c r="Z277" s="152"/>
      <c r="AA277" s="152"/>
      <c r="AB277" s="152"/>
      <c r="AC277" s="152"/>
      <c r="AD277" s="152"/>
      <c r="AE277" s="152"/>
      <c r="AF277" s="152"/>
      <c r="AG277" s="152" t="s">
        <v>289</v>
      </c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  <c r="AR277" s="152"/>
      <c r="AS277" s="152"/>
      <c r="AT277" s="152"/>
      <c r="AU277" s="152"/>
      <c r="AV277" s="152"/>
      <c r="AW277" s="152"/>
      <c r="AX277" s="152"/>
      <c r="AY277" s="152"/>
      <c r="AZ277" s="152"/>
      <c r="BA277" s="152"/>
      <c r="BB277" s="152"/>
      <c r="BC277" s="152"/>
      <c r="BD277" s="152"/>
      <c r="BE277" s="152"/>
      <c r="BF277" s="152"/>
      <c r="BG277" s="152"/>
      <c r="BH277" s="152"/>
    </row>
    <row r="278" spans="1:60" outlineLevel="2" x14ac:dyDescent="0.25">
      <c r="A278" s="159"/>
      <c r="B278" s="160"/>
      <c r="C278" s="189" t="s">
        <v>505</v>
      </c>
      <c r="D278" s="163"/>
      <c r="E278" s="164">
        <v>116.688</v>
      </c>
      <c r="F278" s="162"/>
      <c r="G278" s="162"/>
      <c r="H278" s="162"/>
      <c r="I278" s="162"/>
      <c r="J278" s="162"/>
      <c r="K278" s="162"/>
      <c r="L278" s="162"/>
      <c r="M278" s="162"/>
      <c r="N278" s="161"/>
      <c r="O278" s="161"/>
      <c r="P278" s="161"/>
      <c r="Q278" s="161"/>
      <c r="R278" s="162"/>
      <c r="S278" s="162"/>
      <c r="T278" s="162"/>
      <c r="U278" s="162"/>
      <c r="V278" s="162"/>
      <c r="W278" s="162"/>
      <c r="X278" s="162"/>
      <c r="Y278" s="162"/>
      <c r="Z278" s="152"/>
      <c r="AA278" s="152"/>
      <c r="AB278" s="152"/>
      <c r="AC278" s="152"/>
      <c r="AD278" s="152"/>
      <c r="AE278" s="152"/>
      <c r="AF278" s="152"/>
      <c r="AG278" s="152" t="s">
        <v>168</v>
      </c>
      <c r="AH278" s="152">
        <v>5</v>
      </c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2"/>
      <c r="AT278" s="152"/>
      <c r="AU278" s="152"/>
      <c r="AV278" s="152"/>
      <c r="AW278" s="152"/>
      <c r="AX278" s="152"/>
      <c r="AY278" s="152"/>
      <c r="AZ278" s="152"/>
      <c r="BA278" s="152"/>
      <c r="BB278" s="152"/>
      <c r="BC278" s="152"/>
      <c r="BD278" s="152"/>
      <c r="BE278" s="152"/>
      <c r="BF278" s="152"/>
      <c r="BG278" s="152"/>
      <c r="BH278" s="152"/>
    </row>
    <row r="279" spans="1:60" outlineLevel="1" x14ac:dyDescent="0.25">
      <c r="A279" s="180">
        <v>105</v>
      </c>
      <c r="B279" s="181" t="s">
        <v>506</v>
      </c>
      <c r="C279" s="190" t="s">
        <v>507</v>
      </c>
      <c r="D279" s="182" t="s">
        <v>224</v>
      </c>
      <c r="E279" s="183">
        <v>7.8791099999999998</v>
      </c>
      <c r="F279" s="184"/>
      <c r="G279" s="185">
        <f>ROUND(E279*F279,2)</f>
        <v>0</v>
      </c>
      <c r="H279" s="184">
        <v>0</v>
      </c>
      <c r="I279" s="185">
        <f>ROUND(E279*H279,2)</f>
        <v>0</v>
      </c>
      <c r="J279" s="184">
        <v>1076</v>
      </c>
      <c r="K279" s="185">
        <f>ROUND(E279*J279,2)</f>
        <v>8477.92</v>
      </c>
      <c r="L279" s="185">
        <v>21</v>
      </c>
      <c r="M279" s="185">
        <f>G279*(1+L279/100)</f>
        <v>0</v>
      </c>
      <c r="N279" s="183">
        <v>0</v>
      </c>
      <c r="O279" s="183">
        <f>ROUND(E279*N279,2)</f>
        <v>0</v>
      </c>
      <c r="P279" s="183">
        <v>0</v>
      </c>
      <c r="Q279" s="183">
        <f>ROUND(E279*P279,2)</f>
        <v>0</v>
      </c>
      <c r="R279" s="185"/>
      <c r="S279" s="185" t="s">
        <v>163</v>
      </c>
      <c r="T279" s="186" t="s">
        <v>163</v>
      </c>
      <c r="U279" s="162">
        <v>1.74</v>
      </c>
      <c r="V279" s="162">
        <f>ROUND(E279*U279,2)</f>
        <v>13.71</v>
      </c>
      <c r="W279" s="162"/>
      <c r="X279" s="162" t="s">
        <v>390</v>
      </c>
      <c r="Y279" s="162" t="s">
        <v>165</v>
      </c>
      <c r="Z279" s="152"/>
      <c r="AA279" s="152"/>
      <c r="AB279" s="152"/>
      <c r="AC279" s="152"/>
      <c r="AD279" s="152"/>
      <c r="AE279" s="152"/>
      <c r="AF279" s="152"/>
      <c r="AG279" s="152" t="s">
        <v>391</v>
      </c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152"/>
      <c r="AW279" s="152"/>
      <c r="AX279" s="152"/>
      <c r="AY279" s="152"/>
      <c r="AZ279" s="152"/>
      <c r="BA279" s="152"/>
      <c r="BB279" s="152"/>
      <c r="BC279" s="152"/>
      <c r="BD279" s="152"/>
      <c r="BE279" s="152"/>
      <c r="BF279" s="152"/>
      <c r="BG279" s="152"/>
      <c r="BH279" s="152"/>
    </row>
    <row r="280" spans="1:60" x14ac:dyDescent="0.25">
      <c r="A280" s="166" t="s">
        <v>158</v>
      </c>
      <c r="B280" s="167" t="s">
        <v>92</v>
      </c>
      <c r="C280" s="187" t="s">
        <v>93</v>
      </c>
      <c r="D280" s="168"/>
      <c r="E280" s="169"/>
      <c r="F280" s="170"/>
      <c r="G280" s="170">
        <f>SUMIF(AG281:AG281,"&lt;&gt;NOR",G281:G281)</f>
        <v>0</v>
      </c>
      <c r="H280" s="170"/>
      <c r="I280" s="170">
        <f>SUM(I281:I281)</f>
        <v>0</v>
      </c>
      <c r="J280" s="170"/>
      <c r="K280" s="170">
        <f>SUM(K281:K281)</f>
        <v>278803</v>
      </c>
      <c r="L280" s="170"/>
      <c r="M280" s="170">
        <f>SUM(M281:M281)</f>
        <v>0</v>
      </c>
      <c r="N280" s="169"/>
      <c r="O280" s="169">
        <f>SUM(O281:O281)</f>
        <v>0</v>
      </c>
      <c r="P280" s="169"/>
      <c r="Q280" s="169">
        <f>SUM(Q281:Q281)</f>
        <v>0</v>
      </c>
      <c r="R280" s="170"/>
      <c r="S280" s="170"/>
      <c r="T280" s="171"/>
      <c r="U280" s="165"/>
      <c r="V280" s="165">
        <f>SUM(V281:V281)</f>
        <v>0</v>
      </c>
      <c r="W280" s="165"/>
      <c r="X280" s="165"/>
      <c r="Y280" s="165"/>
      <c r="AG280" t="s">
        <v>159</v>
      </c>
    </row>
    <row r="281" spans="1:60" outlineLevel="1" x14ac:dyDescent="0.25">
      <c r="A281" s="180">
        <v>106</v>
      </c>
      <c r="B281" s="181" t="s">
        <v>508</v>
      </c>
      <c r="C281" s="190" t="s">
        <v>509</v>
      </c>
      <c r="D281" s="182" t="s">
        <v>346</v>
      </c>
      <c r="E281" s="183">
        <v>1</v>
      </c>
      <c r="F281" s="184"/>
      <c r="G281" s="185">
        <f>ROUND(E281*F281,2)</f>
        <v>0</v>
      </c>
      <c r="H281" s="184">
        <v>0</v>
      </c>
      <c r="I281" s="185">
        <f>ROUND(E281*H281,2)</f>
        <v>0</v>
      </c>
      <c r="J281" s="184">
        <v>278803</v>
      </c>
      <c r="K281" s="185">
        <f>ROUND(E281*J281,2)</f>
        <v>278803</v>
      </c>
      <c r="L281" s="185">
        <v>21</v>
      </c>
      <c r="M281" s="185">
        <f>G281*(1+L281/100)</f>
        <v>0</v>
      </c>
      <c r="N281" s="183">
        <v>0</v>
      </c>
      <c r="O281" s="183">
        <f>ROUND(E281*N281,2)</f>
        <v>0</v>
      </c>
      <c r="P281" s="183">
        <v>0</v>
      </c>
      <c r="Q281" s="183">
        <f>ROUND(E281*P281,2)</f>
        <v>0</v>
      </c>
      <c r="R281" s="185"/>
      <c r="S281" s="185" t="s">
        <v>236</v>
      </c>
      <c r="T281" s="186" t="s">
        <v>237</v>
      </c>
      <c r="U281" s="162">
        <v>0</v>
      </c>
      <c r="V281" s="162">
        <f>ROUND(E281*U281,2)</f>
        <v>0</v>
      </c>
      <c r="W281" s="162"/>
      <c r="X281" s="162" t="s">
        <v>164</v>
      </c>
      <c r="Y281" s="162" t="s">
        <v>165</v>
      </c>
      <c r="Z281" s="152"/>
      <c r="AA281" s="152"/>
      <c r="AB281" s="152"/>
      <c r="AC281" s="152"/>
      <c r="AD281" s="152"/>
      <c r="AE281" s="152"/>
      <c r="AF281" s="152"/>
      <c r="AG281" s="152" t="s">
        <v>166</v>
      </c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2"/>
      <c r="AT281" s="152"/>
      <c r="AU281" s="152"/>
      <c r="AV281" s="152"/>
      <c r="AW281" s="152"/>
      <c r="AX281" s="152"/>
      <c r="AY281" s="152"/>
      <c r="AZ281" s="152"/>
      <c r="BA281" s="152"/>
      <c r="BB281" s="152"/>
      <c r="BC281" s="152"/>
      <c r="BD281" s="152"/>
      <c r="BE281" s="152"/>
      <c r="BF281" s="152"/>
      <c r="BG281" s="152"/>
      <c r="BH281" s="152"/>
    </row>
    <row r="282" spans="1:60" x14ac:dyDescent="0.25">
      <c r="A282" s="166" t="s">
        <v>158</v>
      </c>
      <c r="B282" s="167" t="s">
        <v>94</v>
      </c>
      <c r="C282" s="187" t="s">
        <v>95</v>
      </c>
      <c r="D282" s="168"/>
      <c r="E282" s="169"/>
      <c r="F282" s="170"/>
      <c r="G282" s="170">
        <f>SUMIF(AG283:AG286,"&lt;&gt;NOR",G283:G286)</f>
        <v>0</v>
      </c>
      <c r="H282" s="170"/>
      <c r="I282" s="170">
        <f>SUM(I283:I286)</f>
        <v>78873.7</v>
      </c>
      <c r="J282" s="170"/>
      <c r="K282" s="170">
        <f>SUM(K283:K286)</f>
        <v>4486.3</v>
      </c>
      <c r="L282" s="170"/>
      <c r="M282" s="170">
        <f>SUM(M283:M286)</f>
        <v>0</v>
      </c>
      <c r="N282" s="169"/>
      <c r="O282" s="169">
        <f>SUM(O283:O286)</f>
        <v>0.22000000000000003</v>
      </c>
      <c r="P282" s="169"/>
      <c r="Q282" s="169">
        <f>SUM(Q283:Q286)</f>
        <v>0</v>
      </c>
      <c r="R282" s="170"/>
      <c r="S282" s="170"/>
      <c r="T282" s="171"/>
      <c r="U282" s="165"/>
      <c r="V282" s="165">
        <f>SUM(V283:V286)</f>
        <v>7.6</v>
      </c>
      <c r="W282" s="165"/>
      <c r="X282" s="165"/>
      <c r="Y282" s="165"/>
      <c r="AG282" t="s">
        <v>159</v>
      </c>
    </row>
    <row r="283" spans="1:60" outlineLevel="1" x14ac:dyDescent="0.25">
      <c r="A283" s="173">
        <v>107</v>
      </c>
      <c r="B283" s="174" t="s">
        <v>510</v>
      </c>
      <c r="C283" s="188" t="s">
        <v>511</v>
      </c>
      <c r="D283" s="175" t="s">
        <v>346</v>
      </c>
      <c r="E283" s="176">
        <v>10</v>
      </c>
      <c r="F283" s="177"/>
      <c r="G283" s="178">
        <f>ROUND(E283*F283,2)</f>
        <v>0</v>
      </c>
      <c r="H283" s="177">
        <v>1908.77</v>
      </c>
      <c r="I283" s="178">
        <f>ROUND(E283*H283,2)</f>
        <v>19087.7</v>
      </c>
      <c r="J283" s="177">
        <v>391.23</v>
      </c>
      <c r="K283" s="178">
        <f>ROUND(E283*J283,2)</f>
        <v>3912.3</v>
      </c>
      <c r="L283" s="178">
        <v>21</v>
      </c>
      <c r="M283" s="178">
        <f>G283*(1+L283/100)</f>
        <v>0</v>
      </c>
      <c r="N283" s="176">
        <v>1.08E-3</v>
      </c>
      <c r="O283" s="176">
        <f>ROUND(E283*N283,2)</f>
        <v>0.01</v>
      </c>
      <c r="P283" s="176">
        <v>0</v>
      </c>
      <c r="Q283" s="176">
        <f>ROUND(E283*P283,2)</f>
        <v>0</v>
      </c>
      <c r="R283" s="178"/>
      <c r="S283" s="178" t="s">
        <v>163</v>
      </c>
      <c r="T283" s="179" t="s">
        <v>163</v>
      </c>
      <c r="U283" s="162">
        <v>0.66</v>
      </c>
      <c r="V283" s="162">
        <f>ROUND(E283*U283,2)</f>
        <v>6.6</v>
      </c>
      <c r="W283" s="162"/>
      <c r="X283" s="162" t="s">
        <v>164</v>
      </c>
      <c r="Y283" s="162" t="s">
        <v>165</v>
      </c>
      <c r="Z283" s="152"/>
      <c r="AA283" s="152"/>
      <c r="AB283" s="152"/>
      <c r="AC283" s="152"/>
      <c r="AD283" s="152"/>
      <c r="AE283" s="152"/>
      <c r="AF283" s="152"/>
      <c r="AG283" s="152" t="s">
        <v>166</v>
      </c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152"/>
      <c r="AT283" s="152"/>
      <c r="AU283" s="152"/>
      <c r="AV283" s="152"/>
      <c r="AW283" s="152"/>
      <c r="AX283" s="152"/>
      <c r="AY283" s="152"/>
      <c r="AZ283" s="152"/>
      <c r="BA283" s="152"/>
      <c r="BB283" s="152"/>
      <c r="BC283" s="152"/>
      <c r="BD283" s="152"/>
      <c r="BE283" s="152"/>
      <c r="BF283" s="152"/>
      <c r="BG283" s="152"/>
      <c r="BH283" s="152"/>
    </row>
    <row r="284" spans="1:60" outlineLevel="2" x14ac:dyDescent="0.25">
      <c r="A284" s="159"/>
      <c r="B284" s="160"/>
      <c r="C284" s="189" t="s">
        <v>512</v>
      </c>
      <c r="D284" s="163"/>
      <c r="E284" s="164">
        <v>10</v>
      </c>
      <c r="F284" s="162"/>
      <c r="G284" s="162"/>
      <c r="H284" s="162"/>
      <c r="I284" s="162"/>
      <c r="J284" s="162"/>
      <c r="K284" s="162"/>
      <c r="L284" s="162"/>
      <c r="M284" s="162"/>
      <c r="N284" s="161"/>
      <c r="O284" s="161"/>
      <c r="P284" s="161"/>
      <c r="Q284" s="161"/>
      <c r="R284" s="162"/>
      <c r="S284" s="162"/>
      <c r="T284" s="162"/>
      <c r="U284" s="162"/>
      <c r="V284" s="162"/>
      <c r="W284" s="162"/>
      <c r="X284" s="162"/>
      <c r="Y284" s="162"/>
      <c r="Z284" s="152"/>
      <c r="AA284" s="152"/>
      <c r="AB284" s="152"/>
      <c r="AC284" s="152"/>
      <c r="AD284" s="152"/>
      <c r="AE284" s="152"/>
      <c r="AF284" s="152"/>
      <c r="AG284" s="152" t="s">
        <v>168</v>
      </c>
      <c r="AH284" s="152">
        <v>0</v>
      </c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</row>
    <row r="285" spans="1:60" ht="20.399999999999999" outlineLevel="1" x14ac:dyDescent="0.25">
      <c r="A285" s="180">
        <v>108</v>
      </c>
      <c r="B285" s="181" t="s">
        <v>513</v>
      </c>
      <c r="C285" s="190" t="s">
        <v>514</v>
      </c>
      <c r="D285" s="182" t="s">
        <v>346</v>
      </c>
      <c r="E285" s="183">
        <v>2</v>
      </c>
      <c r="F285" s="184"/>
      <c r="G285" s="185">
        <f>ROUND(E285*F285,2)</f>
        <v>0</v>
      </c>
      <c r="H285" s="184">
        <v>4318</v>
      </c>
      <c r="I285" s="185">
        <f>ROUND(E285*H285,2)</f>
        <v>8636</v>
      </c>
      <c r="J285" s="184">
        <v>287</v>
      </c>
      <c r="K285" s="185">
        <f>ROUND(E285*J285,2)</f>
        <v>574</v>
      </c>
      <c r="L285" s="185">
        <v>21</v>
      </c>
      <c r="M285" s="185">
        <f>G285*(1+L285/100)</f>
        <v>0</v>
      </c>
      <c r="N285" s="183">
        <v>8.3799999999999999E-2</v>
      </c>
      <c r="O285" s="183">
        <f>ROUND(E285*N285,2)</f>
        <v>0.17</v>
      </c>
      <c r="P285" s="183">
        <v>0</v>
      </c>
      <c r="Q285" s="183">
        <f>ROUND(E285*P285,2)</f>
        <v>0</v>
      </c>
      <c r="R285" s="185"/>
      <c r="S285" s="185" t="s">
        <v>163</v>
      </c>
      <c r="T285" s="186" t="s">
        <v>163</v>
      </c>
      <c r="U285" s="162">
        <v>0.5</v>
      </c>
      <c r="V285" s="162">
        <f>ROUND(E285*U285,2)</f>
        <v>1</v>
      </c>
      <c r="W285" s="162"/>
      <c r="X285" s="162" t="s">
        <v>164</v>
      </c>
      <c r="Y285" s="162" t="s">
        <v>165</v>
      </c>
      <c r="Z285" s="152"/>
      <c r="AA285" s="152"/>
      <c r="AB285" s="152"/>
      <c r="AC285" s="152"/>
      <c r="AD285" s="152"/>
      <c r="AE285" s="152"/>
      <c r="AF285" s="152"/>
      <c r="AG285" s="152" t="s">
        <v>166</v>
      </c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152"/>
      <c r="AT285" s="152"/>
      <c r="AU285" s="152"/>
      <c r="AV285" s="152"/>
      <c r="AW285" s="152"/>
      <c r="AX285" s="152"/>
      <c r="AY285" s="152"/>
      <c r="AZ285" s="152"/>
      <c r="BA285" s="152"/>
      <c r="BB285" s="152"/>
      <c r="BC285" s="152"/>
      <c r="BD285" s="152"/>
      <c r="BE285" s="152"/>
      <c r="BF285" s="152"/>
      <c r="BG285" s="152"/>
      <c r="BH285" s="152"/>
    </row>
    <row r="286" spans="1:60" ht="20.399999999999999" outlineLevel="1" x14ac:dyDescent="0.25">
      <c r="A286" s="180">
        <v>109</v>
      </c>
      <c r="B286" s="181" t="s">
        <v>515</v>
      </c>
      <c r="C286" s="190" t="s">
        <v>516</v>
      </c>
      <c r="D286" s="182" t="s">
        <v>346</v>
      </c>
      <c r="E286" s="183">
        <v>10</v>
      </c>
      <c r="F286" s="184"/>
      <c r="G286" s="185">
        <f>ROUND(E286*F286,2)</f>
        <v>0</v>
      </c>
      <c r="H286" s="184">
        <v>5115</v>
      </c>
      <c r="I286" s="185">
        <f>ROUND(E286*H286,2)</f>
        <v>51150</v>
      </c>
      <c r="J286" s="184">
        <v>0</v>
      </c>
      <c r="K286" s="185">
        <f>ROUND(E286*J286,2)</f>
        <v>0</v>
      </c>
      <c r="L286" s="185">
        <v>21</v>
      </c>
      <c r="M286" s="185">
        <f>G286*(1+L286/100)</f>
        <v>0</v>
      </c>
      <c r="N286" s="183">
        <v>3.8E-3</v>
      </c>
      <c r="O286" s="183">
        <f>ROUND(E286*N286,2)</f>
        <v>0.04</v>
      </c>
      <c r="P286" s="183">
        <v>0</v>
      </c>
      <c r="Q286" s="183">
        <f>ROUND(E286*P286,2)</f>
        <v>0</v>
      </c>
      <c r="R286" s="185" t="s">
        <v>287</v>
      </c>
      <c r="S286" s="185" t="s">
        <v>163</v>
      </c>
      <c r="T286" s="186" t="s">
        <v>163</v>
      </c>
      <c r="U286" s="162">
        <v>0</v>
      </c>
      <c r="V286" s="162">
        <f>ROUND(E286*U286,2)</f>
        <v>0</v>
      </c>
      <c r="W286" s="162"/>
      <c r="X286" s="162" t="s">
        <v>288</v>
      </c>
      <c r="Y286" s="162" t="s">
        <v>165</v>
      </c>
      <c r="Z286" s="152"/>
      <c r="AA286" s="152"/>
      <c r="AB286" s="152"/>
      <c r="AC286" s="152"/>
      <c r="AD286" s="152"/>
      <c r="AE286" s="152"/>
      <c r="AF286" s="152"/>
      <c r="AG286" s="152" t="s">
        <v>289</v>
      </c>
      <c r="AH286" s="152"/>
      <c r="AI286" s="152"/>
      <c r="AJ286" s="152"/>
      <c r="AK286" s="152"/>
      <c r="AL286" s="152"/>
      <c r="AM286" s="152"/>
      <c r="AN286" s="152"/>
      <c r="AO286" s="152"/>
      <c r="AP286" s="152"/>
      <c r="AQ286" s="152"/>
      <c r="AR286" s="152"/>
      <c r="AS286" s="152"/>
      <c r="AT286" s="152"/>
      <c r="AU286" s="152"/>
      <c r="AV286" s="152"/>
      <c r="AW286" s="152"/>
      <c r="AX286" s="152"/>
      <c r="AY286" s="152"/>
      <c r="AZ286" s="152"/>
      <c r="BA286" s="152"/>
      <c r="BB286" s="152"/>
      <c r="BC286" s="152"/>
      <c r="BD286" s="152"/>
      <c r="BE286" s="152"/>
      <c r="BF286" s="152"/>
      <c r="BG286" s="152"/>
      <c r="BH286" s="152"/>
    </row>
    <row r="287" spans="1:60" x14ac:dyDescent="0.25">
      <c r="A287" s="166" t="s">
        <v>158</v>
      </c>
      <c r="B287" s="167" t="s">
        <v>96</v>
      </c>
      <c r="C287" s="187" t="s">
        <v>97</v>
      </c>
      <c r="D287" s="168"/>
      <c r="E287" s="169"/>
      <c r="F287" s="170"/>
      <c r="G287" s="170">
        <f>SUMIF(AG288:AG288,"&lt;&gt;NOR",G288:G288)</f>
        <v>0</v>
      </c>
      <c r="H287" s="170"/>
      <c r="I287" s="170">
        <f>SUM(I288:I288)</f>
        <v>48162.95</v>
      </c>
      <c r="J287" s="170"/>
      <c r="K287" s="170">
        <f>SUM(K288:K288)</f>
        <v>3857.05</v>
      </c>
      <c r="L287" s="170"/>
      <c r="M287" s="170">
        <f>SUM(M288:M288)</f>
        <v>0</v>
      </c>
      <c r="N287" s="169"/>
      <c r="O287" s="169">
        <f>SUM(O288:O288)</f>
        <v>0.03</v>
      </c>
      <c r="P287" s="169"/>
      <c r="Q287" s="169">
        <f>SUM(Q288:Q288)</f>
        <v>0</v>
      </c>
      <c r="R287" s="170"/>
      <c r="S287" s="170"/>
      <c r="T287" s="171"/>
      <c r="U287" s="165"/>
      <c r="V287" s="165">
        <f>SUM(V288:V288)</f>
        <v>1.64</v>
      </c>
      <c r="W287" s="165"/>
      <c r="X287" s="165"/>
      <c r="Y287" s="165"/>
      <c r="AG287" t="s">
        <v>159</v>
      </c>
    </row>
    <row r="288" spans="1:60" ht="20.399999999999999" outlineLevel="1" x14ac:dyDescent="0.25">
      <c r="A288" s="180">
        <v>110</v>
      </c>
      <c r="B288" s="181" t="s">
        <v>767</v>
      </c>
      <c r="C288" s="190" t="s">
        <v>766</v>
      </c>
      <c r="D288" s="182" t="s">
        <v>517</v>
      </c>
      <c r="E288" s="183">
        <v>1</v>
      </c>
      <c r="F288" s="184"/>
      <c r="G288" s="185">
        <f>ROUND(E288*F288,2)</f>
        <v>0</v>
      </c>
      <c r="H288" s="184">
        <v>48162.95</v>
      </c>
      <c r="I288" s="185">
        <f>ROUND(E288*H288,2)</f>
        <v>48162.95</v>
      </c>
      <c r="J288" s="184">
        <v>3857.05</v>
      </c>
      <c r="K288" s="185">
        <f>ROUND(E288*J288,2)</f>
        <v>3857.05</v>
      </c>
      <c r="L288" s="185">
        <v>21</v>
      </c>
      <c r="M288" s="185">
        <f>G288*(1+L288/100)</f>
        <v>0</v>
      </c>
      <c r="N288" s="183">
        <v>2.8639999999999999E-2</v>
      </c>
      <c r="O288" s="183">
        <f>ROUND(E288*N288,2)</f>
        <v>0.03</v>
      </c>
      <c r="P288" s="183">
        <v>0</v>
      </c>
      <c r="Q288" s="183">
        <f>ROUND(E288*P288,2)</f>
        <v>0</v>
      </c>
      <c r="R288" s="185"/>
      <c r="S288" s="185" t="s">
        <v>163</v>
      </c>
      <c r="T288" s="186" t="s">
        <v>163</v>
      </c>
      <c r="U288" s="162">
        <v>1.6439999999999999</v>
      </c>
      <c r="V288" s="162">
        <f>ROUND(E288*U288,2)</f>
        <v>1.64</v>
      </c>
      <c r="W288" s="162"/>
      <c r="X288" s="162" t="s">
        <v>164</v>
      </c>
      <c r="Y288" s="162" t="s">
        <v>165</v>
      </c>
      <c r="Z288" s="152"/>
      <c r="AA288" s="152"/>
      <c r="AB288" s="152"/>
      <c r="AC288" s="152"/>
      <c r="AD288" s="152"/>
      <c r="AE288" s="152"/>
      <c r="AF288" s="152"/>
      <c r="AG288" s="152" t="s">
        <v>166</v>
      </c>
      <c r="AH288" s="152"/>
      <c r="AI288" s="152"/>
      <c r="AJ288" s="152"/>
      <c r="AK288" s="152"/>
      <c r="AL288" s="152"/>
      <c r="AM288" s="152"/>
      <c r="AN288" s="152"/>
      <c r="AO288" s="152"/>
      <c r="AP288" s="152"/>
      <c r="AQ288" s="152"/>
      <c r="AR288" s="152"/>
      <c r="AS288" s="152"/>
      <c r="AT288" s="152"/>
      <c r="AU288" s="152"/>
      <c r="AV288" s="152"/>
      <c r="AW288" s="152"/>
      <c r="AX288" s="152"/>
      <c r="AY288" s="152"/>
      <c r="AZ288" s="152"/>
      <c r="BA288" s="152"/>
      <c r="BB288" s="152"/>
      <c r="BC288" s="152"/>
      <c r="BD288" s="152"/>
      <c r="BE288" s="152"/>
      <c r="BF288" s="152"/>
      <c r="BG288" s="152"/>
      <c r="BH288" s="152"/>
    </row>
    <row r="289" spans="1:60" x14ac:dyDescent="0.25">
      <c r="A289" s="166" t="s">
        <v>158</v>
      </c>
      <c r="B289" s="167" t="s">
        <v>98</v>
      </c>
      <c r="C289" s="187" t="s">
        <v>99</v>
      </c>
      <c r="D289" s="168"/>
      <c r="E289" s="169"/>
      <c r="F289" s="170"/>
      <c r="G289" s="170">
        <f>SUMIF(AG290:AG293,"&lt;&gt;NOR",G290:G293)</f>
        <v>0</v>
      </c>
      <c r="H289" s="170"/>
      <c r="I289" s="170">
        <f>SUM(I290:I293)</f>
        <v>242754.48</v>
      </c>
      <c r="J289" s="170"/>
      <c r="K289" s="170">
        <f>SUM(K290:K293)</f>
        <v>39719.520000000004</v>
      </c>
      <c r="L289" s="170"/>
      <c r="M289" s="170">
        <f>SUM(M290:M293)</f>
        <v>0</v>
      </c>
      <c r="N289" s="169"/>
      <c r="O289" s="169">
        <f>SUM(O290:O293)</f>
        <v>0.56999999999999995</v>
      </c>
      <c r="P289" s="169"/>
      <c r="Q289" s="169">
        <f>SUM(Q290:Q293)</f>
        <v>0</v>
      </c>
      <c r="R289" s="170"/>
      <c r="S289" s="170"/>
      <c r="T289" s="171"/>
      <c r="U289" s="165"/>
      <c r="V289" s="165">
        <f>SUM(V290:V293)</f>
        <v>63.94</v>
      </c>
      <c r="W289" s="165"/>
      <c r="X289" s="165"/>
      <c r="Y289" s="165"/>
      <c r="AG289" t="s">
        <v>159</v>
      </c>
    </row>
    <row r="290" spans="1:60" outlineLevel="1" x14ac:dyDescent="0.25">
      <c r="A290" s="180">
        <v>111</v>
      </c>
      <c r="B290" s="181" t="s">
        <v>518</v>
      </c>
      <c r="C290" s="190" t="s">
        <v>519</v>
      </c>
      <c r="D290" s="182" t="s">
        <v>517</v>
      </c>
      <c r="E290" s="183">
        <v>1</v>
      </c>
      <c r="F290" s="184"/>
      <c r="G290" s="185">
        <f>ROUND(E290*F290,2)</f>
        <v>0</v>
      </c>
      <c r="H290" s="184">
        <v>7469.68</v>
      </c>
      <c r="I290" s="185">
        <f>ROUND(E290*H290,2)</f>
        <v>7469.68</v>
      </c>
      <c r="J290" s="184">
        <v>8460.32</v>
      </c>
      <c r="K290" s="185">
        <f>ROUND(E290*J290,2)</f>
        <v>8460.32</v>
      </c>
      <c r="L290" s="185">
        <v>21</v>
      </c>
      <c r="M290" s="185">
        <f>G290*(1+L290/100)</f>
        <v>0</v>
      </c>
      <c r="N290" s="183">
        <v>2.98E-2</v>
      </c>
      <c r="O290" s="183">
        <f>ROUND(E290*N290,2)</f>
        <v>0.03</v>
      </c>
      <c r="P290" s="183">
        <v>0</v>
      </c>
      <c r="Q290" s="183">
        <f>ROUND(E290*P290,2)</f>
        <v>0</v>
      </c>
      <c r="R290" s="185"/>
      <c r="S290" s="185" t="s">
        <v>163</v>
      </c>
      <c r="T290" s="186" t="s">
        <v>163</v>
      </c>
      <c r="U290" s="162">
        <v>12.129</v>
      </c>
      <c r="V290" s="162">
        <f>ROUND(E290*U290,2)</f>
        <v>12.13</v>
      </c>
      <c r="W290" s="162"/>
      <c r="X290" s="162" t="s">
        <v>164</v>
      </c>
      <c r="Y290" s="162" t="s">
        <v>165</v>
      </c>
      <c r="Z290" s="152"/>
      <c r="AA290" s="152"/>
      <c r="AB290" s="152"/>
      <c r="AC290" s="152"/>
      <c r="AD290" s="152"/>
      <c r="AE290" s="152"/>
      <c r="AF290" s="152"/>
      <c r="AG290" s="152" t="s">
        <v>166</v>
      </c>
      <c r="AH290" s="152"/>
      <c r="AI290" s="152"/>
      <c r="AJ290" s="152"/>
      <c r="AK290" s="152"/>
      <c r="AL290" s="152"/>
      <c r="AM290" s="152"/>
      <c r="AN290" s="152"/>
      <c r="AO290" s="152"/>
      <c r="AP290" s="152"/>
      <c r="AQ290" s="152"/>
      <c r="AR290" s="152"/>
      <c r="AS290" s="152"/>
      <c r="AT290" s="152"/>
      <c r="AU290" s="152"/>
      <c r="AV290" s="152"/>
      <c r="AW290" s="152"/>
      <c r="AX290" s="152"/>
      <c r="AY290" s="152"/>
      <c r="AZ290" s="152"/>
      <c r="BA290" s="152"/>
      <c r="BB290" s="152"/>
      <c r="BC290" s="152"/>
      <c r="BD290" s="152"/>
      <c r="BE290" s="152"/>
      <c r="BF290" s="152"/>
      <c r="BG290" s="152"/>
      <c r="BH290" s="152"/>
    </row>
    <row r="291" spans="1:60" outlineLevel="1" x14ac:dyDescent="0.25">
      <c r="A291" s="180">
        <v>112</v>
      </c>
      <c r="B291" s="181" t="s">
        <v>520</v>
      </c>
      <c r="C291" s="190" t="s">
        <v>521</v>
      </c>
      <c r="D291" s="182" t="s">
        <v>346</v>
      </c>
      <c r="E291" s="183">
        <v>8</v>
      </c>
      <c r="F291" s="184"/>
      <c r="G291" s="185">
        <f>ROUND(E291*F291,2)</f>
        <v>0</v>
      </c>
      <c r="H291" s="184">
        <v>8338.4500000000007</v>
      </c>
      <c r="I291" s="185">
        <f>ROUND(E291*H291,2)</f>
        <v>66707.600000000006</v>
      </c>
      <c r="J291" s="184">
        <v>1988.52</v>
      </c>
      <c r="K291" s="185">
        <f>ROUND(E291*J291,2)</f>
        <v>15908.16</v>
      </c>
      <c r="L291" s="185">
        <v>21</v>
      </c>
      <c r="M291" s="185">
        <f>G291*(1+L291/100)</f>
        <v>0</v>
      </c>
      <c r="N291" s="183">
        <v>2.445E-2</v>
      </c>
      <c r="O291" s="183">
        <f>ROUND(E291*N291,2)</f>
        <v>0.2</v>
      </c>
      <c r="P291" s="183">
        <v>0</v>
      </c>
      <c r="Q291" s="183">
        <f>ROUND(E291*P291,2)</f>
        <v>0</v>
      </c>
      <c r="R291" s="185"/>
      <c r="S291" s="185" t="s">
        <v>163</v>
      </c>
      <c r="T291" s="186" t="s">
        <v>197</v>
      </c>
      <c r="U291" s="162">
        <v>3.4084599999999998</v>
      </c>
      <c r="V291" s="162">
        <f>ROUND(E291*U291,2)</f>
        <v>27.27</v>
      </c>
      <c r="W291" s="162"/>
      <c r="X291" s="162" t="s">
        <v>198</v>
      </c>
      <c r="Y291" s="162" t="s">
        <v>165</v>
      </c>
      <c r="Z291" s="152"/>
      <c r="AA291" s="152"/>
      <c r="AB291" s="152"/>
      <c r="AC291" s="152"/>
      <c r="AD291" s="152"/>
      <c r="AE291" s="152"/>
      <c r="AF291" s="152"/>
      <c r="AG291" s="152" t="s">
        <v>199</v>
      </c>
      <c r="AH291" s="152"/>
      <c r="AI291" s="152"/>
      <c r="AJ291" s="152"/>
      <c r="AK291" s="152"/>
      <c r="AL291" s="152"/>
      <c r="AM291" s="152"/>
      <c r="AN291" s="152"/>
      <c r="AO291" s="152"/>
      <c r="AP291" s="152"/>
      <c r="AQ291" s="152"/>
      <c r="AR291" s="152"/>
      <c r="AS291" s="152"/>
      <c r="AT291" s="152"/>
      <c r="AU291" s="152"/>
      <c r="AV291" s="152"/>
      <c r="AW291" s="152"/>
      <c r="AX291" s="152"/>
      <c r="AY291" s="152"/>
      <c r="AZ291" s="152"/>
      <c r="BA291" s="152"/>
      <c r="BB291" s="152"/>
      <c r="BC291" s="152"/>
      <c r="BD291" s="152"/>
      <c r="BE291" s="152"/>
      <c r="BF291" s="152"/>
      <c r="BG291" s="152"/>
      <c r="BH291" s="152"/>
    </row>
    <row r="292" spans="1:60" outlineLevel="1" x14ac:dyDescent="0.25">
      <c r="A292" s="180">
        <v>113</v>
      </c>
      <c r="B292" s="181" t="s">
        <v>522</v>
      </c>
      <c r="C292" s="190" t="s">
        <v>523</v>
      </c>
      <c r="D292" s="182" t="s">
        <v>346</v>
      </c>
      <c r="E292" s="183">
        <v>8</v>
      </c>
      <c r="F292" s="184"/>
      <c r="G292" s="185">
        <f>ROUND(E292*F292,2)</f>
        <v>0</v>
      </c>
      <c r="H292" s="184">
        <v>16984.650000000001</v>
      </c>
      <c r="I292" s="185">
        <f>ROUND(E292*H292,2)</f>
        <v>135877.20000000001</v>
      </c>
      <c r="J292" s="184">
        <v>1918.88</v>
      </c>
      <c r="K292" s="185">
        <f>ROUND(E292*J292,2)</f>
        <v>15351.04</v>
      </c>
      <c r="L292" s="185">
        <v>21</v>
      </c>
      <c r="M292" s="185">
        <f>G292*(1+L292/100)</f>
        <v>0</v>
      </c>
      <c r="N292" s="183">
        <v>2.9960000000000001E-2</v>
      </c>
      <c r="O292" s="183">
        <f>ROUND(E292*N292,2)</f>
        <v>0.24</v>
      </c>
      <c r="P292" s="183">
        <v>0</v>
      </c>
      <c r="Q292" s="183">
        <f>ROUND(E292*P292,2)</f>
        <v>0</v>
      </c>
      <c r="R292" s="185"/>
      <c r="S292" s="185" t="s">
        <v>163</v>
      </c>
      <c r="T292" s="186" t="s">
        <v>197</v>
      </c>
      <c r="U292" s="162">
        <v>3.0671300000000001</v>
      </c>
      <c r="V292" s="162">
        <f>ROUND(E292*U292,2)</f>
        <v>24.54</v>
      </c>
      <c r="W292" s="162"/>
      <c r="X292" s="162" t="s">
        <v>198</v>
      </c>
      <c r="Y292" s="162" t="s">
        <v>165</v>
      </c>
      <c r="Z292" s="152"/>
      <c r="AA292" s="152"/>
      <c r="AB292" s="152"/>
      <c r="AC292" s="152"/>
      <c r="AD292" s="152"/>
      <c r="AE292" s="152"/>
      <c r="AF292" s="152"/>
      <c r="AG292" s="152" t="s">
        <v>199</v>
      </c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  <c r="AR292" s="152"/>
      <c r="AS292" s="152"/>
      <c r="AT292" s="152"/>
      <c r="AU292" s="152"/>
      <c r="AV292" s="152"/>
      <c r="AW292" s="152"/>
      <c r="AX292" s="152"/>
      <c r="AY292" s="152"/>
      <c r="AZ292" s="152"/>
      <c r="BA292" s="152"/>
      <c r="BB292" s="152"/>
      <c r="BC292" s="152"/>
      <c r="BD292" s="152"/>
      <c r="BE292" s="152"/>
      <c r="BF292" s="152"/>
      <c r="BG292" s="152"/>
      <c r="BH292" s="152"/>
    </row>
    <row r="293" spans="1:60" outlineLevel="1" x14ac:dyDescent="0.25">
      <c r="A293" s="180">
        <v>114</v>
      </c>
      <c r="B293" s="181" t="s">
        <v>524</v>
      </c>
      <c r="C293" s="190" t="s">
        <v>525</v>
      </c>
      <c r="D293" s="182" t="s">
        <v>346</v>
      </c>
      <c r="E293" s="183">
        <v>1</v>
      </c>
      <c r="F293" s="184"/>
      <c r="G293" s="185">
        <f>ROUND(E293*F293,2)</f>
        <v>0</v>
      </c>
      <c r="H293" s="184">
        <v>32700</v>
      </c>
      <c r="I293" s="185">
        <f>ROUND(E293*H293,2)</f>
        <v>32700</v>
      </c>
      <c r="J293" s="184">
        <v>0</v>
      </c>
      <c r="K293" s="185">
        <f>ROUND(E293*J293,2)</f>
        <v>0</v>
      </c>
      <c r="L293" s="185">
        <v>21</v>
      </c>
      <c r="M293" s="185">
        <f>G293*(1+L293/100)</f>
        <v>0</v>
      </c>
      <c r="N293" s="183">
        <v>9.6000000000000002E-2</v>
      </c>
      <c r="O293" s="183">
        <f>ROUND(E293*N293,2)</f>
        <v>0.1</v>
      </c>
      <c r="P293" s="183">
        <v>0</v>
      </c>
      <c r="Q293" s="183">
        <f>ROUND(E293*P293,2)</f>
        <v>0</v>
      </c>
      <c r="R293" s="185" t="s">
        <v>287</v>
      </c>
      <c r="S293" s="185" t="s">
        <v>163</v>
      </c>
      <c r="T293" s="186" t="s">
        <v>163</v>
      </c>
      <c r="U293" s="162">
        <v>0</v>
      </c>
      <c r="V293" s="162">
        <f>ROUND(E293*U293,2)</f>
        <v>0</v>
      </c>
      <c r="W293" s="162"/>
      <c r="X293" s="162" t="s">
        <v>288</v>
      </c>
      <c r="Y293" s="162" t="s">
        <v>165</v>
      </c>
      <c r="Z293" s="152"/>
      <c r="AA293" s="152"/>
      <c r="AB293" s="152"/>
      <c r="AC293" s="152"/>
      <c r="AD293" s="152"/>
      <c r="AE293" s="152"/>
      <c r="AF293" s="152"/>
      <c r="AG293" s="152" t="s">
        <v>289</v>
      </c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  <c r="AR293" s="152"/>
      <c r="AS293" s="152"/>
      <c r="AT293" s="152"/>
      <c r="AU293" s="152"/>
      <c r="AV293" s="152"/>
      <c r="AW293" s="152"/>
      <c r="AX293" s="152"/>
      <c r="AY293" s="152"/>
      <c r="AZ293" s="152"/>
      <c r="BA293" s="152"/>
      <c r="BB293" s="152"/>
      <c r="BC293" s="152"/>
      <c r="BD293" s="152"/>
      <c r="BE293" s="152"/>
      <c r="BF293" s="152"/>
      <c r="BG293" s="152"/>
      <c r="BH293" s="152"/>
    </row>
    <row r="294" spans="1:60" x14ac:dyDescent="0.25">
      <c r="A294" s="166" t="s">
        <v>158</v>
      </c>
      <c r="B294" s="167" t="s">
        <v>100</v>
      </c>
      <c r="C294" s="187" t="s">
        <v>101</v>
      </c>
      <c r="D294" s="168"/>
      <c r="E294" s="169"/>
      <c r="F294" s="170"/>
      <c r="G294" s="170">
        <f>SUMIF(AG295:AG295,"&lt;&gt;NOR",G295:G295)</f>
        <v>0</v>
      </c>
      <c r="H294" s="170"/>
      <c r="I294" s="170">
        <f>SUM(I295:I295)</f>
        <v>0</v>
      </c>
      <c r="J294" s="170"/>
      <c r="K294" s="170">
        <f>SUM(K295:K295)</f>
        <v>191878</v>
      </c>
      <c r="L294" s="170"/>
      <c r="M294" s="170">
        <f>SUM(M295:M295)</f>
        <v>0</v>
      </c>
      <c r="N294" s="169"/>
      <c r="O294" s="169">
        <f>SUM(O295:O295)</f>
        <v>0</v>
      </c>
      <c r="P294" s="169"/>
      <c r="Q294" s="169">
        <f>SUM(Q295:Q295)</f>
        <v>0</v>
      </c>
      <c r="R294" s="170"/>
      <c r="S294" s="170"/>
      <c r="T294" s="171"/>
      <c r="U294" s="165"/>
      <c r="V294" s="165">
        <f>SUM(V295:V295)</f>
        <v>2.1800000000000002</v>
      </c>
      <c r="W294" s="165"/>
      <c r="X294" s="165"/>
      <c r="Y294" s="165"/>
      <c r="AG294" t="s">
        <v>159</v>
      </c>
    </row>
    <row r="295" spans="1:60" outlineLevel="1" x14ac:dyDescent="0.25">
      <c r="A295" s="180">
        <v>115</v>
      </c>
      <c r="B295" s="181" t="s">
        <v>526</v>
      </c>
      <c r="C295" s="190" t="s">
        <v>527</v>
      </c>
      <c r="D295" s="182" t="s">
        <v>240</v>
      </c>
      <c r="E295" s="183">
        <v>1</v>
      </c>
      <c r="F295" s="184"/>
      <c r="G295" s="185">
        <f>ROUND(E295*F295,2)</f>
        <v>0</v>
      </c>
      <c r="H295" s="184">
        <v>0</v>
      </c>
      <c r="I295" s="185">
        <f>ROUND(E295*H295,2)</f>
        <v>0</v>
      </c>
      <c r="J295" s="184">
        <v>191878</v>
      </c>
      <c r="K295" s="185">
        <f>ROUND(E295*J295,2)</f>
        <v>191878</v>
      </c>
      <c r="L295" s="185">
        <v>21</v>
      </c>
      <c r="M295" s="185">
        <f>G295*(1+L295/100)</f>
        <v>0</v>
      </c>
      <c r="N295" s="183">
        <v>2.5699999999999998E-3</v>
      </c>
      <c r="O295" s="183">
        <f>ROUND(E295*N295,2)</f>
        <v>0</v>
      </c>
      <c r="P295" s="183">
        <v>0</v>
      </c>
      <c r="Q295" s="183">
        <f>ROUND(E295*P295,2)</f>
        <v>0</v>
      </c>
      <c r="R295" s="185"/>
      <c r="S295" s="185" t="s">
        <v>236</v>
      </c>
      <c r="T295" s="186" t="s">
        <v>237</v>
      </c>
      <c r="U295" s="162">
        <v>2.1800000000000002</v>
      </c>
      <c r="V295" s="162">
        <f>ROUND(E295*U295,2)</f>
        <v>2.1800000000000002</v>
      </c>
      <c r="W295" s="162"/>
      <c r="X295" s="162" t="s">
        <v>164</v>
      </c>
      <c r="Y295" s="162" t="s">
        <v>165</v>
      </c>
      <c r="Z295" s="152"/>
      <c r="AA295" s="152"/>
      <c r="AB295" s="152"/>
      <c r="AC295" s="152"/>
      <c r="AD295" s="152"/>
      <c r="AE295" s="152"/>
      <c r="AF295" s="152"/>
      <c r="AG295" s="152" t="s">
        <v>166</v>
      </c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  <c r="AR295" s="152"/>
      <c r="AS295" s="152"/>
      <c r="AT295" s="152"/>
      <c r="AU295" s="152"/>
      <c r="AV295" s="152"/>
      <c r="AW295" s="152"/>
      <c r="AX295" s="152"/>
      <c r="AY295" s="152"/>
      <c r="AZ295" s="152"/>
      <c r="BA295" s="152"/>
      <c r="BB295" s="152"/>
      <c r="BC295" s="152"/>
      <c r="BD295" s="152"/>
      <c r="BE295" s="152"/>
      <c r="BF295" s="152"/>
      <c r="BG295" s="152"/>
      <c r="BH295" s="152"/>
    </row>
    <row r="296" spans="1:60" x14ac:dyDescent="0.25">
      <c r="A296" s="166" t="s">
        <v>158</v>
      </c>
      <c r="B296" s="167" t="s">
        <v>102</v>
      </c>
      <c r="C296" s="187" t="s">
        <v>103</v>
      </c>
      <c r="D296" s="168"/>
      <c r="E296" s="169"/>
      <c r="F296" s="170"/>
      <c r="G296" s="170">
        <f>SUMIF(AG297:AG316,"&lt;&gt;NOR",G297:G316)</f>
        <v>0</v>
      </c>
      <c r="H296" s="170"/>
      <c r="I296" s="170">
        <f>SUM(I297:I316)</f>
        <v>200290.08000000002</v>
      </c>
      <c r="J296" s="170"/>
      <c r="K296" s="170">
        <f>SUM(K297:K316)</f>
        <v>89246.720000000001</v>
      </c>
      <c r="L296" s="170"/>
      <c r="M296" s="170">
        <f>SUM(M297:M316)</f>
        <v>0</v>
      </c>
      <c r="N296" s="169"/>
      <c r="O296" s="169">
        <f>SUM(O297:O316)</f>
        <v>7.79</v>
      </c>
      <c r="P296" s="169"/>
      <c r="Q296" s="169">
        <f>SUM(Q297:Q316)</f>
        <v>0</v>
      </c>
      <c r="R296" s="170"/>
      <c r="S296" s="170"/>
      <c r="T296" s="171"/>
      <c r="U296" s="165"/>
      <c r="V296" s="165">
        <f>SUM(V297:V316)</f>
        <v>148.38999999999999</v>
      </c>
      <c r="W296" s="165"/>
      <c r="X296" s="165"/>
      <c r="Y296" s="165"/>
      <c r="AG296" t="s">
        <v>159</v>
      </c>
    </row>
    <row r="297" spans="1:60" outlineLevel="1" x14ac:dyDescent="0.25">
      <c r="A297" s="173">
        <v>116</v>
      </c>
      <c r="B297" s="174" t="s">
        <v>528</v>
      </c>
      <c r="C297" s="188" t="s">
        <v>529</v>
      </c>
      <c r="D297" s="175" t="s">
        <v>190</v>
      </c>
      <c r="E297" s="176">
        <v>364.08</v>
      </c>
      <c r="F297" s="177"/>
      <c r="G297" s="178">
        <f>ROUND(E297*F297,2)</f>
        <v>0</v>
      </c>
      <c r="H297" s="177">
        <v>0</v>
      </c>
      <c r="I297" s="178">
        <f>ROUND(E297*H297,2)</f>
        <v>0</v>
      </c>
      <c r="J297" s="177">
        <v>163</v>
      </c>
      <c r="K297" s="178">
        <f>ROUND(E297*J297,2)</f>
        <v>59345.04</v>
      </c>
      <c r="L297" s="178">
        <v>21</v>
      </c>
      <c r="M297" s="178">
        <f>G297*(1+L297/100)</f>
        <v>0</v>
      </c>
      <c r="N297" s="176">
        <v>0</v>
      </c>
      <c r="O297" s="176">
        <f>ROUND(E297*N297,2)</f>
        <v>0</v>
      </c>
      <c r="P297" s="176">
        <v>0</v>
      </c>
      <c r="Q297" s="176">
        <f>ROUND(E297*P297,2)</f>
        <v>0</v>
      </c>
      <c r="R297" s="178"/>
      <c r="S297" s="178" t="s">
        <v>163</v>
      </c>
      <c r="T297" s="179" t="s">
        <v>163</v>
      </c>
      <c r="U297" s="162">
        <v>0.29199999999999998</v>
      </c>
      <c r="V297" s="162">
        <f>ROUND(E297*U297,2)</f>
        <v>106.31</v>
      </c>
      <c r="W297" s="162"/>
      <c r="X297" s="162" t="s">
        <v>164</v>
      </c>
      <c r="Y297" s="162" t="s">
        <v>165</v>
      </c>
      <c r="Z297" s="152"/>
      <c r="AA297" s="152"/>
      <c r="AB297" s="152"/>
      <c r="AC297" s="152"/>
      <c r="AD297" s="152"/>
      <c r="AE297" s="152"/>
      <c r="AF297" s="152"/>
      <c r="AG297" s="152" t="s">
        <v>166</v>
      </c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  <c r="AR297" s="152"/>
      <c r="AS297" s="152"/>
      <c r="AT297" s="152"/>
      <c r="AU297" s="152"/>
      <c r="AV297" s="152"/>
      <c r="AW297" s="152"/>
      <c r="AX297" s="152"/>
      <c r="AY297" s="152"/>
      <c r="AZ297" s="152"/>
      <c r="BA297" s="152"/>
      <c r="BB297" s="152"/>
      <c r="BC297" s="152"/>
      <c r="BD297" s="152"/>
      <c r="BE297" s="152"/>
      <c r="BF297" s="152"/>
      <c r="BG297" s="152"/>
      <c r="BH297" s="152"/>
    </row>
    <row r="298" spans="1:60" outlineLevel="2" x14ac:dyDescent="0.25">
      <c r="A298" s="159"/>
      <c r="B298" s="160"/>
      <c r="C298" s="189" t="s">
        <v>530</v>
      </c>
      <c r="D298" s="163"/>
      <c r="E298" s="164">
        <v>364.08</v>
      </c>
      <c r="F298" s="162"/>
      <c r="G298" s="162"/>
      <c r="H298" s="162"/>
      <c r="I298" s="162"/>
      <c r="J298" s="162"/>
      <c r="K298" s="162"/>
      <c r="L298" s="162"/>
      <c r="M298" s="162"/>
      <c r="N298" s="161"/>
      <c r="O298" s="161"/>
      <c r="P298" s="161"/>
      <c r="Q298" s="161"/>
      <c r="R298" s="162"/>
      <c r="S298" s="162"/>
      <c r="T298" s="162"/>
      <c r="U298" s="162"/>
      <c r="V298" s="162"/>
      <c r="W298" s="162"/>
      <c r="X298" s="162"/>
      <c r="Y298" s="162"/>
      <c r="Z298" s="152"/>
      <c r="AA298" s="152"/>
      <c r="AB298" s="152"/>
      <c r="AC298" s="152"/>
      <c r="AD298" s="152"/>
      <c r="AE298" s="152"/>
      <c r="AF298" s="152"/>
      <c r="AG298" s="152" t="s">
        <v>168</v>
      </c>
      <c r="AH298" s="152">
        <v>0</v>
      </c>
      <c r="AI298" s="152"/>
      <c r="AJ298" s="152"/>
      <c r="AK298" s="152"/>
      <c r="AL298" s="152"/>
      <c r="AM298" s="152"/>
      <c r="AN298" s="152"/>
      <c r="AO298" s="152"/>
      <c r="AP298" s="152"/>
      <c r="AQ298" s="152"/>
      <c r="AR298" s="152"/>
      <c r="AS298" s="152"/>
      <c r="AT298" s="152"/>
      <c r="AU298" s="152"/>
      <c r="AV298" s="152"/>
      <c r="AW298" s="152"/>
      <c r="AX298" s="152"/>
      <c r="AY298" s="152"/>
      <c r="AZ298" s="152"/>
      <c r="BA298" s="152"/>
      <c r="BB298" s="152"/>
      <c r="BC298" s="152"/>
      <c r="BD298" s="152"/>
      <c r="BE298" s="152"/>
      <c r="BF298" s="152"/>
      <c r="BG298" s="152"/>
      <c r="BH298" s="152"/>
    </row>
    <row r="299" spans="1:60" outlineLevel="1" x14ac:dyDescent="0.25">
      <c r="A299" s="173">
        <v>117</v>
      </c>
      <c r="B299" s="174" t="s">
        <v>531</v>
      </c>
      <c r="C299" s="188" t="s">
        <v>532</v>
      </c>
      <c r="D299" s="175" t="s">
        <v>162</v>
      </c>
      <c r="E299" s="176">
        <v>8.3982799999999997</v>
      </c>
      <c r="F299" s="177"/>
      <c r="G299" s="178">
        <f>ROUND(E299*F299,2)</f>
        <v>0</v>
      </c>
      <c r="H299" s="177">
        <v>1724</v>
      </c>
      <c r="I299" s="178">
        <f>ROUND(E299*H299,2)</f>
        <v>14478.63</v>
      </c>
      <c r="J299" s="177">
        <v>0</v>
      </c>
      <c r="K299" s="178">
        <f>ROUND(E299*J299,2)</f>
        <v>0</v>
      </c>
      <c r="L299" s="178">
        <v>21</v>
      </c>
      <c r="M299" s="178">
        <f>G299*(1+L299/100)</f>
        <v>0</v>
      </c>
      <c r="N299" s="176">
        <v>2.2970000000000001E-2</v>
      </c>
      <c r="O299" s="176">
        <f>ROUND(E299*N299,2)</f>
        <v>0.19</v>
      </c>
      <c r="P299" s="176">
        <v>0</v>
      </c>
      <c r="Q299" s="176">
        <f>ROUND(E299*P299,2)</f>
        <v>0</v>
      </c>
      <c r="R299" s="178"/>
      <c r="S299" s="178" t="s">
        <v>163</v>
      </c>
      <c r="T299" s="179" t="s">
        <v>163</v>
      </c>
      <c r="U299" s="162">
        <v>0</v>
      </c>
      <c r="V299" s="162">
        <f>ROUND(E299*U299,2)</f>
        <v>0</v>
      </c>
      <c r="W299" s="162"/>
      <c r="X299" s="162" t="s">
        <v>164</v>
      </c>
      <c r="Y299" s="162" t="s">
        <v>165</v>
      </c>
      <c r="Z299" s="152"/>
      <c r="AA299" s="152"/>
      <c r="AB299" s="152"/>
      <c r="AC299" s="152"/>
      <c r="AD299" s="152"/>
      <c r="AE299" s="152"/>
      <c r="AF299" s="152"/>
      <c r="AG299" s="152" t="s">
        <v>166</v>
      </c>
      <c r="AH299" s="152"/>
      <c r="AI299" s="152"/>
      <c r="AJ299" s="152"/>
      <c r="AK299" s="152"/>
      <c r="AL299" s="152"/>
      <c r="AM299" s="152"/>
      <c r="AN299" s="152"/>
      <c r="AO299" s="152"/>
      <c r="AP299" s="152"/>
      <c r="AQ299" s="152"/>
      <c r="AR299" s="152"/>
      <c r="AS299" s="152"/>
      <c r="AT299" s="152"/>
      <c r="AU299" s="152"/>
      <c r="AV299" s="152"/>
      <c r="AW299" s="152"/>
      <c r="AX299" s="152"/>
      <c r="AY299" s="152"/>
      <c r="AZ299" s="152"/>
      <c r="BA299" s="152"/>
      <c r="BB299" s="152"/>
      <c r="BC299" s="152"/>
      <c r="BD299" s="152"/>
      <c r="BE299" s="152"/>
      <c r="BF299" s="152"/>
      <c r="BG299" s="152"/>
      <c r="BH299" s="152"/>
    </row>
    <row r="300" spans="1:60" outlineLevel="2" x14ac:dyDescent="0.25">
      <c r="A300" s="159"/>
      <c r="B300" s="160"/>
      <c r="C300" s="189" t="s">
        <v>533</v>
      </c>
      <c r="D300" s="163"/>
      <c r="E300" s="164">
        <v>8.00976</v>
      </c>
      <c r="F300" s="162"/>
      <c r="G300" s="162"/>
      <c r="H300" s="162"/>
      <c r="I300" s="162"/>
      <c r="J300" s="162"/>
      <c r="K300" s="162"/>
      <c r="L300" s="162"/>
      <c r="M300" s="162"/>
      <c r="N300" s="161"/>
      <c r="O300" s="161"/>
      <c r="P300" s="161"/>
      <c r="Q300" s="161"/>
      <c r="R300" s="162"/>
      <c r="S300" s="162"/>
      <c r="T300" s="162"/>
      <c r="U300" s="162"/>
      <c r="V300" s="162"/>
      <c r="W300" s="162"/>
      <c r="X300" s="162"/>
      <c r="Y300" s="162"/>
      <c r="Z300" s="152"/>
      <c r="AA300" s="152"/>
      <c r="AB300" s="152"/>
      <c r="AC300" s="152"/>
      <c r="AD300" s="152"/>
      <c r="AE300" s="152"/>
      <c r="AF300" s="152"/>
      <c r="AG300" s="152" t="s">
        <v>168</v>
      </c>
      <c r="AH300" s="152">
        <v>0</v>
      </c>
      <c r="AI300" s="152"/>
      <c r="AJ300" s="152"/>
      <c r="AK300" s="152"/>
      <c r="AL300" s="152"/>
      <c r="AM300" s="152"/>
      <c r="AN300" s="152"/>
      <c r="AO300" s="152"/>
      <c r="AP300" s="152"/>
      <c r="AQ300" s="152"/>
      <c r="AR300" s="152"/>
      <c r="AS300" s="152"/>
      <c r="AT300" s="152"/>
      <c r="AU300" s="152"/>
      <c r="AV300" s="152"/>
      <c r="AW300" s="152"/>
      <c r="AX300" s="152"/>
      <c r="AY300" s="152"/>
      <c r="AZ300" s="152"/>
      <c r="BA300" s="152"/>
      <c r="BB300" s="152"/>
      <c r="BC300" s="152"/>
      <c r="BD300" s="152"/>
      <c r="BE300" s="152"/>
      <c r="BF300" s="152"/>
      <c r="BG300" s="152"/>
      <c r="BH300" s="152"/>
    </row>
    <row r="301" spans="1:60" outlineLevel="3" x14ac:dyDescent="0.25">
      <c r="A301" s="159"/>
      <c r="B301" s="160"/>
      <c r="C301" s="189" t="s">
        <v>534</v>
      </c>
      <c r="D301" s="163"/>
      <c r="E301" s="164">
        <v>0.38851999999999998</v>
      </c>
      <c r="F301" s="162"/>
      <c r="G301" s="162"/>
      <c r="H301" s="162"/>
      <c r="I301" s="162"/>
      <c r="J301" s="162"/>
      <c r="K301" s="162"/>
      <c r="L301" s="162"/>
      <c r="M301" s="162"/>
      <c r="N301" s="161"/>
      <c r="O301" s="161"/>
      <c r="P301" s="161"/>
      <c r="Q301" s="161"/>
      <c r="R301" s="162"/>
      <c r="S301" s="162"/>
      <c r="T301" s="162"/>
      <c r="U301" s="162"/>
      <c r="V301" s="162"/>
      <c r="W301" s="162"/>
      <c r="X301" s="162"/>
      <c r="Y301" s="162"/>
      <c r="Z301" s="152"/>
      <c r="AA301" s="152"/>
      <c r="AB301" s="152"/>
      <c r="AC301" s="152"/>
      <c r="AD301" s="152"/>
      <c r="AE301" s="152"/>
      <c r="AF301" s="152"/>
      <c r="AG301" s="152" t="s">
        <v>168</v>
      </c>
      <c r="AH301" s="152">
        <v>0</v>
      </c>
      <c r="AI301" s="152"/>
      <c r="AJ301" s="152"/>
      <c r="AK301" s="152"/>
      <c r="AL301" s="152"/>
      <c r="AM301" s="152"/>
      <c r="AN301" s="152"/>
      <c r="AO301" s="152"/>
      <c r="AP301" s="152"/>
      <c r="AQ301" s="152"/>
      <c r="AR301" s="152"/>
      <c r="AS301" s="152"/>
      <c r="AT301" s="152"/>
      <c r="AU301" s="152"/>
      <c r="AV301" s="152"/>
      <c r="AW301" s="152"/>
      <c r="AX301" s="152"/>
      <c r="AY301" s="152"/>
      <c r="AZ301" s="152"/>
      <c r="BA301" s="152"/>
      <c r="BB301" s="152"/>
      <c r="BC301" s="152"/>
      <c r="BD301" s="152"/>
      <c r="BE301" s="152"/>
      <c r="BF301" s="152"/>
      <c r="BG301" s="152"/>
      <c r="BH301" s="152"/>
    </row>
    <row r="302" spans="1:60" outlineLevel="1" x14ac:dyDescent="0.25">
      <c r="A302" s="173">
        <v>118</v>
      </c>
      <c r="B302" s="174" t="s">
        <v>535</v>
      </c>
      <c r="C302" s="188" t="s">
        <v>536</v>
      </c>
      <c r="D302" s="175" t="s">
        <v>190</v>
      </c>
      <c r="E302" s="176">
        <v>173.94399999999999</v>
      </c>
      <c r="F302" s="177"/>
      <c r="G302" s="178">
        <f>ROUND(E302*F302,2)</f>
        <v>0</v>
      </c>
      <c r="H302" s="177">
        <v>4.6900000000000004</v>
      </c>
      <c r="I302" s="178">
        <f>ROUND(E302*H302,2)</f>
        <v>815.8</v>
      </c>
      <c r="J302" s="177">
        <v>74.91</v>
      </c>
      <c r="K302" s="178">
        <f>ROUND(E302*J302,2)</f>
        <v>13030.15</v>
      </c>
      <c r="L302" s="178">
        <v>21</v>
      </c>
      <c r="M302" s="178">
        <f>G302*(1+L302/100)</f>
        <v>0</v>
      </c>
      <c r="N302" s="176">
        <v>1.6000000000000001E-4</v>
      </c>
      <c r="O302" s="176">
        <f>ROUND(E302*N302,2)</f>
        <v>0.03</v>
      </c>
      <c r="P302" s="176">
        <v>0</v>
      </c>
      <c r="Q302" s="176">
        <f>ROUND(E302*P302,2)</f>
        <v>0</v>
      </c>
      <c r="R302" s="178"/>
      <c r="S302" s="178" t="s">
        <v>163</v>
      </c>
      <c r="T302" s="179" t="s">
        <v>163</v>
      </c>
      <c r="U302" s="162">
        <v>0.13500000000000001</v>
      </c>
      <c r="V302" s="162">
        <f>ROUND(E302*U302,2)</f>
        <v>23.48</v>
      </c>
      <c r="W302" s="162"/>
      <c r="X302" s="162" t="s">
        <v>164</v>
      </c>
      <c r="Y302" s="162" t="s">
        <v>165</v>
      </c>
      <c r="Z302" s="152"/>
      <c r="AA302" s="152"/>
      <c r="AB302" s="152"/>
      <c r="AC302" s="152"/>
      <c r="AD302" s="152"/>
      <c r="AE302" s="152"/>
      <c r="AF302" s="152"/>
      <c r="AG302" s="152" t="s">
        <v>166</v>
      </c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  <c r="AZ302" s="152"/>
      <c r="BA302" s="152"/>
      <c r="BB302" s="152"/>
      <c r="BC302" s="152"/>
      <c r="BD302" s="152"/>
      <c r="BE302" s="152"/>
      <c r="BF302" s="152"/>
      <c r="BG302" s="152"/>
      <c r="BH302" s="152"/>
    </row>
    <row r="303" spans="1:60" ht="20.399999999999999" outlineLevel="2" x14ac:dyDescent="0.25">
      <c r="A303" s="159"/>
      <c r="B303" s="160"/>
      <c r="C303" s="189" t="s">
        <v>537</v>
      </c>
      <c r="D303" s="163"/>
      <c r="E303" s="164">
        <v>50.929000000000002</v>
      </c>
      <c r="F303" s="162"/>
      <c r="G303" s="162"/>
      <c r="H303" s="162"/>
      <c r="I303" s="162"/>
      <c r="J303" s="162"/>
      <c r="K303" s="162"/>
      <c r="L303" s="162"/>
      <c r="M303" s="162"/>
      <c r="N303" s="161"/>
      <c r="O303" s="161"/>
      <c r="P303" s="161"/>
      <c r="Q303" s="161"/>
      <c r="R303" s="162"/>
      <c r="S303" s="162"/>
      <c r="T303" s="162"/>
      <c r="U303" s="162"/>
      <c r="V303" s="162"/>
      <c r="W303" s="162"/>
      <c r="X303" s="162"/>
      <c r="Y303" s="162"/>
      <c r="Z303" s="152"/>
      <c r="AA303" s="152"/>
      <c r="AB303" s="152"/>
      <c r="AC303" s="152"/>
      <c r="AD303" s="152"/>
      <c r="AE303" s="152"/>
      <c r="AF303" s="152"/>
      <c r="AG303" s="152" t="s">
        <v>168</v>
      </c>
      <c r="AH303" s="152">
        <v>0</v>
      </c>
      <c r="AI303" s="152"/>
      <c r="AJ303" s="152"/>
      <c r="AK303" s="152"/>
      <c r="AL303" s="152"/>
      <c r="AM303" s="152"/>
      <c r="AN303" s="152"/>
      <c r="AO303" s="152"/>
      <c r="AP303" s="152"/>
      <c r="AQ303" s="152"/>
      <c r="AR303" s="152"/>
      <c r="AS303" s="152"/>
      <c r="AT303" s="152"/>
      <c r="AU303" s="152"/>
      <c r="AV303" s="152"/>
      <c r="AW303" s="152"/>
      <c r="AX303" s="152"/>
      <c r="AY303" s="152"/>
      <c r="AZ303" s="152"/>
      <c r="BA303" s="152"/>
      <c r="BB303" s="152"/>
      <c r="BC303" s="152"/>
      <c r="BD303" s="152"/>
      <c r="BE303" s="152"/>
      <c r="BF303" s="152"/>
      <c r="BG303" s="152"/>
      <c r="BH303" s="152"/>
    </row>
    <row r="304" spans="1:60" ht="20.399999999999999" outlineLevel="3" x14ac:dyDescent="0.25">
      <c r="A304" s="159"/>
      <c r="B304" s="160"/>
      <c r="C304" s="189" t="s">
        <v>538</v>
      </c>
      <c r="D304" s="163"/>
      <c r="E304" s="164">
        <v>37.229999999999997</v>
      </c>
      <c r="F304" s="162"/>
      <c r="G304" s="162"/>
      <c r="H304" s="162"/>
      <c r="I304" s="162"/>
      <c r="J304" s="162"/>
      <c r="K304" s="162"/>
      <c r="L304" s="162"/>
      <c r="M304" s="162"/>
      <c r="N304" s="161"/>
      <c r="O304" s="161"/>
      <c r="P304" s="161"/>
      <c r="Q304" s="161"/>
      <c r="R304" s="162"/>
      <c r="S304" s="162"/>
      <c r="T304" s="162"/>
      <c r="U304" s="162"/>
      <c r="V304" s="162"/>
      <c r="W304" s="162"/>
      <c r="X304" s="162"/>
      <c r="Y304" s="162"/>
      <c r="Z304" s="152"/>
      <c r="AA304" s="152"/>
      <c r="AB304" s="152"/>
      <c r="AC304" s="152"/>
      <c r="AD304" s="152"/>
      <c r="AE304" s="152"/>
      <c r="AF304" s="152"/>
      <c r="AG304" s="152" t="s">
        <v>168</v>
      </c>
      <c r="AH304" s="152">
        <v>0</v>
      </c>
      <c r="AI304" s="152"/>
      <c r="AJ304" s="152"/>
      <c r="AK304" s="152"/>
      <c r="AL304" s="152"/>
      <c r="AM304" s="152"/>
      <c r="AN304" s="152"/>
      <c r="AO304" s="152"/>
      <c r="AP304" s="152"/>
      <c r="AQ304" s="152"/>
      <c r="AR304" s="152"/>
      <c r="AS304" s="152"/>
      <c r="AT304" s="152"/>
      <c r="AU304" s="152"/>
      <c r="AV304" s="152"/>
      <c r="AW304" s="152"/>
      <c r="AX304" s="152"/>
      <c r="AY304" s="152"/>
      <c r="AZ304" s="152"/>
      <c r="BA304" s="152"/>
      <c r="BB304" s="152"/>
      <c r="BC304" s="152"/>
      <c r="BD304" s="152"/>
      <c r="BE304" s="152"/>
      <c r="BF304" s="152"/>
      <c r="BG304" s="152"/>
      <c r="BH304" s="152"/>
    </row>
    <row r="305" spans="1:60" ht="20.399999999999999" outlineLevel="3" x14ac:dyDescent="0.25">
      <c r="A305" s="159"/>
      <c r="B305" s="160"/>
      <c r="C305" s="189" t="s">
        <v>539</v>
      </c>
      <c r="D305" s="163"/>
      <c r="E305" s="164">
        <v>45.68</v>
      </c>
      <c r="F305" s="162"/>
      <c r="G305" s="162"/>
      <c r="H305" s="162"/>
      <c r="I305" s="162"/>
      <c r="J305" s="162"/>
      <c r="K305" s="162"/>
      <c r="L305" s="162"/>
      <c r="M305" s="162"/>
      <c r="N305" s="161"/>
      <c r="O305" s="161"/>
      <c r="P305" s="161"/>
      <c r="Q305" s="161"/>
      <c r="R305" s="162"/>
      <c r="S305" s="162"/>
      <c r="T305" s="162"/>
      <c r="U305" s="162"/>
      <c r="V305" s="162"/>
      <c r="W305" s="162"/>
      <c r="X305" s="162"/>
      <c r="Y305" s="162"/>
      <c r="Z305" s="152"/>
      <c r="AA305" s="152"/>
      <c r="AB305" s="152"/>
      <c r="AC305" s="152"/>
      <c r="AD305" s="152"/>
      <c r="AE305" s="152"/>
      <c r="AF305" s="152"/>
      <c r="AG305" s="152" t="s">
        <v>168</v>
      </c>
      <c r="AH305" s="152">
        <v>0</v>
      </c>
      <c r="AI305" s="152"/>
      <c r="AJ305" s="152"/>
      <c r="AK305" s="152"/>
      <c r="AL305" s="152"/>
      <c r="AM305" s="152"/>
      <c r="AN305" s="152"/>
      <c r="AO305" s="152"/>
      <c r="AP305" s="152"/>
      <c r="AQ305" s="152"/>
      <c r="AR305" s="152"/>
      <c r="AS305" s="152"/>
      <c r="AT305" s="152"/>
      <c r="AU305" s="152"/>
      <c r="AV305" s="152"/>
      <c r="AW305" s="152"/>
      <c r="AX305" s="152"/>
      <c r="AY305" s="152"/>
      <c r="AZ305" s="152"/>
      <c r="BA305" s="152"/>
      <c r="BB305" s="152"/>
      <c r="BC305" s="152"/>
      <c r="BD305" s="152"/>
      <c r="BE305" s="152"/>
      <c r="BF305" s="152"/>
      <c r="BG305" s="152"/>
      <c r="BH305" s="152"/>
    </row>
    <row r="306" spans="1:60" ht="30.6" outlineLevel="3" x14ac:dyDescent="0.25">
      <c r="A306" s="159"/>
      <c r="B306" s="160"/>
      <c r="C306" s="189" t="s">
        <v>540</v>
      </c>
      <c r="D306" s="163"/>
      <c r="E306" s="164">
        <v>40.104999999999997</v>
      </c>
      <c r="F306" s="162"/>
      <c r="G306" s="162"/>
      <c r="H306" s="162"/>
      <c r="I306" s="162"/>
      <c r="J306" s="162"/>
      <c r="K306" s="162"/>
      <c r="L306" s="162"/>
      <c r="M306" s="162"/>
      <c r="N306" s="161"/>
      <c r="O306" s="161"/>
      <c r="P306" s="161"/>
      <c r="Q306" s="161"/>
      <c r="R306" s="162"/>
      <c r="S306" s="162"/>
      <c r="T306" s="162"/>
      <c r="U306" s="162"/>
      <c r="V306" s="162"/>
      <c r="W306" s="162"/>
      <c r="X306" s="162"/>
      <c r="Y306" s="162"/>
      <c r="Z306" s="152"/>
      <c r="AA306" s="152"/>
      <c r="AB306" s="152"/>
      <c r="AC306" s="152"/>
      <c r="AD306" s="152"/>
      <c r="AE306" s="152"/>
      <c r="AF306" s="152"/>
      <c r="AG306" s="152" t="s">
        <v>168</v>
      </c>
      <c r="AH306" s="152">
        <v>0</v>
      </c>
      <c r="AI306" s="152"/>
      <c r="AJ306" s="152"/>
      <c r="AK306" s="152"/>
      <c r="AL306" s="152"/>
      <c r="AM306" s="152"/>
      <c r="AN306" s="152"/>
      <c r="AO306" s="152"/>
      <c r="AP306" s="152"/>
      <c r="AQ306" s="152"/>
      <c r="AR306" s="152"/>
      <c r="AS306" s="152"/>
      <c r="AT306" s="152"/>
      <c r="AU306" s="152"/>
      <c r="AV306" s="152"/>
      <c r="AW306" s="152"/>
      <c r="AX306" s="152"/>
      <c r="AY306" s="152"/>
      <c r="AZ306" s="152"/>
      <c r="BA306" s="152"/>
      <c r="BB306" s="152"/>
      <c r="BC306" s="152"/>
      <c r="BD306" s="152"/>
      <c r="BE306" s="152"/>
      <c r="BF306" s="152"/>
      <c r="BG306" s="152"/>
      <c r="BH306" s="152"/>
    </row>
    <row r="307" spans="1:60" ht="20.399999999999999" outlineLevel="1" x14ac:dyDescent="0.25">
      <c r="A307" s="173">
        <v>119</v>
      </c>
      <c r="B307" s="174" t="s">
        <v>541</v>
      </c>
      <c r="C307" s="188" t="s">
        <v>542</v>
      </c>
      <c r="D307" s="175" t="s">
        <v>190</v>
      </c>
      <c r="E307" s="176">
        <v>17.760000000000002</v>
      </c>
      <c r="F307" s="177"/>
      <c r="G307" s="178">
        <f>ROUND(E307*F307,2)</f>
        <v>0</v>
      </c>
      <c r="H307" s="177">
        <v>306.56</v>
      </c>
      <c r="I307" s="178">
        <f>ROUND(E307*H307,2)</f>
        <v>5444.51</v>
      </c>
      <c r="J307" s="177">
        <v>171.94</v>
      </c>
      <c r="K307" s="178">
        <f>ROUND(E307*J307,2)</f>
        <v>3053.65</v>
      </c>
      <c r="L307" s="178">
        <v>21</v>
      </c>
      <c r="M307" s="178">
        <f>G307*(1+L307/100)</f>
        <v>0</v>
      </c>
      <c r="N307" s="176">
        <v>1.1809999999999999E-2</v>
      </c>
      <c r="O307" s="176">
        <f>ROUND(E307*N307,2)</f>
        <v>0.21</v>
      </c>
      <c r="P307" s="176">
        <v>0</v>
      </c>
      <c r="Q307" s="176">
        <f>ROUND(E307*P307,2)</f>
        <v>0</v>
      </c>
      <c r="R307" s="178"/>
      <c r="S307" s="178" t="s">
        <v>163</v>
      </c>
      <c r="T307" s="179" t="s">
        <v>163</v>
      </c>
      <c r="U307" s="162">
        <v>0.28000000000000003</v>
      </c>
      <c r="V307" s="162">
        <f>ROUND(E307*U307,2)</f>
        <v>4.97</v>
      </c>
      <c r="W307" s="162"/>
      <c r="X307" s="162" t="s">
        <v>164</v>
      </c>
      <c r="Y307" s="162" t="s">
        <v>165</v>
      </c>
      <c r="Z307" s="152"/>
      <c r="AA307" s="152"/>
      <c r="AB307" s="152"/>
      <c r="AC307" s="152"/>
      <c r="AD307" s="152"/>
      <c r="AE307" s="152"/>
      <c r="AF307" s="152"/>
      <c r="AG307" s="152" t="s">
        <v>166</v>
      </c>
      <c r="AH307" s="152"/>
      <c r="AI307" s="152"/>
      <c r="AJ307" s="152"/>
      <c r="AK307" s="152"/>
      <c r="AL307" s="152"/>
      <c r="AM307" s="152"/>
      <c r="AN307" s="152"/>
      <c r="AO307" s="152"/>
      <c r="AP307" s="152"/>
      <c r="AQ307" s="152"/>
      <c r="AR307" s="152"/>
      <c r="AS307" s="152"/>
      <c r="AT307" s="152"/>
      <c r="AU307" s="152"/>
      <c r="AV307" s="152"/>
      <c r="AW307" s="152"/>
      <c r="AX307" s="152"/>
      <c r="AY307" s="152"/>
      <c r="AZ307" s="152"/>
      <c r="BA307" s="152"/>
      <c r="BB307" s="152"/>
      <c r="BC307" s="152"/>
      <c r="BD307" s="152"/>
      <c r="BE307" s="152"/>
      <c r="BF307" s="152"/>
      <c r="BG307" s="152"/>
      <c r="BH307" s="152"/>
    </row>
    <row r="308" spans="1:60" outlineLevel="2" x14ac:dyDescent="0.25">
      <c r="A308" s="159"/>
      <c r="B308" s="160"/>
      <c r="C308" s="189" t="s">
        <v>543</v>
      </c>
      <c r="D308" s="163"/>
      <c r="E308" s="164">
        <v>17.760000000000002</v>
      </c>
      <c r="F308" s="162"/>
      <c r="G308" s="162"/>
      <c r="H308" s="162"/>
      <c r="I308" s="162"/>
      <c r="J308" s="162"/>
      <c r="K308" s="162"/>
      <c r="L308" s="162"/>
      <c r="M308" s="162"/>
      <c r="N308" s="161"/>
      <c r="O308" s="161"/>
      <c r="P308" s="161"/>
      <c r="Q308" s="161"/>
      <c r="R308" s="162"/>
      <c r="S308" s="162"/>
      <c r="T308" s="162"/>
      <c r="U308" s="162"/>
      <c r="V308" s="162"/>
      <c r="W308" s="162"/>
      <c r="X308" s="162"/>
      <c r="Y308" s="162"/>
      <c r="Z308" s="152"/>
      <c r="AA308" s="152"/>
      <c r="AB308" s="152"/>
      <c r="AC308" s="152"/>
      <c r="AD308" s="152"/>
      <c r="AE308" s="152"/>
      <c r="AF308" s="152"/>
      <c r="AG308" s="152" t="s">
        <v>168</v>
      </c>
      <c r="AH308" s="152">
        <v>0</v>
      </c>
      <c r="AI308" s="152"/>
      <c r="AJ308" s="152"/>
      <c r="AK308" s="152"/>
      <c r="AL308" s="152"/>
      <c r="AM308" s="152"/>
      <c r="AN308" s="152"/>
      <c r="AO308" s="152"/>
      <c r="AP308" s="152"/>
      <c r="AQ308" s="152"/>
      <c r="AR308" s="152"/>
      <c r="AS308" s="152"/>
      <c r="AT308" s="152"/>
      <c r="AU308" s="152"/>
      <c r="AV308" s="152"/>
      <c r="AW308" s="152"/>
      <c r="AX308" s="152"/>
      <c r="AY308" s="152"/>
      <c r="AZ308" s="152"/>
      <c r="BA308" s="152"/>
      <c r="BB308" s="152"/>
      <c r="BC308" s="152"/>
      <c r="BD308" s="152"/>
      <c r="BE308" s="152"/>
      <c r="BF308" s="152"/>
      <c r="BG308" s="152"/>
      <c r="BH308" s="152"/>
    </row>
    <row r="309" spans="1:60" outlineLevel="1" x14ac:dyDescent="0.25">
      <c r="A309" s="173">
        <v>120</v>
      </c>
      <c r="B309" s="174" t="s">
        <v>544</v>
      </c>
      <c r="C309" s="188" t="s">
        <v>545</v>
      </c>
      <c r="D309" s="175" t="s">
        <v>190</v>
      </c>
      <c r="E309" s="176">
        <v>2.0873300000000001</v>
      </c>
      <c r="F309" s="177"/>
      <c r="G309" s="178">
        <f>ROUND(E309*F309,2)</f>
        <v>0</v>
      </c>
      <c r="H309" s="177">
        <v>23.1</v>
      </c>
      <c r="I309" s="178">
        <f>ROUND(E309*H309,2)</f>
        <v>48.22</v>
      </c>
      <c r="J309" s="177">
        <v>0</v>
      </c>
      <c r="K309" s="178">
        <f>ROUND(E309*J309,2)</f>
        <v>0</v>
      </c>
      <c r="L309" s="178">
        <v>21</v>
      </c>
      <c r="M309" s="178">
        <f>G309*(1+L309/100)</f>
        <v>0</v>
      </c>
      <c r="N309" s="176">
        <v>2.4000000000000001E-4</v>
      </c>
      <c r="O309" s="176">
        <f>ROUND(E309*N309,2)</f>
        <v>0</v>
      </c>
      <c r="P309" s="176">
        <v>0</v>
      </c>
      <c r="Q309" s="176">
        <f>ROUND(E309*P309,2)</f>
        <v>0</v>
      </c>
      <c r="R309" s="178"/>
      <c r="S309" s="178" t="s">
        <v>163</v>
      </c>
      <c r="T309" s="179" t="s">
        <v>163</v>
      </c>
      <c r="U309" s="162">
        <v>0</v>
      </c>
      <c r="V309" s="162">
        <f>ROUND(E309*U309,2)</f>
        <v>0</v>
      </c>
      <c r="W309" s="162"/>
      <c r="X309" s="162" t="s">
        <v>164</v>
      </c>
      <c r="Y309" s="162" t="s">
        <v>165</v>
      </c>
      <c r="Z309" s="152"/>
      <c r="AA309" s="152"/>
      <c r="AB309" s="152"/>
      <c r="AC309" s="152"/>
      <c r="AD309" s="152"/>
      <c r="AE309" s="152"/>
      <c r="AF309" s="152"/>
      <c r="AG309" s="152" t="s">
        <v>166</v>
      </c>
      <c r="AH309" s="152"/>
      <c r="AI309" s="152"/>
      <c r="AJ309" s="152"/>
      <c r="AK309" s="152"/>
      <c r="AL309" s="152"/>
      <c r="AM309" s="152"/>
      <c r="AN309" s="152"/>
      <c r="AO309" s="152"/>
      <c r="AP309" s="152"/>
      <c r="AQ309" s="152"/>
      <c r="AR309" s="152"/>
      <c r="AS309" s="152"/>
      <c r="AT309" s="152"/>
      <c r="AU309" s="152"/>
      <c r="AV309" s="152"/>
      <c r="AW309" s="152"/>
      <c r="AX309" s="152"/>
      <c r="AY309" s="152"/>
      <c r="AZ309" s="152"/>
      <c r="BA309" s="152"/>
      <c r="BB309" s="152"/>
      <c r="BC309" s="152"/>
      <c r="BD309" s="152"/>
      <c r="BE309" s="152"/>
      <c r="BF309" s="152"/>
      <c r="BG309" s="152"/>
      <c r="BH309" s="152"/>
    </row>
    <row r="310" spans="1:60" outlineLevel="2" x14ac:dyDescent="0.25">
      <c r="A310" s="159"/>
      <c r="B310" s="160"/>
      <c r="C310" s="189" t="s">
        <v>546</v>
      </c>
      <c r="D310" s="163"/>
      <c r="E310" s="164">
        <v>2.0873300000000001</v>
      </c>
      <c r="F310" s="162"/>
      <c r="G310" s="162"/>
      <c r="H310" s="162"/>
      <c r="I310" s="162"/>
      <c r="J310" s="162"/>
      <c r="K310" s="162"/>
      <c r="L310" s="162"/>
      <c r="M310" s="162"/>
      <c r="N310" s="161"/>
      <c r="O310" s="161"/>
      <c r="P310" s="161"/>
      <c r="Q310" s="161"/>
      <c r="R310" s="162"/>
      <c r="S310" s="162"/>
      <c r="T310" s="162"/>
      <c r="U310" s="162"/>
      <c r="V310" s="162"/>
      <c r="W310" s="162"/>
      <c r="X310" s="162"/>
      <c r="Y310" s="162"/>
      <c r="Z310" s="152"/>
      <c r="AA310" s="152"/>
      <c r="AB310" s="152"/>
      <c r="AC310" s="152"/>
      <c r="AD310" s="152"/>
      <c r="AE310" s="152"/>
      <c r="AF310" s="152"/>
      <c r="AG310" s="152" t="s">
        <v>168</v>
      </c>
      <c r="AH310" s="152">
        <v>5</v>
      </c>
      <c r="AI310" s="152"/>
      <c r="AJ310" s="152"/>
      <c r="AK310" s="152"/>
      <c r="AL310" s="152"/>
      <c r="AM310" s="152"/>
      <c r="AN310" s="152"/>
      <c r="AO310" s="152"/>
      <c r="AP310" s="152"/>
      <c r="AQ310" s="152"/>
      <c r="AR310" s="152"/>
      <c r="AS310" s="152"/>
      <c r="AT310" s="152"/>
      <c r="AU310" s="152"/>
      <c r="AV310" s="152"/>
      <c r="AW310" s="152"/>
      <c r="AX310" s="152"/>
      <c r="AY310" s="152"/>
      <c r="AZ310" s="152"/>
      <c r="BA310" s="152"/>
      <c r="BB310" s="152"/>
      <c r="BC310" s="152"/>
      <c r="BD310" s="152"/>
      <c r="BE310" s="152"/>
      <c r="BF310" s="152"/>
      <c r="BG310" s="152"/>
      <c r="BH310" s="152"/>
    </row>
    <row r="311" spans="1:60" outlineLevel="1" x14ac:dyDescent="0.25">
      <c r="A311" s="173">
        <v>121</v>
      </c>
      <c r="B311" s="174" t="s">
        <v>547</v>
      </c>
      <c r="C311" s="188" t="s">
        <v>548</v>
      </c>
      <c r="D311" s="175" t="s">
        <v>190</v>
      </c>
      <c r="E311" s="176">
        <v>191.33840000000001</v>
      </c>
      <c r="F311" s="177"/>
      <c r="G311" s="178">
        <f>ROUND(E311*F311,2)</f>
        <v>0</v>
      </c>
      <c r="H311" s="177">
        <v>228</v>
      </c>
      <c r="I311" s="178">
        <f>ROUND(E311*H311,2)</f>
        <v>43625.16</v>
      </c>
      <c r="J311" s="177">
        <v>0</v>
      </c>
      <c r="K311" s="178">
        <f>ROUND(E311*J311,2)</f>
        <v>0</v>
      </c>
      <c r="L311" s="178">
        <v>21</v>
      </c>
      <c r="M311" s="178">
        <f>G311*(1+L311/100)</f>
        <v>0</v>
      </c>
      <c r="N311" s="176">
        <v>7.92E-3</v>
      </c>
      <c r="O311" s="176">
        <f>ROUND(E311*N311,2)</f>
        <v>1.52</v>
      </c>
      <c r="P311" s="176">
        <v>0</v>
      </c>
      <c r="Q311" s="176">
        <f>ROUND(E311*P311,2)</f>
        <v>0</v>
      </c>
      <c r="R311" s="178" t="s">
        <v>287</v>
      </c>
      <c r="S311" s="178" t="s">
        <v>163</v>
      </c>
      <c r="T311" s="179" t="s">
        <v>163</v>
      </c>
      <c r="U311" s="162">
        <v>0</v>
      </c>
      <c r="V311" s="162">
        <f>ROUND(E311*U311,2)</f>
        <v>0</v>
      </c>
      <c r="W311" s="162"/>
      <c r="X311" s="162" t="s">
        <v>288</v>
      </c>
      <c r="Y311" s="162" t="s">
        <v>165</v>
      </c>
      <c r="Z311" s="152"/>
      <c r="AA311" s="152"/>
      <c r="AB311" s="152"/>
      <c r="AC311" s="152"/>
      <c r="AD311" s="152"/>
      <c r="AE311" s="152"/>
      <c r="AF311" s="152"/>
      <c r="AG311" s="152" t="s">
        <v>289</v>
      </c>
      <c r="AH311" s="152"/>
      <c r="AI311" s="152"/>
      <c r="AJ311" s="152"/>
      <c r="AK311" s="152"/>
      <c r="AL311" s="152"/>
      <c r="AM311" s="152"/>
      <c r="AN311" s="152"/>
      <c r="AO311" s="152"/>
      <c r="AP311" s="152"/>
      <c r="AQ311" s="152"/>
      <c r="AR311" s="152"/>
      <c r="AS311" s="152"/>
      <c r="AT311" s="152"/>
      <c r="AU311" s="152"/>
      <c r="AV311" s="152"/>
      <c r="AW311" s="152"/>
      <c r="AX311" s="152"/>
      <c r="AY311" s="152"/>
      <c r="AZ311" s="152"/>
      <c r="BA311" s="152"/>
      <c r="BB311" s="152"/>
      <c r="BC311" s="152"/>
      <c r="BD311" s="152"/>
      <c r="BE311" s="152"/>
      <c r="BF311" s="152"/>
      <c r="BG311" s="152"/>
      <c r="BH311" s="152"/>
    </row>
    <row r="312" spans="1:60" outlineLevel="2" x14ac:dyDescent="0.25">
      <c r="A312" s="159"/>
      <c r="B312" s="160"/>
      <c r="C312" s="189" t="s">
        <v>549</v>
      </c>
      <c r="D312" s="163"/>
      <c r="E312" s="164">
        <v>191.33840000000001</v>
      </c>
      <c r="F312" s="162"/>
      <c r="G312" s="162"/>
      <c r="H312" s="162"/>
      <c r="I312" s="162"/>
      <c r="J312" s="162"/>
      <c r="K312" s="162"/>
      <c r="L312" s="162"/>
      <c r="M312" s="162"/>
      <c r="N312" s="161"/>
      <c r="O312" s="161"/>
      <c r="P312" s="161"/>
      <c r="Q312" s="161"/>
      <c r="R312" s="162"/>
      <c r="S312" s="162"/>
      <c r="T312" s="162"/>
      <c r="U312" s="162"/>
      <c r="V312" s="162"/>
      <c r="W312" s="162"/>
      <c r="X312" s="162"/>
      <c r="Y312" s="162"/>
      <c r="Z312" s="152"/>
      <c r="AA312" s="152"/>
      <c r="AB312" s="152"/>
      <c r="AC312" s="152"/>
      <c r="AD312" s="152"/>
      <c r="AE312" s="152"/>
      <c r="AF312" s="152"/>
      <c r="AG312" s="152" t="s">
        <v>168</v>
      </c>
      <c r="AH312" s="152">
        <v>5</v>
      </c>
      <c r="AI312" s="152"/>
      <c r="AJ312" s="152"/>
      <c r="AK312" s="152"/>
      <c r="AL312" s="152"/>
      <c r="AM312" s="152"/>
      <c r="AN312" s="152"/>
      <c r="AO312" s="152"/>
      <c r="AP312" s="152"/>
      <c r="AQ312" s="152"/>
      <c r="AR312" s="152"/>
      <c r="AS312" s="152"/>
      <c r="AT312" s="152"/>
      <c r="AU312" s="152"/>
      <c r="AV312" s="152"/>
      <c r="AW312" s="152"/>
      <c r="AX312" s="152"/>
      <c r="AY312" s="152"/>
      <c r="AZ312" s="152"/>
      <c r="BA312" s="152"/>
      <c r="BB312" s="152"/>
      <c r="BC312" s="152"/>
      <c r="BD312" s="152"/>
      <c r="BE312" s="152"/>
      <c r="BF312" s="152"/>
      <c r="BG312" s="152"/>
      <c r="BH312" s="152"/>
    </row>
    <row r="313" spans="1:60" outlineLevel="1" x14ac:dyDescent="0.25">
      <c r="A313" s="173">
        <v>122</v>
      </c>
      <c r="B313" s="174" t="s">
        <v>550</v>
      </c>
      <c r="C313" s="188" t="s">
        <v>551</v>
      </c>
      <c r="D313" s="175" t="s">
        <v>190</v>
      </c>
      <c r="E313" s="176">
        <v>420.024</v>
      </c>
      <c r="F313" s="177"/>
      <c r="G313" s="178">
        <f>ROUND(E313*F313,2)</f>
        <v>0</v>
      </c>
      <c r="H313" s="177">
        <v>323.5</v>
      </c>
      <c r="I313" s="178">
        <f>ROUND(E313*H313,2)</f>
        <v>135877.76000000001</v>
      </c>
      <c r="J313" s="177">
        <v>0</v>
      </c>
      <c r="K313" s="178">
        <f>ROUND(E313*J313,2)</f>
        <v>0</v>
      </c>
      <c r="L313" s="178">
        <v>21</v>
      </c>
      <c r="M313" s="178">
        <f>G313*(1+L313/100)</f>
        <v>0</v>
      </c>
      <c r="N313" s="176">
        <v>1.3899999999999999E-2</v>
      </c>
      <c r="O313" s="176">
        <f>ROUND(E313*N313,2)</f>
        <v>5.84</v>
      </c>
      <c r="P313" s="176">
        <v>0</v>
      </c>
      <c r="Q313" s="176">
        <f>ROUND(E313*P313,2)</f>
        <v>0</v>
      </c>
      <c r="R313" s="178" t="s">
        <v>287</v>
      </c>
      <c r="S313" s="178" t="s">
        <v>163</v>
      </c>
      <c r="T313" s="179" t="s">
        <v>163</v>
      </c>
      <c r="U313" s="162">
        <v>0</v>
      </c>
      <c r="V313" s="162">
        <f>ROUND(E313*U313,2)</f>
        <v>0</v>
      </c>
      <c r="W313" s="162"/>
      <c r="X313" s="162" t="s">
        <v>288</v>
      </c>
      <c r="Y313" s="162" t="s">
        <v>165</v>
      </c>
      <c r="Z313" s="152"/>
      <c r="AA313" s="152"/>
      <c r="AB313" s="152"/>
      <c r="AC313" s="152"/>
      <c r="AD313" s="152"/>
      <c r="AE313" s="152"/>
      <c r="AF313" s="152"/>
      <c r="AG313" s="152" t="s">
        <v>289</v>
      </c>
      <c r="AH313" s="152"/>
      <c r="AI313" s="152"/>
      <c r="AJ313" s="152"/>
      <c r="AK313" s="152"/>
      <c r="AL313" s="152"/>
      <c r="AM313" s="152"/>
      <c r="AN313" s="152"/>
      <c r="AO313" s="152"/>
      <c r="AP313" s="152"/>
      <c r="AQ313" s="152"/>
      <c r="AR313" s="152"/>
      <c r="AS313" s="152"/>
      <c r="AT313" s="152"/>
      <c r="AU313" s="152"/>
      <c r="AV313" s="152"/>
      <c r="AW313" s="152"/>
      <c r="AX313" s="152"/>
      <c r="AY313" s="152"/>
      <c r="AZ313" s="152"/>
      <c r="BA313" s="152"/>
      <c r="BB313" s="152"/>
      <c r="BC313" s="152"/>
      <c r="BD313" s="152"/>
      <c r="BE313" s="152"/>
      <c r="BF313" s="152"/>
      <c r="BG313" s="152"/>
      <c r="BH313" s="152"/>
    </row>
    <row r="314" spans="1:60" outlineLevel="2" x14ac:dyDescent="0.25">
      <c r="A314" s="159"/>
      <c r="B314" s="160"/>
      <c r="C314" s="189" t="s">
        <v>552</v>
      </c>
      <c r="D314" s="163"/>
      <c r="E314" s="164">
        <v>400.488</v>
      </c>
      <c r="F314" s="162"/>
      <c r="G314" s="162"/>
      <c r="H314" s="162"/>
      <c r="I314" s="162"/>
      <c r="J314" s="162"/>
      <c r="K314" s="162"/>
      <c r="L314" s="162"/>
      <c r="M314" s="162"/>
      <c r="N314" s="161"/>
      <c r="O314" s="161"/>
      <c r="P314" s="161"/>
      <c r="Q314" s="161"/>
      <c r="R314" s="162"/>
      <c r="S314" s="162"/>
      <c r="T314" s="162"/>
      <c r="U314" s="162"/>
      <c r="V314" s="162"/>
      <c r="W314" s="162"/>
      <c r="X314" s="162"/>
      <c r="Y314" s="162"/>
      <c r="Z314" s="152"/>
      <c r="AA314" s="152"/>
      <c r="AB314" s="152"/>
      <c r="AC314" s="152"/>
      <c r="AD314" s="152"/>
      <c r="AE314" s="152"/>
      <c r="AF314" s="152"/>
      <c r="AG314" s="152" t="s">
        <v>168</v>
      </c>
      <c r="AH314" s="152">
        <v>5</v>
      </c>
      <c r="AI314" s="152"/>
      <c r="AJ314" s="152"/>
      <c r="AK314" s="152"/>
      <c r="AL314" s="152"/>
      <c r="AM314" s="152"/>
      <c r="AN314" s="152"/>
      <c r="AO314" s="152"/>
      <c r="AP314" s="152"/>
      <c r="AQ314" s="152"/>
      <c r="AR314" s="152"/>
      <c r="AS314" s="152"/>
      <c r="AT314" s="152"/>
      <c r="AU314" s="152"/>
      <c r="AV314" s="152"/>
      <c r="AW314" s="152"/>
      <c r="AX314" s="152"/>
      <c r="AY314" s="152"/>
      <c r="AZ314" s="152"/>
      <c r="BA314" s="152"/>
      <c r="BB314" s="152"/>
      <c r="BC314" s="152"/>
      <c r="BD314" s="152"/>
      <c r="BE314" s="152"/>
      <c r="BF314" s="152"/>
      <c r="BG314" s="152"/>
      <c r="BH314" s="152"/>
    </row>
    <row r="315" spans="1:60" outlineLevel="3" x14ac:dyDescent="0.25">
      <c r="A315" s="159"/>
      <c r="B315" s="160"/>
      <c r="C315" s="189" t="s">
        <v>553</v>
      </c>
      <c r="D315" s="163"/>
      <c r="E315" s="164">
        <v>19.536000000000001</v>
      </c>
      <c r="F315" s="162"/>
      <c r="G315" s="162"/>
      <c r="H315" s="162"/>
      <c r="I315" s="162"/>
      <c r="J315" s="162"/>
      <c r="K315" s="162"/>
      <c r="L315" s="162"/>
      <c r="M315" s="162"/>
      <c r="N315" s="161"/>
      <c r="O315" s="161"/>
      <c r="P315" s="161"/>
      <c r="Q315" s="161"/>
      <c r="R315" s="162"/>
      <c r="S315" s="162"/>
      <c r="T315" s="162"/>
      <c r="U315" s="162"/>
      <c r="V315" s="162"/>
      <c r="W315" s="162"/>
      <c r="X315" s="162"/>
      <c r="Y315" s="162"/>
      <c r="Z315" s="152"/>
      <c r="AA315" s="152"/>
      <c r="AB315" s="152"/>
      <c r="AC315" s="152"/>
      <c r="AD315" s="152"/>
      <c r="AE315" s="152"/>
      <c r="AF315" s="152"/>
      <c r="AG315" s="152" t="s">
        <v>168</v>
      </c>
      <c r="AH315" s="152">
        <v>5</v>
      </c>
      <c r="AI315" s="152"/>
      <c r="AJ315" s="152"/>
      <c r="AK315" s="152"/>
      <c r="AL315" s="152"/>
      <c r="AM315" s="152"/>
      <c r="AN315" s="152"/>
      <c r="AO315" s="152"/>
      <c r="AP315" s="152"/>
      <c r="AQ315" s="152"/>
      <c r="AR315" s="152"/>
      <c r="AS315" s="152"/>
      <c r="AT315" s="152"/>
      <c r="AU315" s="152"/>
      <c r="AV315" s="152"/>
      <c r="AW315" s="152"/>
      <c r="AX315" s="152"/>
      <c r="AY315" s="152"/>
      <c r="AZ315" s="152"/>
      <c r="BA315" s="152"/>
      <c r="BB315" s="152"/>
      <c r="BC315" s="152"/>
      <c r="BD315" s="152"/>
      <c r="BE315" s="152"/>
      <c r="BF315" s="152"/>
      <c r="BG315" s="152"/>
      <c r="BH315" s="152"/>
    </row>
    <row r="316" spans="1:60" outlineLevel="1" x14ac:dyDescent="0.25">
      <c r="A316" s="180">
        <v>123</v>
      </c>
      <c r="B316" s="181" t="s">
        <v>554</v>
      </c>
      <c r="C316" s="190" t="s">
        <v>555</v>
      </c>
      <c r="D316" s="182" t="s">
        <v>224</v>
      </c>
      <c r="E316" s="183">
        <v>7.7847200000000001</v>
      </c>
      <c r="F316" s="184"/>
      <c r="G316" s="185">
        <f>ROUND(E316*F316,2)</f>
        <v>0</v>
      </c>
      <c r="H316" s="184">
        <v>0</v>
      </c>
      <c r="I316" s="185">
        <f>ROUND(E316*H316,2)</f>
        <v>0</v>
      </c>
      <c r="J316" s="184">
        <v>1775</v>
      </c>
      <c r="K316" s="185">
        <f>ROUND(E316*J316,2)</f>
        <v>13817.88</v>
      </c>
      <c r="L316" s="185">
        <v>21</v>
      </c>
      <c r="M316" s="185">
        <f>G316*(1+L316/100)</f>
        <v>0</v>
      </c>
      <c r="N316" s="183">
        <v>0</v>
      </c>
      <c r="O316" s="183">
        <f>ROUND(E316*N316,2)</f>
        <v>0</v>
      </c>
      <c r="P316" s="183">
        <v>0</v>
      </c>
      <c r="Q316" s="183">
        <f>ROUND(E316*P316,2)</f>
        <v>0</v>
      </c>
      <c r="R316" s="185"/>
      <c r="S316" s="185" t="s">
        <v>163</v>
      </c>
      <c r="T316" s="186" t="s">
        <v>163</v>
      </c>
      <c r="U316" s="162">
        <v>1.7509999999999999</v>
      </c>
      <c r="V316" s="162">
        <f>ROUND(E316*U316,2)</f>
        <v>13.63</v>
      </c>
      <c r="W316" s="162"/>
      <c r="X316" s="162" t="s">
        <v>390</v>
      </c>
      <c r="Y316" s="162" t="s">
        <v>165</v>
      </c>
      <c r="Z316" s="152"/>
      <c r="AA316" s="152"/>
      <c r="AB316" s="152"/>
      <c r="AC316" s="152"/>
      <c r="AD316" s="152"/>
      <c r="AE316" s="152"/>
      <c r="AF316" s="152"/>
      <c r="AG316" s="152" t="s">
        <v>391</v>
      </c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  <c r="AR316" s="152"/>
      <c r="AS316" s="152"/>
      <c r="AT316" s="152"/>
      <c r="AU316" s="152"/>
      <c r="AV316" s="152"/>
      <c r="AW316" s="152"/>
      <c r="AX316" s="152"/>
      <c r="AY316" s="152"/>
      <c r="AZ316" s="152"/>
      <c r="BA316" s="152"/>
      <c r="BB316" s="152"/>
      <c r="BC316" s="152"/>
      <c r="BD316" s="152"/>
      <c r="BE316" s="152"/>
      <c r="BF316" s="152"/>
      <c r="BG316" s="152"/>
      <c r="BH316" s="152"/>
    </row>
    <row r="317" spans="1:60" x14ac:dyDescent="0.25">
      <c r="A317" s="166" t="s">
        <v>158</v>
      </c>
      <c r="B317" s="167" t="s">
        <v>104</v>
      </c>
      <c r="C317" s="187" t="s">
        <v>105</v>
      </c>
      <c r="D317" s="168"/>
      <c r="E317" s="169"/>
      <c r="F317" s="170"/>
      <c r="G317" s="170">
        <f>SUMIF(AG318:AG331,"&lt;&gt;NOR",G318:G331)</f>
        <v>0</v>
      </c>
      <c r="H317" s="170"/>
      <c r="I317" s="170">
        <f>SUM(I318:I331)</f>
        <v>79163.14</v>
      </c>
      <c r="J317" s="170"/>
      <c r="K317" s="170">
        <f>SUM(K318:K331)</f>
        <v>39151.26</v>
      </c>
      <c r="L317" s="170"/>
      <c r="M317" s="170">
        <f>SUM(M318:M331)</f>
        <v>0</v>
      </c>
      <c r="N317" s="169"/>
      <c r="O317" s="169">
        <f>SUM(O318:O331)</f>
        <v>0.43000000000000005</v>
      </c>
      <c r="P317" s="169"/>
      <c r="Q317" s="169">
        <f>SUM(Q318:Q331)</f>
        <v>0</v>
      </c>
      <c r="R317" s="170"/>
      <c r="S317" s="170"/>
      <c r="T317" s="171"/>
      <c r="U317" s="165"/>
      <c r="V317" s="165">
        <f>SUM(V318:V331)</f>
        <v>63.53</v>
      </c>
      <c r="W317" s="165"/>
      <c r="X317" s="165"/>
      <c r="Y317" s="165"/>
      <c r="AG317" t="s">
        <v>159</v>
      </c>
    </row>
    <row r="318" spans="1:60" outlineLevel="1" x14ac:dyDescent="0.25">
      <c r="A318" s="173">
        <v>124</v>
      </c>
      <c r="B318" s="174" t="s">
        <v>556</v>
      </c>
      <c r="C318" s="188" t="s">
        <v>557</v>
      </c>
      <c r="D318" s="175" t="s">
        <v>235</v>
      </c>
      <c r="E318" s="176">
        <v>25</v>
      </c>
      <c r="F318" s="177"/>
      <c r="G318" s="178">
        <f>ROUND(E318*F318,2)</f>
        <v>0</v>
      </c>
      <c r="H318" s="177">
        <v>128.41</v>
      </c>
      <c r="I318" s="178">
        <f>ROUND(E318*H318,2)</f>
        <v>3210.25</v>
      </c>
      <c r="J318" s="177">
        <v>188.59</v>
      </c>
      <c r="K318" s="178">
        <f>ROUND(E318*J318,2)</f>
        <v>4714.75</v>
      </c>
      <c r="L318" s="178">
        <v>21</v>
      </c>
      <c r="M318" s="178">
        <f>G318*(1+L318/100)</f>
        <v>0</v>
      </c>
      <c r="N318" s="176">
        <v>1.3799999999999999E-3</v>
      </c>
      <c r="O318" s="176">
        <f>ROUND(E318*N318,2)</f>
        <v>0.03</v>
      </c>
      <c r="P318" s="176">
        <v>0</v>
      </c>
      <c r="Q318" s="176">
        <f>ROUND(E318*P318,2)</f>
        <v>0</v>
      </c>
      <c r="R318" s="178"/>
      <c r="S318" s="178" t="s">
        <v>163</v>
      </c>
      <c r="T318" s="179" t="s">
        <v>163</v>
      </c>
      <c r="U318" s="162">
        <v>0.31011</v>
      </c>
      <c r="V318" s="162">
        <f>ROUND(E318*U318,2)</f>
        <v>7.75</v>
      </c>
      <c r="W318" s="162"/>
      <c r="X318" s="162" t="s">
        <v>164</v>
      </c>
      <c r="Y318" s="162" t="s">
        <v>165</v>
      </c>
      <c r="Z318" s="152"/>
      <c r="AA318" s="152"/>
      <c r="AB318" s="152"/>
      <c r="AC318" s="152"/>
      <c r="AD318" s="152"/>
      <c r="AE318" s="152"/>
      <c r="AF318" s="152"/>
      <c r="AG318" s="152" t="s">
        <v>166</v>
      </c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  <c r="AR318" s="152"/>
      <c r="AS318" s="152"/>
      <c r="AT318" s="152"/>
      <c r="AU318" s="152"/>
      <c r="AV318" s="152"/>
      <c r="AW318" s="152"/>
      <c r="AX318" s="152"/>
      <c r="AY318" s="152"/>
      <c r="AZ318" s="152"/>
      <c r="BA318" s="152"/>
      <c r="BB318" s="152"/>
      <c r="BC318" s="152"/>
      <c r="BD318" s="152"/>
      <c r="BE318" s="152"/>
      <c r="BF318" s="152"/>
      <c r="BG318" s="152"/>
      <c r="BH318" s="152"/>
    </row>
    <row r="319" spans="1:60" outlineLevel="2" x14ac:dyDescent="0.25">
      <c r="A319" s="159"/>
      <c r="B319" s="160"/>
      <c r="C319" s="189" t="s">
        <v>558</v>
      </c>
      <c r="D319" s="163"/>
      <c r="E319" s="164">
        <v>25</v>
      </c>
      <c r="F319" s="162"/>
      <c r="G319" s="162"/>
      <c r="H319" s="162"/>
      <c r="I319" s="162"/>
      <c r="J319" s="162"/>
      <c r="K319" s="162"/>
      <c r="L319" s="162"/>
      <c r="M319" s="162"/>
      <c r="N319" s="161"/>
      <c r="O319" s="161"/>
      <c r="P319" s="161"/>
      <c r="Q319" s="161"/>
      <c r="R319" s="162"/>
      <c r="S319" s="162"/>
      <c r="T319" s="162"/>
      <c r="U319" s="162"/>
      <c r="V319" s="162"/>
      <c r="W319" s="162"/>
      <c r="X319" s="162"/>
      <c r="Y319" s="162"/>
      <c r="Z319" s="152"/>
      <c r="AA319" s="152"/>
      <c r="AB319" s="152"/>
      <c r="AC319" s="152"/>
      <c r="AD319" s="152"/>
      <c r="AE319" s="152"/>
      <c r="AF319" s="152"/>
      <c r="AG319" s="152" t="s">
        <v>168</v>
      </c>
      <c r="AH319" s="152">
        <v>0</v>
      </c>
      <c r="AI319" s="152"/>
      <c r="AJ319" s="152"/>
      <c r="AK319" s="152"/>
      <c r="AL319" s="152"/>
      <c r="AM319" s="152"/>
      <c r="AN319" s="152"/>
      <c r="AO319" s="152"/>
      <c r="AP319" s="152"/>
      <c r="AQ319" s="152"/>
      <c r="AR319" s="152"/>
      <c r="AS319" s="152"/>
      <c r="AT319" s="152"/>
      <c r="AU319" s="152"/>
      <c r="AV319" s="152"/>
      <c r="AW319" s="152"/>
      <c r="AX319" s="152"/>
      <c r="AY319" s="152"/>
      <c r="AZ319" s="152"/>
      <c r="BA319" s="152"/>
      <c r="BB319" s="152"/>
      <c r="BC319" s="152"/>
      <c r="BD319" s="152"/>
      <c r="BE319" s="152"/>
      <c r="BF319" s="152"/>
      <c r="BG319" s="152"/>
      <c r="BH319" s="152"/>
    </row>
    <row r="320" spans="1:60" ht="20.399999999999999" outlineLevel="1" x14ac:dyDescent="0.25">
      <c r="A320" s="173">
        <v>125</v>
      </c>
      <c r="B320" s="174" t="s">
        <v>559</v>
      </c>
      <c r="C320" s="188" t="s">
        <v>560</v>
      </c>
      <c r="D320" s="175" t="s">
        <v>235</v>
      </c>
      <c r="E320" s="176">
        <v>59.29</v>
      </c>
      <c r="F320" s="177"/>
      <c r="G320" s="178">
        <f>ROUND(E320*F320,2)</f>
        <v>0</v>
      </c>
      <c r="H320" s="177">
        <v>432.87</v>
      </c>
      <c r="I320" s="178">
        <f>ROUND(E320*H320,2)</f>
        <v>25664.86</v>
      </c>
      <c r="J320" s="177">
        <v>272.13</v>
      </c>
      <c r="K320" s="178">
        <f>ROUND(E320*J320,2)</f>
        <v>16134.59</v>
      </c>
      <c r="L320" s="178">
        <v>21</v>
      </c>
      <c r="M320" s="178">
        <f>G320*(1+L320/100)</f>
        <v>0</v>
      </c>
      <c r="N320" s="176">
        <v>3.0699999999999998E-3</v>
      </c>
      <c r="O320" s="176">
        <f>ROUND(E320*N320,2)</f>
        <v>0.18</v>
      </c>
      <c r="P320" s="176">
        <v>0</v>
      </c>
      <c r="Q320" s="176">
        <f>ROUND(E320*P320,2)</f>
        <v>0</v>
      </c>
      <c r="R320" s="178"/>
      <c r="S320" s="178" t="s">
        <v>163</v>
      </c>
      <c r="T320" s="179" t="s">
        <v>163</v>
      </c>
      <c r="U320" s="162">
        <v>0.44</v>
      </c>
      <c r="V320" s="162">
        <f>ROUND(E320*U320,2)</f>
        <v>26.09</v>
      </c>
      <c r="W320" s="162"/>
      <c r="X320" s="162" t="s">
        <v>164</v>
      </c>
      <c r="Y320" s="162" t="s">
        <v>165</v>
      </c>
      <c r="Z320" s="152"/>
      <c r="AA320" s="152"/>
      <c r="AB320" s="152"/>
      <c r="AC320" s="152"/>
      <c r="AD320" s="152"/>
      <c r="AE320" s="152"/>
      <c r="AF320" s="152"/>
      <c r="AG320" s="152" t="s">
        <v>166</v>
      </c>
      <c r="AH320" s="152"/>
      <c r="AI320" s="152"/>
      <c r="AJ320" s="152"/>
      <c r="AK320" s="152"/>
      <c r="AL320" s="152"/>
      <c r="AM320" s="152"/>
      <c r="AN320" s="152"/>
      <c r="AO320" s="152"/>
      <c r="AP320" s="152"/>
      <c r="AQ320" s="152"/>
      <c r="AR320" s="152"/>
      <c r="AS320" s="152"/>
      <c r="AT320" s="152"/>
      <c r="AU320" s="152"/>
      <c r="AV320" s="152"/>
      <c r="AW320" s="152"/>
      <c r="AX320" s="152"/>
      <c r="AY320" s="152"/>
      <c r="AZ320" s="152"/>
      <c r="BA320" s="152"/>
      <c r="BB320" s="152"/>
      <c r="BC320" s="152"/>
      <c r="BD320" s="152"/>
      <c r="BE320" s="152"/>
      <c r="BF320" s="152"/>
      <c r="BG320" s="152"/>
      <c r="BH320" s="152"/>
    </row>
    <row r="321" spans="1:60" outlineLevel="2" x14ac:dyDescent="0.25">
      <c r="A321" s="159"/>
      <c r="B321" s="160"/>
      <c r="C321" s="189" t="s">
        <v>561</v>
      </c>
      <c r="D321" s="163"/>
      <c r="E321" s="164">
        <v>59.29</v>
      </c>
      <c r="F321" s="162"/>
      <c r="G321" s="162"/>
      <c r="H321" s="162"/>
      <c r="I321" s="162"/>
      <c r="J321" s="162"/>
      <c r="K321" s="162"/>
      <c r="L321" s="162"/>
      <c r="M321" s="162"/>
      <c r="N321" s="161"/>
      <c r="O321" s="161"/>
      <c r="P321" s="161"/>
      <c r="Q321" s="161"/>
      <c r="R321" s="162"/>
      <c r="S321" s="162"/>
      <c r="T321" s="162"/>
      <c r="U321" s="162"/>
      <c r="V321" s="162"/>
      <c r="W321" s="162"/>
      <c r="X321" s="162"/>
      <c r="Y321" s="162"/>
      <c r="Z321" s="152"/>
      <c r="AA321" s="152"/>
      <c r="AB321" s="152"/>
      <c r="AC321" s="152"/>
      <c r="AD321" s="152"/>
      <c r="AE321" s="152"/>
      <c r="AF321" s="152"/>
      <c r="AG321" s="152" t="s">
        <v>168</v>
      </c>
      <c r="AH321" s="152">
        <v>0</v>
      </c>
      <c r="AI321" s="152"/>
      <c r="AJ321" s="152"/>
      <c r="AK321" s="152"/>
      <c r="AL321" s="152"/>
      <c r="AM321" s="152"/>
      <c r="AN321" s="152"/>
      <c r="AO321" s="152"/>
      <c r="AP321" s="152"/>
      <c r="AQ321" s="152"/>
      <c r="AR321" s="152"/>
      <c r="AS321" s="152"/>
      <c r="AT321" s="152"/>
      <c r="AU321" s="152"/>
      <c r="AV321" s="152"/>
      <c r="AW321" s="152"/>
      <c r="AX321" s="152"/>
      <c r="AY321" s="152"/>
      <c r="AZ321" s="152"/>
      <c r="BA321" s="152"/>
      <c r="BB321" s="152"/>
      <c r="BC321" s="152"/>
      <c r="BD321" s="152"/>
      <c r="BE321" s="152"/>
      <c r="BF321" s="152"/>
      <c r="BG321" s="152"/>
      <c r="BH321" s="152"/>
    </row>
    <row r="322" spans="1:60" outlineLevel="1" x14ac:dyDescent="0.25">
      <c r="A322" s="173">
        <v>126</v>
      </c>
      <c r="B322" s="174" t="s">
        <v>562</v>
      </c>
      <c r="C322" s="188" t="s">
        <v>563</v>
      </c>
      <c r="D322" s="175" t="s">
        <v>235</v>
      </c>
      <c r="E322" s="176">
        <v>59.29</v>
      </c>
      <c r="F322" s="177"/>
      <c r="G322" s="178">
        <f>ROUND(E322*F322,2)</f>
        <v>0</v>
      </c>
      <c r="H322" s="177">
        <v>386.38</v>
      </c>
      <c r="I322" s="178">
        <f>ROUND(E322*H322,2)</f>
        <v>22908.47</v>
      </c>
      <c r="J322" s="177">
        <v>154.62</v>
      </c>
      <c r="K322" s="178">
        <f>ROUND(E322*J322,2)</f>
        <v>9167.42</v>
      </c>
      <c r="L322" s="178">
        <v>21</v>
      </c>
      <c r="M322" s="178">
        <f>G322*(1+L322/100)</f>
        <v>0</v>
      </c>
      <c r="N322" s="176">
        <v>1.91E-3</v>
      </c>
      <c r="O322" s="176">
        <f>ROUND(E322*N322,2)</f>
        <v>0.11</v>
      </c>
      <c r="P322" s="176">
        <v>0</v>
      </c>
      <c r="Q322" s="176">
        <f>ROUND(E322*P322,2)</f>
        <v>0</v>
      </c>
      <c r="R322" s="178"/>
      <c r="S322" s="178" t="s">
        <v>163</v>
      </c>
      <c r="T322" s="179" t="s">
        <v>163</v>
      </c>
      <c r="U322" s="162">
        <v>0.25</v>
      </c>
      <c r="V322" s="162">
        <f>ROUND(E322*U322,2)</f>
        <v>14.82</v>
      </c>
      <c r="W322" s="162"/>
      <c r="X322" s="162" t="s">
        <v>164</v>
      </c>
      <c r="Y322" s="162" t="s">
        <v>165</v>
      </c>
      <c r="Z322" s="152"/>
      <c r="AA322" s="152"/>
      <c r="AB322" s="152"/>
      <c r="AC322" s="152"/>
      <c r="AD322" s="152"/>
      <c r="AE322" s="152"/>
      <c r="AF322" s="152"/>
      <c r="AG322" s="152" t="s">
        <v>166</v>
      </c>
      <c r="AH322" s="152"/>
      <c r="AI322" s="152"/>
      <c r="AJ322" s="152"/>
      <c r="AK322" s="152"/>
      <c r="AL322" s="152"/>
      <c r="AM322" s="152"/>
      <c r="AN322" s="152"/>
      <c r="AO322" s="152"/>
      <c r="AP322" s="152"/>
      <c r="AQ322" s="152"/>
      <c r="AR322" s="152"/>
      <c r="AS322" s="152"/>
      <c r="AT322" s="152"/>
      <c r="AU322" s="152"/>
      <c r="AV322" s="152"/>
      <c r="AW322" s="152"/>
      <c r="AX322" s="152"/>
      <c r="AY322" s="152"/>
      <c r="AZ322" s="152"/>
      <c r="BA322" s="152"/>
      <c r="BB322" s="152"/>
      <c r="BC322" s="152"/>
      <c r="BD322" s="152"/>
      <c r="BE322" s="152"/>
      <c r="BF322" s="152"/>
      <c r="BG322" s="152"/>
      <c r="BH322" s="152"/>
    </row>
    <row r="323" spans="1:60" outlineLevel="2" x14ac:dyDescent="0.25">
      <c r="A323" s="159"/>
      <c r="B323" s="160"/>
      <c r="C323" s="189" t="s">
        <v>564</v>
      </c>
      <c r="D323" s="163"/>
      <c r="E323" s="164">
        <v>59.29</v>
      </c>
      <c r="F323" s="162"/>
      <c r="G323" s="162"/>
      <c r="H323" s="162"/>
      <c r="I323" s="162"/>
      <c r="J323" s="162"/>
      <c r="K323" s="162"/>
      <c r="L323" s="162"/>
      <c r="M323" s="162"/>
      <c r="N323" s="161"/>
      <c r="O323" s="161"/>
      <c r="P323" s="161"/>
      <c r="Q323" s="161"/>
      <c r="R323" s="162"/>
      <c r="S323" s="162"/>
      <c r="T323" s="162"/>
      <c r="U323" s="162"/>
      <c r="V323" s="162"/>
      <c r="W323" s="162"/>
      <c r="X323" s="162"/>
      <c r="Y323" s="162"/>
      <c r="Z323" s="152"/>
      <c r="AA323" s="152"/>
      <c r="AB323" s="152"/>
      <c r="AC323" s="152"/>
      <c r="AD323" s="152"/>
      <c r="AE323" s="152"/>
      <c r="AF323" s="152"/>
      <c r="AG323" s="152" t="s">
        <v>168</v>
      </c>
      <c r="AH323" s="152">
        <v>5</v>
      </c>
      <c r="AI323" s="152"/>
      <c r="AJ323" s="152"/>
      <c r="AK323" s="152"/>
      <c r="AL323" s="152"/>
      <c r="AM323" s="152"/>
      <c r="AN323" s="152"/>
      <c r="AO323" s="152"/>
      <c r="AP323" s="152"/>
      <c r="AQ323" s="152"/>
      <c r="AR323" s="152"/>
      <c r="AS323" s="152"/>
      <c r="AT323" s="152"/>
      <c r="AU323" s="152"/>
      <c r="AV323" s="152"/>
      <c r="AW323" s="152"/>
      <c r="AX323" s="152"/>
      <c r="AY323" s="152"/>
      <c r="AZ323" s="152"/>
      <c r="BA323" s="152"/>
      <c r="BB323" s="152"/>
      <c r="BC323" s="152"/>
      <c r="BD323" s="152"/>
      <c r="BE323" s="152"/>
      <c r="BF323" s="152"/>
      <c r="BG323" s="152"/>
      <c r="BH323" s="152"/>
    </row>
    <row r="324" spans="1:60" outlineLevel="1" x14ac:dyDescent="0.25">
      <c r="A324" s="173">
        <v>127</v>
      </c>
      <c r="B324" s="174" t="s">
        <v>565</v>
      </c>
      <c r="C324" s="188" t="s">
        <v>566</v>
      </c>
      <c r="D324" s="175" t="s">
        <v>235</v>
      </c>
      <c r="E324" s="176">
        <v>6.4</v>
      </c>
      <c r="F324" s="177"/>
      <c r="G324" s="178">
        <f>ROUND(E324*F324,2)</f>
        <v>0</v>
      </c>
      <c r="H324" s="177">
        <v>761.55</v>
      </c>
      <c r="I324" s="178">
        <f>ROUND(E324*H324,2)</f>
        <v>4873.92</v>
      </c>
      <c r="J324" s="177">
        <v>135.44999999999999</v>
      </c>
      <c r="K324" s="178">
        <f>ROUND(E324*J324,2)</f>
        <v>866.88</v>
      </c>
      <c r="L324" s="178">
        <v>21</v>
      </c>
      <c r="M324" s="178">
        <f>G324*(1+L324/100)</f>
        <v>0</v>
      </c>
      <c r="N324" s="176">
        <v>3.5400000000000002E-3</v>
      </c>
      <c r="O324" s="176">
        <f>ROUND(E324*N324,2)</f>
        <v>0.02</v>
      </c>
      <c r="P324" s="176">
        <v>0</v>
      </c>
      <c r="Q324" s="176">
        <f>ROUND(E324*P324,2)</f>
        <v>0</v>
      </c>
      <c r="R324" s="178"/>
      <c r="S324" s="178" t="s">
        <v>163</v>
      </c>
      <c r="T324" s="179" t="s">
        <v>163</v>
      </c>
      <c r="U324" s="162">
        <v>0.219</v>
      </c>
      <c r="V324" s="162">
        <f>ROUND(E324*U324,2)</f>
        <v>1.4</v>
      </c>
      <c r="W324" s="162"/>
      <c r="X324" s="162" t="s">
        <v>164</v>
      </c>
      <c r="Y324" s="162" t="s">
        <v>165</v>
      </c>
      <c r="Z324" s="152"/>
      <c r="AA324" s="152"/>
      <c r="AB324" s="152"/>
      <c r="AC324" s="152"/>
      <c r="AD324" s="152"/>
      <c r="AE324" s="152"/>
      <c r="AF324" s="152"/>
      <c r="AG324" s="152" t="s">
        <v>166</v>
      </c>
      <c r="AH324" s="152"/>
      <c r="AI324" s="152"/>
      <c r="AJ324" s="152"/>
      <c r="AK324" s="152"/>
      <c r="AL324" s="152"/>
      <c r="AM324" s="152"/>
      <c r="AN324" s="152"/>
      <c r="AO324" s="152"/>
      <c r="AP324" s="152"/>
      <c r="AQ324" s="152"/>
      <c r="AR324" s="152"/>
      <c r="AS324" s="152"/>
      <c r="AT324" s="152"/>
      <c r="AU324" s="152"/>
      <c r="AV324" s="152"/>
      <c r="AW324" s="152"/>
      <c r="AX324" s="152"/>
      <c r="AY324" s="152"/>
      <c r="AZ324" s="152"/>
      <c r="BA324" s="152"/>
      <c r="BB324" s="152"/>
      <c r="BC324" s="152"/>
      <c r="BD324" s="152"/>
      <c r="BE324" s="152"/>
      <c r="BF324" s="152"/>
      <c r="BG324" s="152"/>
      <c r="BH324" s="152"/>
    </row>
    <row r="325" spans="1:60" outlineLevel="2" x14ac:dyDescent="0.25">
      <c r="A325" s="159"/>
      <c r="B325" s="160"/>
      <c r="C325" s="189" t="s">
        <v>567</v>
      </c>
      <c r="D325" s="163"/>
      <c r="E325" s="164">
        <v>6.4</v>
      </c>
      <c r="F325" s="162"/>
      <c r="G325" s="162"/>
      <c r="H325" s="162"/>
      <c r="I325" s="162"/>
      <c r="J325" s="162"/>
      <c r="K325" s="162"/>
      <c r="L325" s="162"/>
      <c r="M325" s="162"/>
      <c r="N325" s="161"/>
      <c r="O325" s="161"/>
      <c r="P325" s="161"/>
      <c r="Q325" s="161"/>
      <c r="R325" s="162"/>
      <c r="S325" s="162"/>
      <c r="T325" s="162"/>
      <c r="U325" s="162"/>
      <c r="V325" s="162"/>
      <c r="W325" s="162"/>
      <c r="X325" s="162"/>
      <c r="Y325" s="162"/>
      <c r="Z325" s="152"/>
      <c r="AA325" s="152"/>
      <c r="AB325" s="152"/>
      <c r="AC325" s="152"/>
      <c r="AD325" s="152"/>
      <c r="AE325" s="152"/>
      <c r="AF325" s="152"/>
      <c r="AG325" s="152" t="s">
        <v>168</v>
      </c>
      <c r="AH325" s="152">
        <v>0</v>
      </c>
      <c r="AI325" s="152"/>
      <c r="AJ325" s="152"/>
      <c r="AK325" s="152"/>
      <c r="AL325" s="152"/>
      <c r="AM325" s="152"/>
      <c r="AN325" s="152"/>
      <c r="AO325" s="152"/>
      <c r="AP325" s="152"/>
      <c r="AQ325" s="152"/>
      <c r="AR325" s="152"/>
      <c r="AS325" s="152"/>
      <c r="AT325" s="152"/>
      <c r="AU325" s="152"/>
      <c r="AV325" s="152"/>
      <c r="AW325" s="152"/>
      <c r="AX325" s="152"/>
      <c r="AY325" s="152"/>
      <c r="AZ325" s="152"/>
      <c r="BA325" s="152"/>
      <c r="BB325" s="152"/>
      <c r="BC325" s="152"/>
      <c r="BD325" s="152"/>
      <c r="BE325" s="152"/>
      <c r="BF325" s="152"/>
      <c r="BG325" s="152"/>
      <c r="BH325" s="152"/>
    </row>
    <row r="326" spans="1:60" outlineLevel="1" x14ac:dyDescent="0.25">
      <c r="A326" s="173">
        <v>128</v>
      </c>
      <c r="B326" s="174" t="s">
        <v>568</v>
      </c>
      <c r="C326" s="188" t="s">
        <v>569</v>
      </c>
      <c r="D326" s="175" t="s">
        <v>235</v>
      </c>
      <c r="E326" s="176">
        <v>25</v>
      </c>
      <c r="F326" s="177"/>
      <c r="G326" s="178">
        <f>ROUND(E326*F326,2)</f>
        <v>0</v>
      </c>
      <c r="H326" s="177">
        <v>447.2</v>
      </c>
      <c r="I326" s="178">
        <f>ROUND(E326*H326,2)</f>
        <v>11180</v>
      </c>
      <c r="J326" s="177">
        <v>160.80000000000001</v>
      </c>
      <c r="K326" s="178">
        <f>ROUND(E326*J326,2)</f>
        <v>4020</v>
      </c>
      <c r="L326" s="178">
        <v>21</v>
      </c>
      <c r="M326" s="178">
        <f>G326*(1+L326/100)</f>
        <v>0</v>
      </c>
      <c r="N326" s="176">
        <v>2.3999999999999998E-3</v>
      </c>
      <c r="O326" s="176">
        <f>ROUND(E326*N326,2)</f>
        <v>0.06</v>
      </c>
      <c r="P326" s="176">
        <v>0</v>
      </c>
      <c r="Q326" s="176">
        <f>ROUND(E326*P326,2)</f>
        <v>0</v>
      </c>
      <c r="R326" s="178"/>
      <c r="S326" s="178" t="s">
        <v>163</v>
      </c>
      <c r="T326" s="179" t="s">
        <v>163</v>
      </c>
      <c r="U326" s="162">
        <v>0.26</v>
      </c>
      <c r="V326" s="162">
        <f>ROUND(E326*U326,2)</f>
        <v>6.5</v>
      </c>
      <c r="W326" s="162"/>
      <c r="X326" s="162" t="s">
        <v>164</v>
      </c>
      <c r="Y326" s="162" t="s">
        <v>165</v>
      </c>
      <c r="Z326" s="152"/>
      <c r="AA326" s="152"/>
      <c r="AB326" s="152"/>
      <c r="AC326" s="152"/>
      <c r="AD326" s="152"/>
      <c r="AE326" s="152"/>
      <c r="AF326" s="152"/>
      <c r="AG326" s="152" t="s">
        <v>166</v>
      </c>
      <c r="AH326" s="152"/>
      <c r="AI326" s="152"/>
      <c r="AJ326" s="152"/>
      <c r="AK326" s="152"/>
      <c r="AL326" s="152"/>
      <c r="AM326" s="152"/>
      <c r="AN326" s="152"/>
      <c r="AO326" s="152"/>
      <c r="AP326" s="152"/>
      <c r="AQ326" s="152"/>
      <c r="AR326" s="152"/>
      <c r="AS326" s="152"/>
      <c r="AT326" s="152"/>
      <c r="AU326" s="152"/>
      <c r="AV326" s="152"/>
      <c r="AW326" s="152"/>
      <c r="AX326" s="152"/>
      <c r="AY326" s="152"/>
      <c r="AZ326" s="152"/>
      <c r="BA326" s="152"/>
      <c r="BB326" s="152"/>
      <c r="BC326" s="152"/>
      <c r="BD326" s="152"/>
      <c r="BE326" s="152"/>
      <c r="BF326" s="152"/>
      <c r="BG326" s="152"/>
      <c r="BH326" s="152"/>
    </row>
    <row r="327" spans="1:60" outlineLevel="2" x14ac:dyDescent="0.25">
      <c r="A327" s="159"/>
      <c r="B327" s="160"/>
      <c r="C327" s="189" t="s">
        <v>558</v>
      </c>
      <c r="D327" s="163"/>
      <c r="E327" s="164">
        <v>25</v>
      </c>
      <c r="F327" s="162"/>
      <c r="G327" s="162"/>
      <c r="H327" s="162"/>
      <c r="I327" s="162"/>
      <c r="J327" s="162"/>
      <c r="K327" s="162"/>
      <c r="L327" s="162"/>
      <c r="M327" s="162"/>
      <c r="N327" s="161"/>
      <c r="O327" s="161"/>
      <c r="P327" s="161"/>
      <c r="Q327" s="161"/>
      <c r="R327" s="162"/>
      <c r="S327" s="162"/>
      <c r="T327" s="162"/>
      <c r="U327" s="162"/>
      <c r="V327" s="162"/>
      <c r="W327" s="162"/>
      <c r="X327" s="162"/>
      <c r="Y327" s="162"/>
      <c r="Z327" s="152"/>
      <c r="AA327" s="152"/>
      <c r="AB327" s="152"/>
      <c r="AC327" s="152"/>
      <c r="AD327" s="152"/>
      <c r="AE327" s="152"/>
      <c r="AF327" s="152"/>
      <c r="AG327" s="152" t="s">
        <v>168</v>
      </c>
      <c r="AH327" s="152">
        <v>0</v>
      </c>
      <c r="AI327" s="152"/>
      <c r="AJ327" s="152"/>
      <c r="AK327" s="152"/>
      <c r="AL327" s="152"/>
      <c r="AM327" s="152"/>
      <c r="AN327" s="152"/>
      <c r="AO327" s="152"/>
      <c r="AP327" s="152"/>
      <c r="AQ327" s="152"/>
      <c r="AR327" s="152"/>
      <c r="AS327" s="152"/>
      <c r="AT327" s="152"/>
      <c r="AU327" s="152"/>
      <c r="AV327" s="152"/>
      <c r="AW327" s="152"/>
      <c r="AX327" s="152"/>
      <c r="AY327" s="152"/>
      <c r="AZ327" s="152"/>
      <c r="BA327" s="152"/>
      <c r="BB327" s="152"/>
      <c r="BC327" s="152"/>
      <c r="BD327" s="152"/>
      <c r="BE327" s="152"/>
      <c r="BF327" s="152"/>
      <c r="BG327" s="152"/>
      <c r="BH327" s="152"/>
    </row>
    <row r="328" spans="1:60" outlineLevel="1" x14ac:dyDescent="0.25">
      <c r="A328" s="180">
        <v>129</v>
      </c>
      <c r="B328" s="181" t="s">
        <v>570</v>
      </c>
      <c r="C328" s="190" t="s">
        <v>571</v>
      </c>
      <c r="D328" s="182" t="s">
        <v>346</v>
      </c>
      <c r="E328" s="183">
        <v>2</v>
      </c>
      <c r="F328" s="184"/>
      <c r="G328" s="185">
        <f>ROUND(E328*F328,2)</f>
        <v>0</v>
      </c>
      <c r="H328" s="184">
        <v>536.41999999999996</v>
      </c>
      <c r="I328" s="185">
        <f>ROUND(E328*H328,2)</f>
        <v>1072.8399999999999</v>
      </c>
      <c r="J328" s="184">
        <v>253.58</v>
      </c>
      <c r="K328" s="185">
        <f>ROUND(E328*J328,2)</f>
        <v>507.16</v>
      </c>
      <c r="L328" s="185">
        <v>21</v>
      </c>
      <c r="M328" s="185">
        <f>G328*(1+L328/100)</f>
        <v>0</v>
      </c>
      <c r="N328" s="183">
        <v>5.0000000000000001E-4</v>
      </c>
      <c r="O328" s="183">
        <f>ROUND(E328*N328,2)</f>
        <v>0</v>
      </c>
      <c r="P328" s="183">
        <v>0</v>
      </c>
      <c r="Q328" s="183">
        <f>ROUND(E328*P328,2)</f>
        <v>0</v>
      </c>
      <c r="R328" s="185"/>
      <c r="S328" s="185" t="s">
        <v>163</v>
      </c>
      <c r="T328" s="186" t="s">
        <v>163</v>
      </c>
      <c r="U328" s="162">
        <v>0.41</v>
      </c>
      <c r="V328" s="162">
        <f>ROUND(E328*U328,2)</f>
        <v>0.82</v>
      </c>
      <c r="W328" s="162"/>
      <c r="X328" s="162" t="s">
        <v>164</v>
      </c>
      <c r="Y328" s="162" t="s">
        <v>165</v>
      </c>
      <c r="Z328" s="152"/>
      <c r="AA328" s="152"/>
      <c r="AB328" s="152"/>
      <c r="AC328" s="152"/>
      <c r="AD328" s="152"/>
      <c r="AE328" s="152"/>
      <c r="AF328" s="152"/>
      <c r="AG328" s="152" t="s">
        <v>166</v>
      </c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  <c r="AR328" s="152"/>
      <c r="AS328" s="152"/>
      <c r="AT328" s="152"/>
      <c r="AU328" s="152"/>
      <c r="AV328" s="152"/>
      <c r="AW328" s="152"/>
      <c r="AX328" s="152"/>
      <c r="AY328" s="152"/>
      <c r="AZ328" s="152"/>
      <c r="BA328" s="152"/>
      <c r="BB328" s="152"/>
      <c r="BC328" s="152"/>
      <c r="BD328" s="152"/>
      <c r="BE328" s="152"/>
      <c r="BF328" s="152"/>
      <c r="BG328" s="152"/>
      <c r="BH328" s="152"/>
    </row>
    <row r="329" spans="1:60" ht="20.399999999999999" outlineLevel="1" x14ac:dyDescent="0.25">
      <c r="A329" s="173">
        <v>130</v>
      </c>
      <c r="B329" s="174" t="s">
        <v>572</v>
      </c>
      <c r="C329" s="188" t="s">
        <v>573</v>
      </c>
      <c r="D329" s="175" t="s">
        <v>235</v>
      </c>
      <c r="E329" s="176">
        <v>14.4</v>
      </c>
      <c r="F329" s="177"/>
      <c r="G329" s="178">
        <f>ROUND(E329*F329,2)</f>
        <v>0</v>
      </c>
      <c r="H329" s="177">
        <v>712</v>
      </c>
      <c r="I329" s="178">
        <f>ROUND(E329*H329,2)</f>
        <v>10252.799999999999</v>
      </c>
      <c r="J329" s="177">
        <v>188</v>
      </c>
      <c r="K329" s="178">
        <f>ROUND(E329*J329,2)</f>
        <v>2707.2</v>
      </c>
      <c r="L329" s="178">
        <v>21</v>
      </c>
      <c r="M329" s="178">
        <f>G329*(1+L329/100)</f>
        <v>0</v>
      </c>
      <c r="N329" s="176">
        <v>2.4199999999999998E-3</v>
      </c>
      <c r="O329" s="176">
        <f>ROUND(E329*N329,2)</f>
        <v>0.03</v>
      </c>
      <c r="P329" s="176">
        <v>0</v>
      </c>
      <c r="Q329" s="176">
        <f>ROUND(E329*P329,2)</f>
        <v>0</v>
      </c>
      <c r="R329" s="178"/>
      <c r="S329" s="178" t="s">
        <v>163</v>
      </c>
      <c r="T329" s="179" t="s">
        <v>163</v>
      </c>
      <c r="U329" s="162">
        <v>0.28000000000000003</v>
      </c>
      <c r="V329" s="162">
        <f>ROUND(E329*U329,2)</f>
        <v>4.03</v>
      </c>
      <c r="W329" s="162"/>
      <c r="X329" s="162" t="s">
        <v>164</v>
      </c>
      <c r="Y329" s="162" t="s">
        <v>165</v>
      </c>
      <c r="Z329" s="152"/>
      <c r="AA329" s="152"/>
      <c r="AB329" s="152"/>
      <c r="AC329" s="152"/>
      <c r="AD329" s="152"/>
      <c r="AE329" s="152"/>
      <c r="AF329" s="152"/>
      <c r="AG329" s="152" t="s">
        <v>166</v>
      </c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  <c r="AR329" s="152"/>
      <c r="AS329" s="152"/>
      <c r="AT329" s="152"/>
      <c r="AU329" s="152"/>
      <c r="AV329" s="152"/>
      <c r="AW329" s="152"/>
      <c r="AX329" s="152"/>
      <c r="AY329" s="152"/>
      <c r="AZ329" s="152"/>
      <c r="BA329" s="152"/>
      <c r="BB329" s="152"/>
      <c r="BC329" s="152"/>
      <c r="BD329" s="152"/>
      <c r="BE329" s="152"/>
      <c r="BF329" s="152"/>
      <c r="BG329" s="152"/>
      <c r="BH329" s="152"/>
    </row>
    <row r="330" spans="1:60" outlineLevel="2" x14ac:dyDescent="0.25">
      <c r="A330" s="159"/>
      <c r="B330" s="160"/>
      <c r="C330" s="189" t="s">
        <v>574</v>
      </c>
      <c r="D330" s="163"/>
      <c r="E330" s="164">
        <v>14.4</v>
      </c>
      <c r="F330" s="162"/>
      <c r="G330" s="162"/>
      <c r="H330" s="162"/>
      <c r="I330" s="162"/>
      <c r="J330" s="162"/>
      <c r="K330" s="162"/>
      <c r="L330" s="162"/>
      <c r="M330" s="162"/>
      <c r="N330" s="161"/>
      <c r="O330" s="161"/>
      <c r="P330" s="161"/>
      <c r="Q330" s="161"/>
      <c r="R330" s="162"/>
      <c r="S330" s="162"/>
      <c r="T330" s="162"/>
      <c r="U330" s="162"/>
      <c r="V330" s="162"/>
      <c r="W330" s="162"/>
      <c r="X330" s="162"/>
      <c r="Y330" s="162"/>
      <c r="Z330" s="152"/>
      <c r="AA330" s="152"/>
      <c r="AB330" s="152"/>
      <c r="AC330" s="152"/>
      <c r="AD330" s="152"/>
      <c r="AE330" s="152"/>
      <c r="AF330" s="152"/>
      <c r="AG330" s="152" t="s">
        <v>168</v>
      </c>
      <c r="AH330" s="152">
        <v>0</v>
      </c>
      <c r="AI330" s="152"/>
      <c r="AJ330" s="152"/>
      <c r="AK330" s="152"/>
      <c r="AL330" s="152"/>
      <c r="AM330" s="152"/>
      <c r="AN330" s="152"/>
      <c r="AO330" s="152"/>
      <c r="AP330" s="152"/>
      <c r="AQ330" s="152"/>
      <c r="AR330" s="152"/>
      <c r="AS330" s="152"/>
      <c r="AT330" s="152"/>
      <c r="AU330" s="152"/>
      <c r="AV330" s="152"/>
      <c r="AW330" s="152"/>
      <c r="AX330" s="152"/>
      <c r="AY330" s="152"/>
      <c r="AZ330" s="152"/>
      <c r="BA330" s="152"/>
      <c r="BB330" s="152"/>
      <c r="BC330" s="152"/>
      <c r="BD330" s="152"/>
      <c r="BE330" s="152"/>
      <c r="BF330" s="152"/>
      <c r="BG330" s="152"/>
      <c r="BH330" s="152"/>
    </row>
    <row r="331" spans="1:60" outlineLevel="1" x14ac:dyDescent="0.25">
      <c r="A331" s="180">
        <v>131</v>
      </c>
      <c r="B331" s="181" t="s">
        <v>575</v>
      </c>
      <c r="C331" s="190" t="s">
        <v>576</v>
      </c>
      <c r="D331" s="182" t="s">
        <v>224</v>
      </c>
      <c r="E331" s="183">
        <v>0.44827</v>
      </c>
      <c r="F331" s="184"/>
      <c r="G331" s="185">
        <f>ROUND(E331*F331,2)</f>
        <v>0</v>
      </c>
      <c r="H331" s="184">
        <v>0</v>
      </c>
      <c r="I331" s="185">
        <f>ROUND(E331*H331,2)</f>
        <v>0</v>
      </c>
      <c r="J331" s="184">
        <v>2305</v>
      </c>
      <c r="K331" s="185">
        <f>ROUND(E331*J331,2)</f>
        <v>1033.26</v>
      </c>
      <c r="L331" s="185">
        <v>21</v>
      </c>
      <c r="M331" s="185">
        <f>G331*(1+L331/100)</f>
        <v>0</v>
      </c>
      <c r="N331" s="183">
        <v>0</v>
      </c>
      <c r="O331" s="183">
        <f>ROUND(E331*N331,2)</f>
        <v>0</v>
      </c>
      <c r="P331" s="183">
        <v>0</v>
      </c>
      <c r="Q331" s="183">
        <f>ROUND(E331*P331,2)</f>
        <v>0</v>
      </c>
      <c r="R331" s="185"/>
      <c r="S331" s="185" t="s">
        <v>163</v>
      </c>
      <c r="T331" s="186" t="s">
        <v>163</v>
      </c>
      <c r="U331" s="162">
        <v>4.7370000000000001</v>
      </c>
      <c r="V331" s="162">
        <f>ROUND(E331*U331,2)</f>
        <v>2.12</v>
      </c>
      <c r="W331" s="162"/>
      <c r="X331" s="162" t="s">
        <v>390</v>
      </c>
      <c r="Y331" s="162" t="s">
        <v>165</v>
      </c>
      <c r="Z331" s="152"/>
      <c r="AA331" s="152"/>
      <c r="AB331" s="152"/>
      <c r="AC331" s="152"/>
      <c r="AD331" s="152"/>
      <c r="AE331" s="152"/>
      <c r="AF331" s="152"/>
      <c r="AG331" s="152" t="s">
        <v>391</v>
      </c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152"/>
      <c r="AT331" s="152"/>
      <c r="AU331" s="152"/>
      <c r="AV331" s="152"/>
      <c r="AW331" s="152"/>
      <c r="AX331" s="152"/>
      <c r="AY331" s="152"/>
      <c r="AZ331" s="152"/>
      <c r="BA331" s="152"/>
      <c r="BB331" s="152"/>
      <c r="BC331" s="152"/>
      <c r="BD331" s="152"/>
      <c r="BE331" s="152"/>
      <c r="BF331" s="152"/>
      <c r="BG331" s="152"/>
      <c r="BH331" s="152"/>
    </row>
    <row r="332" spans="1:60" x14ac:dyDescent="0.25">
      <c r="A332" s="166" t="s">
        <v>158</v>
      </c>
      <c r="B332" s="167" t="s">
        <v>106</v>
      </c>
      <c r="C332" s="187" t="s">
        <v>107</v>
      </c>
      <c r="D332" s="168"/>
      <c r="E332" s="169"/>
      <c r="F332" s="170"/>
      <c r="G332" s="170">
        <f>SUMIF(AG333:AG355,"&lt;&gt;NOR",G333:G355)</f>
        <v>0</v>
      </c>
      <c r="H332" s="170"/>
      <c r="I332" s="170">
        <f>SUM(I333:I355)</f>
        <v>195067.31</v>
      </c>
      <c r="J332" s="170"/>
      <c r="K332" s="170">
        <f>SUM(K333:K355)</f>
        <v>43897.460000000006</v>
      </c>
      <c r="L332" s="170"/>
      <c r="M332" s="170">
        <f>SUM(M333:M355)</f>
        <v>0</v>
      </c>
      <c r="N332" s="169"/>
      <c r="O332" s="169">
        <f>SUM(O333:O355)</f>
        <v>1.2799999999999998</v>
      </c>
      <c r="P332" s="169"/>
      <c r="Q332" s="169">
        <f>SUM(Q333:Q355)</f>
        <v>0</v>
      </c>
      <c r="R332" s="170"/>
      <c r="S332" s="170"/>
      <c r="T332" s="171"/>
      <c r="U332" s="165"/>
      <c r="V332" s="165">
        <f>SUM(V333:V355)</f>
        <v>77.440000000000012</v>
      </c>
      <c r="W332" s="165"/>
      <c r="X332" s="165"/>
      <c r="Y332" s="165"/>
      <c r="AG332" t="s">
        <v>159</v>
      </c>
    </row>
    <row r="333" spans="1:60" outlineLevel="1" x14ac:dyDescent="0.25">
      <c r="A333" s="173">
        <v>132</v>
      </c>
      <c r="B333" s="174" t="s">
        <v>577</v>
      </c>
      <c r="C333" s="188" t="s">
        <v>578</v>
      </c>
      <c r="D333" s="175" t="s">
        <v>190</v>
      </c>
      <c r="E333" s="176">
        <v>5.94</v>
      </c>
      <c r="F333" s="177"/>
      <c r="G333" s="178">
        <f>ROUND(E333*F333,2)</f>
        <v>0</v>
      </c>
      <c r="H333" s="177">
        <v>14.2</v>
      </c>
      <c r="I333" s="178">
        <f>ROUND(E333*H333,2)</f>
        <v>84.35</v>
      </c>
      <c r="J333" s="177">
        <v>251.3</v>
      </c>
      <c r="K333" s="178">
        <f>ROUND(E333*J333,2)</f>
        <v>1492.72</v>
      </c>
      <c r="L333" s="178">
        <v>21</v>
      </c>
      <c r="M333" s="178">
        <f>G333*(1+L333/100)</f>
        <v>0</v>
      </c>
      <c r="N333" s="176">
        <v>2.0000000000000001E-4</v>
      </c>
      <c r="O333" s="176">
        <f>ROUND(E333*N333,2)</f>
        <v>0</v>
      </c>
      <c r="P333" s="176">
        <v>0</v>
      </c>
      <c r="Q333" s="176">
        <f>ROUND(E333*P333,2)</f>
        <v>0</v>
      </c>
      <c r="R333" s="178"/>
      <c r="S333" s="178" t="s">
        <v>163</v>
      </c>
      <c r="T333" s="179" t="s">
        <v>163</v>
      </c>
      <c r="U333" s="162">
        <v>0.46200000000000002</v>
      </c>
      <c r="V333" s="162">
        <f>ROUND(E333*U333,2)</f>
        <v>2.74</v>
      </c>
      <c r="W333" s="162"/>
      <c r="X333" s="162" t="s">
        <v>164</v>
      </c>
      <c r="Y333" s="162" t="s">
        <v>165</v>
      </c>
      <c r="Z333" s="152"/>
      <c r="AA333" s="152"/>
      <c r="AB333" s="152"/>
      <c r="AC333" s="152"/>
      <c r="AD333" s="152"/>
      <c r="AE333" s="152"/>
      <c r="AF333" s="152"/>
      <c r="AG333" s="152" t="s">
        <v>166</v>
      </c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  <c r="AR333" s="152"/>
      <c r="AS333" s="152"/>
      <c r="AT333" s="152"/>
      <c r="AU333" s="152"/>
      <c r="AV333" s="152"/>
      <c r="AW333" s="152"/>
      <c r="AX333" s="152"/>
      <c r="AY333" s="152"/>
      <c r="AZ333" s="152"/>
      <c r="BA333" s="152"/>
      <c r="BB333" s="152"/>
      <c r="BC333" s="152"/>
      <c r="BD333" s="152"/>
      <c r="BE333" s="152"/>
      <c r="BF333" s="152"/>
      <c r="BG333" s="152"/>
      <c r="BH333" s="152"/>
    </row>
    <row r="334" spans="1:60" outlineLevel="2" x14ac:dyDescent="0.25">
      <c r="A334" s="159"/>
      <c r="B334" s="160"/>
      <c r="C334" s="189" t="s">
        <v>579</v>
      </c>
      <c r="D334" s="163"/>
      <c r="E334" s="164">
        <v>5.94</v>
      </c>
      <c r="F334" s="162"/>
      <c r="G334" s="162"/>
      <c r="H334" s="162"/>
      <c r="I334" s="162"/>
      <c r="J334" s="162"/>
      <c r="K334" s="162"/>
      <c r="L334" s="162"/>
      <c r="M334" s="162"/>
      <c r="N334" s="161"/>
      <c r="O334" s="161"/>
      <c r="P334" s="161"/>
      <c r="Q334" s="161"/>
      <c r="R334" s="162"/>
      <c r="S334" s="162"/>
      <c r="T334" s="162"/>
      <c r="U334" s="162"/>
      <c r="V334" s="162"/>
      <c r="W334" s="162"/>
      <c r="X334" s="162"/>
      <c r="Y334" s="162"/>
      <c r="Z334" s="152"/>
      <c r="AA334" s="152"/>
      <c r="AB334" s="152"/>
      <c r="AC334" s="152"/>
      <c r="AD334" s="152"/>
      <c r="AE334" s="152"/>
      <c r="AF334" s="152"/>
      <c r="AG334" s="152" t="s">
        <v>168</v>
      </c>
      <c r="AH334" s="152">
        <v>0</v>
      </c>
      <c r="AI334" s="152"/>
      <c r="AJ334" s="152"/>
      <c r="AK334" s="152"/>
      <c r="AL334" s="152"/>
      <c r="AM334" s="152"/>
      <c r="AN334" s="152"/>
      <c r="AO334" s="152"/>
      <c r="AP334" s="152"/>
      <c r="AQ334" s="152"/>
      <c r="AR334" s="152"/>
      <c r="AS334" s="152"/>
      <c r="AT334" s="152"/>
      <c r="AU334" s="152"/>
      <c r="AV334" s="152"/>
      <c r="AW334" s="152"/>
      <c r="AX334" s="152"/>
      <c r="AY334" s="152"/>
      <c r="AZ334" s="152"/>
      <c r="BA334" s="152"/>
      <c r="BB334" s="152"/>
      <c r="BC334" s="152"/>
      <c r="BD334" s="152"/>
      <c r="BE334" s="152"/>
      <c r="BF334" s="152"/>
      <c r="BG334" s="152"/>
      <c r="BH334" s="152"/>
    </row>
    <row r="335" spans="1:60" outlineLevel="1" x14ac:dyDescent="0.25">
      <c r="A335" s="173">
        <v>133</v>
      </c>
      <c r="B335" s="174" t="s">
        <v>580</v>
      </c>
      <c r="C335" s="188" t="s">
        <v>581</v>
      </c>
      <c r="D335" s="175" t="s">
        <v>190</v>
      </c>
      <c r="E335" s="176">
        <v>59.67</v>
      </c>
      <c r="F335" s="177"/>
      <c r="G335" s="178">
        <f>ROUND(E335*F335,2)</f>
        <v>0</v>
      </c>
      <c r="H335" s="177">
        <v>7.07</v>
      </c>
      <c r="I335" s="178">
        <f>ROUND(E335*H335,2)</f>
        <v>421.87</v>
      </c>
      <c r="J335" s="177">
        <v>431.43</v>
      </c>
      <c r="K335" s="178">
        <f>ROUND(E335*J335,2)</f>
        <v>25743.43</v>
      </c>
      <c r="L335" s="178">
        <v>21</v>
      </c>
      <c r="M335" s="178">
        <f>G335*(1+L335/100)</f>
        <v>0</v>
      </c>
      <c r="N335" s="176">
        <v>1.9000000000000001E-4</v>
      </c>
      <c r="O335" s="176">
        <f>ROUND(E335*N335,2)</f>
        <v>0.01</v>
      </c>
      <c r="P335" s="176">
        <v>0</v>
      </c>
      <c r="Q335" s="176">
        <f>ROUND(E335*P335,2)</f>
        <v>0</v>
      </c>
      <c r="R335" s="178"/>
      <c r="S335" s="178" t="s">
        <v>163</v>
      </c>
      <c r="T335" s="179" t="s">
        <v>163</v>
      </c>
      <c r="U335" s="162">
        <v>0.753</v>
      </c>
      <c r="V335" s="162">
        <f>ROUND(E335*U335,2)</f>
        <v>44.93</v>
      </c>
      <c r="W335" s="162"/>
      <c r="X335" s="162" t="s">
        <v>164</v>
      </c>
      <c r="Y335" s="162" t="s">
        <v>165</v>
      </c>
      <c r="Z335" s="152"/>
      <c r="AA335" s="152"/>
      <c r="AB335" s="152"/>
      <c r="AC335" s="152"/>
      <c r="AD335" s="152"/>
      <c r="AE335" s="152"/>
      <c r="AF335" s="152"/>
      <c r="AG335" s="152" t="s">
        <v>166</v>
      </c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  <c r="AR335" s="152"/>
      <c r="AS335" s="152"/>
      <c r="AT335" s="152"/>
      <c r="AU335" s="152"/>
      <c r="AV335" s="152"/>
      <c r="AW335" s="152"/>
      <c r="AX335" s="152"/>
      <c r="AY335" s="152"/>
      <c r="AZ335" s="152"/>
      <c r="BA335" s="152"/>
      <c r="BB335" s="152"/>
      <c r="BC335" s="152"/>
      <c r="BD335" s="152"/>
      <c r="BE335" s="152"/>
      <c r="BF335" s="152"/>
      <c r="BG335" s="152"/>
      <c r="BH335" s="152"/>
    </row>
    <row r="336" spans="1:60" outlineLevel="2" x14ac:dyDescent="0.25">
      <c r="A336" s="159"/>
      <c r="B336" s="160"/>
      <c r="C336" s="189" t="s">
        <v>582</v>
      </c>
      <c r="D336" s="163"/>
      <c r="E336" s="164">
        <v>59.67</v>
      </c>
      <c r="F336" s="162"/>
      <c r="G336" s="162"/>
      <c r="H336" s="162"/>
      <c r="I336" s="162"/>
      <c r="J336" s="162"/>
      <c r="K336" s="162"/>
      <c r="L336" s="162"/>
      <c r="M336" s="162"/>
      <c r="N336" s="161"/>
      <c r="O336" s="161"/>
      <c r="P336" s="161"/>
      <c r="Q336" s="161"/>
      <c r="R336" s="162"/>
      <c r="S336" s="162"/>
      <c r="T336" s="162"/>
      <c r="U336" s="162"/>
      <c r="V336" s="162"/>
      <c r="W336" s="162"/>
      <c r="X336" s="162"/>
      <c r="Y336" s="162"/>
      <c r="Z336" s="152"/>
      <c r="AA336" s="152"/>
      <c r="AB336" s="152"/>
      <c r="AC336" s="152"/>
      <c r="AD336" s="152"/>
      <c r="AE336" s="152"/>
      <c r="AF336" s="152"/>
      <c r="AG336" s="152" t="s">
        <v>168</v>
      </c>
      <c r="AH336" s="152">
        <v>0</v>
      </c>
      <c r="AI336" s="152"/>
      <c r="AJ336" s="152"/>
      <c r="AK336" s="152"/>
      <c r="AL336" s="152"/>
      <c r="AM336" s="152"/>
      <c r="AN336" s="152"/>
      <c r="AO336" s="152"/>
      <c r="AP336" s="152"/>
      <c r="AQ336" s="152"/>
      <c r="AR336" s="152"/>
      <c r="AS336" s="152"/>
      <c r="AT336" s="152"/>
      <c r="AU336" s="152"/>
      <c r="AV336" s="152"/>
      <c r="AW336" s="152"/>
      <c r="AX336" s="152"/>
      <c r="AY336" s="152"/>
      <c r="AZ336" s="152"/>
      <c r="BA336" s="152"/>
      <c r="BB336" s="152"/>
      <c r="BC336" s="152"/>
      <c r="BD336" s="152"/>
      <c r="BE336" s="152"/>
      <c r="BF336" s="152"/>
      <c r="BG336" s="152"/>
      <c r="BH336" s="152"/>
    </row>
    <row r="337" spans="1:60" outlineLevel="1" x14ac:dyDescent="0.25">
      <c r="A337" s="180">
        <v>134</v>
      </c>
      <c r="B337" s="181" t="s">
        <v>583</v>
      </c>
      <c r="C337" s="190" t="s">
        <v>584</v>
      </c>
      <c r="D337" s="182" t="s">
        <v>346</v>
      </c>
      <c r="E337" s="183">
        <v>6</v>
      </c>
      <c r="F337" s="184"/>
      <c r="G337" s="185">
        <f>ROUND(E337*F337,2)</f>
        <v>0</v>
      </c>
      <c r="H337" s="184">
        <v>0</v>
      </c>
      <c r="I337" s="185">
        <f>ROUND(E337*H337,2)</f>
        <v>0</v>
      </c>
      <c r="J337" s="184">
        <v>765</v>
      </c>
      <c r="K337" s="185">
        <f>ROUND(E337*J337,2)</f>
        <v>4590</v>
      </c>
      <c r="L337" s="185">
        <v>21</v>
      </c>
      <c r="M337" s="185">
        <f>G337*(1+L337/100)</f>
        <v>0</v>
      </c>
      <c r="N337" s="183">
        <v>0</v>
      </c>
      <c r="O337" s="183">
        <f>ROUND(E337*N337,2)</f>
        <v>0</v>
      </c>
      <c r="P337" s="183">
        <v>0</v>
      </c>
      <c r="Q337" s="183">
        <f>ROUND(E337*P337,2)</f>
        <v>0</v>
      </c>
      <c r="R337" s="185"/>
      <c r="S337" s="185" t="s">
        <v>163</v>
      </c>
      <c r="T337" s="186" t="s">
        <v>163</v>
      </c>
      <c r="U337" s="162">
        <v>1.45</v>
      </c>
      <c r="V337" s="162">
        <f>ROUND(E337*U337,2)</f>
        <v>8.6999999999999993</v>
      </c>
      <c r="W337" s="162"/>
      <c r="X337" s="162" t="s">
        <v>164</v>
      </c>
      <c r="Y337" s="162" t="s">
        <v>165</v>
      </c>
      <c r="Z337" s="152"/>
      <c r="AA337" s="152"/>
      <c r="AB337" s="152"/>
      <c r="AC337" s="152"/>
      <c r="AD337" s="152"/>
      <c r="AE337" s="152"/>
      <c r="AF337" s="152"/>
      <c r="AG337" s="152" t="s">
        <v>166</v>
      </c>
      <c r="AH337" s="152"/>
      <c r="AI337" s="152"/>
      <c r="AJ337" s="152"/>
      <c r="AK337" s="152"/>
      <c r="AL337" s="152"/>
      <c r="AM337" s="152"/>
      <c r="AN337" s="152"/>
      <c r="AO337" s="152"/>
      <c r="AP337" s="152"/>
      <c r="AQ337" s="152"/>
      <c r="AR337" s="152"/>
      <c r="AS337" s="152"/>
      <c r="AT337" s="152"/>
      <c r="AU337" s="152"/>
      <c r="AV337" s="152"/>
      <c r="AW337" s="152"/>
      <c r="AX337" s="152"/>
      <c r="AY337" s="152"/>
      <c r="AZ337" s="152"/>
      <c r="BA337" s="152"/>
      <c r="BB337" s="152"/>
      <c r="BC337" s="152"/>
      <c r="BD337" s="152"/>
      <c r="BE337" s="152"/>
      <c r="BF337" s="152"/>
      <c r="BG337" s="152"/>
      <c r="BH337" s="152"/>
    </row>
    <row r="338" spans="1:60" outlineLevel="1" x14ac:dyDescent="0.25">
      <c r="A338" s="180">
        <v>135</v>
      </c>
      <c r="B338" s="181" t="s">
        <v>585</v>
      </c>
      <c r="C338" s="190" t="s">
        <v>586</v>
      </c>
      <c r="D338" s="182" t="s">
        <v>346</v>
      </c>
      <c r="E338" s="183">
        <v>3</v>
      </c>
      <c r="F338" s="184"/>
      <c r="G338" s="185">
        <f>ROUND(E338*F338,2)</f>
        <v>0</v>
      </c>
      <c r="H338" s="184">
        <v>0</v>
      </c>
      <c r="I338" s="185">
        <f>ROUND(E338*H338,2)</f>
        <v>0</v>
      </c>
      <c r="J338" s="184">
        <v>1441</v>
      </c>
      <c r="K338" s="185">
        <f>ROUND(E338*J338,2)</f>
        <v>4323</v>
      </c>
      <c r="L338" s="185">
        <v>21</v>
      </c>
      <c r="M338" s="185">
        <f>G338*(1+L338/100)</f>
        <v>0</v>
      </c>
      <c r="N338" s="183">
        <v>0</v>
      </c>
      <c r="O338" s="183">
        <f>ROUND(E338*N338,2)</f>
        <v>0</v>
      </c>
      <c r="P338" s="183">
        <v>0</v>
      </c>
      <c r="Q338" s="183">
        <f>ROUND(E338*P338,2)</f>
        <v>0</v>
      </c>
      <c r="R338" s="185"/>
      <c r="S338" s="185" t="s">
        <v>163</v>
      </c>
      <c r="T338" s="186" t="s">
        <v>163</v>
      </c>
      <c r="U338" s="162">
        <v>2.5099999999999998</v>
      </c>
      <c r="V338" s="162">
        <f>ROUND(E338*U338,2)</f>
        <v>7.53</v>
      </c>
      <c r="W338" s="162"/>
      <c r="X338" s="162" t="s">
        <v>164</v>
      </c>
      <c r="Y338" s="162" t="s">
        <v>165</v>
      </c>
      <c r="Z338" s="152"/>
      <c r="AA338" s="152"/>
      <c r="AB338" s="152"/>
      <c r="AC338" s="152"/>
      <c r="AD338" s="152"/>
      <c r="AE338" s="152"/>
      <c r="AF338" s="152"/>
      <c r="AG338" s="152" t="s">
        <v>166</v>
      </c>
      <c r="AH338" s="152"/>
      <c r="AI338" s="152"/>
      <c r="AJ338" s="152"/>
      <c r="AK338" s="152"/>
      <c r="AL338" s="152"/>
      <c r="AM338" s="152"/>
      <c r="AN338" s="152"/>
      <c r="AO338" s="152"/>
      <c r="AP338" s="152"/>
      <c r="AQ338" s="152"/>
      <c r="AR338" s="152"/>
      <c r="AS338" s="152"/>
      <c r="AT338" s="152"/>
      <c r="AU338" s="152"/>
      <c r="AV338" s="152"/>
      <c r="AW338" s="152"/>
      <c r="AX338" s="152"/>
      <c r="AY338" s="152"/>
      <c r="AZ338" s="152"/>
      <c r="BA338" s="152"/>
      <c r="BB338" s="152"/>
      <c r="BC338" s="152"/>
      <c r="BD338" s="152"/>
      <c r="BE338" s="152"/>
      <c r="BF338" s="152"/>
      <c r="BG338" s="152"/>
      <c r="BH338" s="152"/>
    </row>
    <row r="339" spans="1:60" outlineLevel="1" x14ac:dyDescent="0.25">
      <c r="A339" s="180">
        <v>136</v>
      </c>
      <c r="B339" s="181" t="s">
        <v>587</v>
      </c>
      <c r="C339" s="190" t="s">
        <v>588</v>
      </c>
      <c r="D339" s="182" t="s">
        <v>346</v>
      </c>
      <c r="E339" s="183">
        <v>9</v>
      </c>
      <c r="F339" s="184"/>
      <c r="G339" s="185">
        <f>ROUND(E339*F339,2)</f>
        <v>0</v>
      </c>
      <c r="H339" s="184">
        <v>0</v>
      </c>
      <c r="I339" s="185">
        <f>ROUND(E339*H339,2)</f>
        <v>0</v>
      </c>
      <c r="J339" s="184">
        <v>445</v>
      </c>
      <c r="K339" s="185">
        <f>ROUND(E339*J339,2)</f>
        <v>4005</v>
      </c>
      <c r="L339" s="185">
        <v>21</v>
      </c>
      <c r="M339" s="185">
        <f>G339*(1+L339/100)</f>
        <v>0</v>
      </c>
      <c r="N339" s="183">
        <v>0</v>
      </c>
      <c r="O339" s="183">
        <f>ROUND(E339*N339,2)</f>
        <v>0</v>
      </c>
      <c r="P339" s="183">
        <v>0</v>
      </c>
      <c r="Q339" s="183">
        <f>ROUND(E339*P339,2)</f>
        <v>0</v>
      </c>
      <c r="R339" s="185"/>
      <c r="S339" s="185" t="s">
        <v>163</v>
      </c>
      <c r="T339" s="186" t="s">
        <v>163</v>
      </c>
      <c r="U339" s="162">
        <v>0.77500000000000002</v>
      </c>
      <c r="V339" s="162">
        <f>ROUND(E339*U339,2)</f>
        <v>6.98</v>
      </c>
      <c r="W339" s="162"/>
      <c r="X339" s="162" t="s">
        <v>164</v>
      </c>
      <c r="Y339" s="162" t="s">
        <v>165</v>
      </c>
      <c r="Z339" s="152"/>
      <c r="AA339" s="152"/>
      <c r="AB339" s="152"/>
      <c r="AC339" s="152"/>
      <c r="AD339" s="152"/>
      <c r="AE339" s="152"/>
      <c r="AF339" s="152"/>
      <c r="AG339" s="152" t="s">
        <v>166</v>
      </c>
      <c r="AH339" s="152"/>
      <c r="AI339" s="152"/>
      <c r="AJ339" s="152"/>
      <c r="AK339" s="152"/>
      <c r="AL339" s="152"/>
      <c r="AM339" s="152"/>
      <c r="AN339" s="152"/>
      <c r="AO339" s="152"/>
      <c r="AP339" s="152"/>
      <c r="AQ339" s="152"/>
      <c r="AR339" s="152"/>
      <c r="AS339" s="152"/>
      <c r="AT339" s="152"/>
      <c r="AU339" s="152"/>
      <c r="AV339" s="152"/>
      <c r="AW339" s="152"/>
      <c r="AX339" s="152"/>
      <c r="AY339" s="152"/>
      <c r="AZ339" s="152"/>
      <c r="BA339" s="152"/>
      <c r="BB339" s="152"/>
      <c r="BC339" s="152"/>
      <c r="BD339" s="152"/>
      <c r="BE339" s="152"/>
      <c r="BF339" s="152"/>
      <c r="BG339" s="152"/>
      <c r="BH339" s="152"/>
    </row>
    <row r="340" spans="1:60" outlineLevel="1" x14ac:dyDescent="0.25">
      <c r="A340" s="173">
        <v>137</v>
      </c>
      <c r="B340" s="174" t="s">
        <v>763</v>
      </c>
      <c r="C340" s="188" t="s">
        <v>764</v>
      </c>
      <c r="D340" s="175" t="s">
        <v>240</v>
      </c>
      <c r="E340" s="176">
        <v>1</v>
      </c>
      <c r="F340" s="177"/>
      <c r="G340" s="178">
        <f>ROUND(E340*F340,2)</f>
        <v>0</v>
      </c>
      <c r="H340" s="177">
        <v>6851.27</v>
      </c>
      <c r="I340" s="178">
        <f>ROUND(E340*H340,2)</f>
        <v>6851.27</v>
      </c>
      <c r="J340" s="177">
        <v>400.87</v>
      </c>
      <c r="K340" s="178">
        <f>ROUND(E340*J340,2)</f>
        <v>400.87</v>
      </c>
      <c r="L340" s="178">
        <v>21</v>
      </c>
      <c r="M340" s="178">
        <f>G340*(1+L340/100)</f>
        <v>0</v>
      </c>
      <c r="N340" s="176">
        <v>2.0369999999999999E-2</v>
      </c>
      <c r="O340" s="176">
        <f>ROUND(E340*N340,2)</f>
        <v>0.02</v>
      </c>
      <c r="P340" s="176">
        <v>0</v>
      </c>
      <c r="Q340" s="176">
        <f>ROUND(E340*P340,2)</f>
        <v>0</v>
      </c>
      <c r="R340" s="178"/>
      <c r="S340" s="185" t="s">
        <v>236</v>
      </c>
      <c r="T340" s="186" t="s">
        <v>237</v>
      </c>
      <c r="U340" s="162">
        <v>0.72702999999999995</v>
      </c>
      <c r="V340" s="162">
        <f>ROUND(E340*U340,2)</f>
        <v>0.73</v>
      </c>
      <c r="W340" s="162"/>
      <c r="X340" s="162" t="s">
        <v>198</v>
      </c>
      <c r="Y340" s="162" t="s">
        <v>165</v>
      </c>
      <c r="Z340" s="152"/>
      <c r="AA340" s="152"/>
      <c r="AB340" s="152"/>
      <c r="AC340" s="152"/>
      <c r="AD340" s="152"/>
      <c r="AE340" s="152"/>
      <c r="AF340" s="152"/>
      <c r="AG340" s="152" t="s">
        <v>199</v>
      </c>
      <c r="AH340" s="152"/>
      <c r="AI340" s="152"/>
      <c r="AJ340" s="152"/>
      <c r="AK340" s="152"/>
      <c r="AL340" s="152"/>
      <c r="AM340" s="152"/>
      <c r="AN340" s="152"/>
      <c r="AO340" s="152"/>
      <c r="AP340" s="152"/>
      <c r="AQ340" s="152"/>
      <c r="AR340" s="152"/>
      <c r="AS340" s="152"/>
      <c r="AT340" s="152"/>
      <c r="AU340" s="152"/>
      <c r="AV340" s="152"/>
      <c r="AW340" s="152"/>
      <c r="AX340" s="152"/>
      <c r="AY340" s="152"/>
      <c r="AZ340" s="152"/>
      <c r="BA340" s="152"/>
      <c r="BB340" s="152"/>
      <c r="BC340" s="152"/>
      <c r="BD340" s="152"/>
      <c r="BE340" s="152"/>
      <c r="BF340" s="152"/>
      <c r="BG340" s="152"/>
      <c r="BH340" s="152"/>
    </row>
    <row r="341" spans="1:60" outlineLevel="1" x14ac:dyDescent="0.25">
      <c r="A341" s="180">
        <v>138</v>
      </c>
      <c r="B341" s="181" t="s">
        <v>589</v>
      </c>
      <c r="C341" s="190" t="s">
        <v>590</v>
      </c>
      <c r="D341" s="182" t="s">
        <v>346</v>
      </c>
      <c r="E341" s="183">
        <v>2</v>
      </c>
      <c r="F341" s="184"/>
      <c r="G341" s="185">
        <f t="shared" ref="G341:G346" si="0">ROUND(E341*F341,2)</f>
        <v>0</v>
      </c>
      <c r="H341" s="184">
        <v>7083.15</v>
      </c>
      <c r="I341" s="185">
        <f t="shared" ref="I341:I346" si="1">ROUND(E341*H341,2)</f>
        <v>14166.3</v>
      </c>
      <c r="J341" s="184">
        <v>1671.22</v>
      </c>
      <c r="K341" s="185">
        <f t="shared" ref="K341:K346" si="2">ROUND(E341*J341,2)</f>
        <v>3342.44</v>
      </c>
      <c r="L341" s="185">
        <v>21</v>
      </c>
      <c r="M341" s="185">
        <f t="shared" ref="M341:M346" si="3">G341*(1+L341/100)</f>
        <v>0</v>
      </c>
      <c r="N341" s="183">
        <v>3.0349999999999999E-2</v>
      </c>
      <c r="O341" s="183">
        <f t="shared" ref="O341:O346" si="4">ROUND(E341*N341,2)</f>
        <v>0.06</v>
      </c>
      <c r="P341" s="183">
        <v>0</v>
      </c>
      <c r="Q341" s="183">
        <f t="shared" ref="Q341:Q346" si="5">ROUND(E341*P341,2)</f>
        <v>0</v>
      </c>
      <c r="R341" s="185"/>
      <c r="S341" s="185" t="s">
        <v>163</v>
      </c>
      <c r="T341" s="186" t="s">
        <v>197</v>
      </c>
      <c r="U341" s="162">
        <v>2.9154800000000001</v>
      </c>
      <c r="V341" s="162">
        <f t="shared" ref="V341:V346" si="6">ROUND(E341*U341,2)</f>
        <v>5.83</v>
      </c>
      <c r="W341" s="162"/>
      <c r="X341" s="162" t="s">
        <v>198</v>
      </c>
      <c r="Y341" s="162" t="s">
        <v>165</v>
      </c>
      <c r="Z341" s="152"/>
      <c r="AA341" s="152"/>
      <c r="AB341" s="152"/>
      <c r="AC341" s="152"/>
      <c r="AD341" s="152"/>
      <c r="AE341" s="152"/>
      <c r="AF341" s="152"/>
      <c r="AG341" s="152" t="s">
        <v>199</v>
      </c>
      <c r="AH341" s="152"/>
      <c r="AI341" s="152"/>
      <c r="AJ341" s="152"/>
      <c r="AK341" s="152"/>
      <c r="AL341" s="152"/>
      <c r="AM341" s="152"/>
      <c r="AN341" s="152"/>
      <c r="AO341" s="152"/>
      <c r="AP341" s="152"/>
      <c r="AQ341" s="152"/>
      <c r="AR341" s="152"/>
      <c r="AS341" s="152"/>
      <c r="AT341" s="152"/>
      <c r="AU341" s="152"/>
      <c r="AV341" s="152"/>
      <c r="AW341" s="152"/>
      <c r="AX341" s="152"/>
      <c r="AY341" s="152"/>
      <c r="AZ341" s="152"/>
      <c r="BA341" s="152"/>
      <c r="BB341" s="152"/>
      <c r="BC341" s="152"/>
      <c r="BD341" s="152"/>
      <c r="BE341" s="152"/>
      <c r="BF341" s="152"/>
      <c r="BG341" s="152"/>
      <c r="BH341" s="152"/>
    </row>
    <row r="342" spans="1:60" outlineLevel="1" x14ac:dyDescent="0.25">
      <c r="A342" s="180">
        <v>139</v>
      </c>
      <c r="B342" s="181" t="s">
        <v>591</v>
      </c>
      <c r="C342" s="190" t="s">
        <v>592</v>
      </c>
      <c r="D342" s="182" t="s">
        <v>346</v>
      </c>
      <c r="E342" s="183">
        <v>3</v>
      </c>
      <c r="F342" s="184"/>
      <c r="G342" s="185">
        <f t="shared" si="0"/>
        <v>0</v>
      </c>
      <c r="H342" s="184">
        <v>530</v>
      </c>
      <c r="I342" s="185">
        <f t="shared" si="1"/>
        <v>1590</v>
      </c>
      <c r="J342" s="184">
        <v>0</v>
      </c>
      <c r="K342" s="185">
        <f t="shared" si="2"/>
        <v>0</v>
      </c>
      <c r="L342" s="185">
        <v>21</v>
      </c>
      <c r="M342" s="185">
        <f t="shared" si="3"/>
        <v>0</v>
      </c>
      <c r="N342" s="183">
        <v>7.5000000000000002E-4</v>
      </c>
      <c r="O342" s="183">
        <f t="shared" si="4"/>
        <v>0</v>
      </c>
      <c r="P342" s="183">
        <v>0</v>
      </c>
      <c r="Q342" s="183">
        <f t="shared" si="5"/>
        <v>0</v>
      </c>
      <c r="R342" s="185" t="s">
        <v>287</v>
      </c>
      <c r="S342" s="185" t="s">
        <v>163</v>
      </c>
      <c r="T342" s="186" t="s">
        <v>163</v>
      </c>
      <c r="U342" s="162">
        <v>0</v>
      </c>
      <c r="V342" s="162">
        <f t="shared" si="6"/>
        <v>0</v>
      </c>
      <c r="W342" s="162"/>
      <c r="X342" s="162" t="s">
        <v>288</v>
      </c>
      <c r="Y342" s="162" t="s">
        <v>165</v>
      </c>
      <c r="Z342" s="152"/>
      <c r="AA342" s="152"/>
      <c r="AB342" s="152"/>
      <c r="AC342" s="152"/>
      <c r="AD342" s="152"/>
      <c r="AE342" s="152"/>
      <c r="AF342" s="152"/>
      <c r="AG342" s="152" t="s">
        <v>289</v>
      </c>
      <c r="AH342" s="152"/>
      <c r="AI342" s="152"/>
      <c r="AJ342" s="152"/>
      <c r="AK342" s="152"/>
      <c r="AL342" s="152"/>
      <c r="AM342" s="152"/>
      <c r="AN342" s="152"/>
      <c r="AO342" s="152"/>
      <c r="AP342" s="152"/>
      <c r="AQ342" s="152"/>
      <c r="AR342" s="152"/>
      <c r="AS342" s="152"/>
      <c r="AT342" s="152"/>
      <c r="AU342" s="152"/>
      <c r="AV342" s="152"/>
      <c r="AW342" s="152"/>
      <c r="AX342" s="152"/>
      <c r="AY342" s="152"/>
      <c r="AZ342" s="152"/>
      <c r="BA342" s="152"/>
      <c r="BB342" s="152"/>
      <c r="BC342" s="152"/>
      <c r="BD342" s="152"/>
      <c r="BE342" s="152"/>
      <c r="BF342" s="152"/>
      <c r="BG342" s="152"/>
      <c r="BH342" s="152"/>
    </row>
    <row r="343" spans="1:60" outlineLevel="1" x14ac:dyDescent="0.25">
      <c r="A343" s="180">
        <v>140</v>
      </c>
      <c r="B343" s="181" t="s">
        <v>593</v>
      </c>
      <c r="C343" s="190" t="s">
        <v>594</v>
      </c>
      <c r="D343" s="182" t="s">
        <v>346</v>
      </c>
      <c r="E343" s="183">
        <v>3</v>
      </c>
      <c r="F343" s="184"/>
      <c r="G343" s="185">
        <f t="shared" si="0"/>
        <v>0</v>
      </c>
      <c r="H343" s="184">
        <v>562</v>
      </c>
      <c r="I343" s="185">
        <f t="shared" si="1"/>
        <v>1686</v>
      </c>
      <c r="J343" s="184">
        <v>0</v>
      </c>
      <c r="K343" s="185">
        <f t="shared" si="2"/>
        <v>0</v>
      </c>
      <c r="L343" s="185">
        <v>21</v>
      </c>
      <c r="M343" s="185">
        <f t="shared" si="3"/>
        <v>0</v>
      </c>
      <c r="N343" s="183">
        <v>7.5000000000000002E-4</v>
      </c>
      <c r="O343" s="183">
        <f t="shared" si="4"/>
        <v>0</v>
      </c>
      <c r="P343" s="183">
        <v>0</v>
      </c>
      <c r="Q343" s="183">
        <f t="shared" si="5"/>
        <v>0</v>
      </c>
      <c r="R343" s="185" t="s">
        <v>287</v>
      </c>
      <c r="S343" s="185" t="s">
        <v>163</v>
      </c>
      <c r="T343" s="186" t="s">
        <v>163</v>
      </c>
      <c r="U343" s="162">
        <v>0</v>
      </c>
      <c r="V343" s="162">
        <f t="shared" si="6"/>
        <v>0</v>
      </c>
      <c r="W343" s="162"/>
      <c r="X343" s="162" t="s">
        <v>288</v>
      </c>
      <c r="Y343" s="162" t="s">
        <v>165</v>
      </c>
      <c r="Z343" s="152"/>
      <c r="AA343" s="152"/>
      <c r="AB343" s="152"/>
      <c r="AC343" s="152"/>
      <c r="AD343" s="152"/>
      <c r="AE343" s="152"/>
      <c r="AF343" s="152"/>
      <c r="AG343" s="152" t="s">
        <v>289</v>
      </c>
      <c r="AH343" s="152"/>
      <c r="AI343" s="152"/>
      <c r="AJ343" s="152"/>
      <c r="AK343" s="152"/>
      <c r="AL343" s="152"/>
      <c r="AM343" s="152"/>
      <c r="AN343" s="152"/>
      <c r="AO343" s="152"/>
      <c r="AP343" s="152"/>
      <c r="AQ343" s="152"/>
      <c r="AR343" s="152"/>
      <c r="AS343" s="152"/>
      <c r="AT343" s="152"/>
      <c r="AU343" s="152"/>
      <c r="AV343" s="152"/>
      <c r="AW343" s="152"/>
      <c r="AX343" s="152"/>
      <c r="AY343" s="152"/>
      <c r="AZ343" s="152"/>
      <c r="BA343" s="152"/>
      <c r="BB343" s="152"/>
      <c r="BC343" s="152"/>
      <c r="BD343" s="152"/>
      <c r="BE343" s="152"/>
      <c r="BF343" s="152"/>
      <c r="BG343" s="152"/>
      <c r="BH343" s="152"/>
    </row>
    <row r="344" spans="1:60" ht="20.399999999999999" outlineLevel="1" x14ac:dyDescent="0.25">
      <c r="A344" s="180">
        <v>141</v>
      </c>
      <c r="B344" s="181" t="s">
        <v>595</v>
      </c>
      <c r="C344" s="190" t="s">
        <v>596</v>
      </c>
      <c r="D344" s="182" t="s">
        <v>346</v>
      </c>
      <c r="E344" s="183">
        <v>3</v>
      </c>
      <c r="F344" s="184"/>
      <c r="G344" s="185">
        <f t="shared" si="0"/>
        <v>0</v>
      </c>
      <c r="H344" s="184">
        <v>1474</v>
      </c>
      <c r="I344" s="185">
        <f t="shared" si="1"/>
        <v>4422</v>
      </c>
      <c r="J344" s="184">
        <v>0</v>
      </c>
      <c r="K344" s="185">
        <f t="shared" si="2"/>
        <v>0</v>
      </c>
      <c r="L344" s="185">
        <v>21</v>
      </c>
      <c r="M344" s="185">
        <f t="shared" si="3"/>
        <v>0</v>
      </c>
      <c r="N344" s="183">
        <v>1E-4</v>
      </c>
      <c r="O344" s="183">
        <f t="shared" si="4"/>
        <v>0</v>
      </c>
      <c r="P344" s="183">
        <v>0</v>
      </c>
      <c r="Q344" s="183">
        <f t="shared" si="5"/>
        <v>0</v>
      </c>
      <c r="R344" s="185" t="s">
        <v>287</v>
      </c>
      <c r="S344" s="185" t="s">
        <v>163</v>
      </c>
      <c r="T344" s="186" t="s">
        <v>163</v>
      </c>
      <c r="U344" s="162">
        <v>0</v>
      </c>
      <c r="V344" s="162">
        <f t="shared" si="6"/>
        <v>0</v>
      </c>
      <c r="W344" s="162"/>
      <c r="X344" s="162" t="s">
        <v>288</v>
      </c>
      <c r="Y344" s="162" t="s">
        <v>165</v>
      </c>
      <c r="Z344" s="152"/>
      <c r="AA344" s="152"/>
      <c r="AB344" s="152"/>
      <c r="AC344" s="152"/>
      <c r="AD344" s="152"/>
      <c r="AE344" s="152"/>
      <c r="AF344" s="152"/>
      <c r="AG344" s="152" t="s">
        <v>289</v>
      </c>
      <c r="AH344" s="152"/>
      <c r="AI344" s="152"/>
      <c r="AJ344" s="152"/>
      <c r="AK344" s="152"/>
      <c r="AL344" s="152"/>
      <c r="AM344" s="152"/>
      <c r="AN344" s="152"/>
      <c r="AO344" s="152"/>
      <c r="AP344" s="152"/>
      <c r="AQ344" s="152"/>
      <c r="AR344" s="152"/>
      <c r="AS344" s="152"/>
      <c r="AT344" s="152"/>
      <c r="AU344" s="152"/>
      <c r="AV344" s="152"/>
      <c r="AW344" s="152"/>
      <c r="AX344" s="152"/>
      <c r="AY344" s="152"/>
      <c r="AZ344" s="152"/>
      <c r="BA344" s="152"/>
      <c r="BB344" s="152"/>
      <c r="BC344" s="152"/>
      <c r="BD344" s="152"/>
      <c r="BE344" s="152"/>
      <c r="BF344" s="152"/>
      <c r="BG344" s="152"/>
      <c r="BH344" s="152"/>
    </row>
    <row r="345" spans="1:60" outlineLevel="1" x14ac:dyDescent="0.25">
      <c r="A345" s="180">
        <v>142</v>
      </c>
      <c r="B345" s="181" t="s">
        <v>597</v>
      </c>
      <c r="C345" s="190" t="s">
        <v>598</v>
      </c>
      <c r="D345" s="182" t="s">
        <v>346</v>
      </c>
      <c r="E345" s="183">
        <v>6</v>
      </c>
      <c r="F345" s="184"/>
      <c r="G345" s="185">
        <f t="shared" si="0"/>
        <v>0</v>
      </c>
      <c r="H345" s="184">
        <v>233</v>
      </c>
      <c r="I345" s="185">
        <f t="shared" si="1"/>
        <v>1398</v>
      </c>
      <c r="J345" s="184">
        <v>0</v>
      </c>
      <c r="K345" s="185">
        <f t="shared" si="2"/>
        <v>0</v>
      </c>
      <c r="L345" s="185">
        <v>21</v>
      </c>
      <c r="M345" s="185">
        <f t="shared" si="3"/>
        <v>0</v>
      </c>
      <c r="N345" s="183">
        <v>4.4999999999999999E-4</v>
      </c>
      <c r="O345" s="183">
        <f t="shared" si="4"/>
        <v>0</v>
      </c>
      <c r="P345" s="183">
        <v>0</v>
      </c>
      <c r="Q345" s="183">
        <f t="shared" si="5"/>
        <v>0</v>
      </c>
      <c r="R345" s="185" t="s">
        <v>287</v>
      </c>
      <c r="S345" s="185" t="s">
        <v>163</v>
      </c>
      <c r="T345" s="186" t="s">
        <v>163</v>
      </c>
      <c r="U345" s="162">
        <v>0</v>
      </c>
      <c r="V345" s="162">
        <f t="shared" si="6"/>
        <v>0</v>
      </c>
      <c r="W345" s="162"/>
      <c r="X345" s="162" t="s">
        <v>288</v>
      </c>
      <c r="Y345" s="162" t="s">
        <v>165</v>
      </c>
      <c r="Z345" s="152"/>
      <c r="AA345" s="152"/>
      <c r="AB345" s="152"/>
      <c r="AC345" s="152"/>
      <c r="AD345" s="152"/>
      <c r="AE345" s="152"/>
      <c r="AF345" s="152"/>
      <c r="AG345" s="152" t="s">
        <v>289</v>
      </c>
      <c r="AH345" s="152"/>
      <c r="AI345" s="152"/>
      <c r="AJ345" s="152"/>
      <c r="AK345" s="152"/>
      <c r="AL345" s="152"/>
      <c r="AM345" s="152"/>
      <c r="AN345" s="152"/>
      <c r="AO345" s="152"/>
      <c r="AP345" s="152"/>
      <c r="AQ345" s="152"/>
      <c r="AR345" s="152"/>
      <c r="AS345" s="152"/>
      <c r="AT345" s="152"/>
      <c r="AU345" s="152"/>
      <c r="AV345" s="152"/>
      <c r="AW345" s="152"/>
      <c r="AX345" s="152"/>
      <c r="AY345" s="152"/>
      <c r="AZ345" s="152"/>
      <c r="BA345" s="152"/>
      <c r="BB345" s="152"/>
      <c r="BC345" s="152"/>
      <c r="BD345" s="152"/>
      <c r="BE345" s="152"/>
      <c r="BF345" s="152"/>
      <c r="BG345" s="152"/>
      <c r="BH345" s="152"/>
    </row>
    <row r="346" spans="1:60" ht="20.399999999999999" outlineLevel="1" x14ac:dyDescent="0.25">
      <c r="A346" s="173">
        <v>143</v>
      </c>
      <c r="B346" s="174" t="s">
        <v>599</v>
      </c>
      <c r="C346" s="188" t="s">
        <v>600</v>
      </c>
      <c r="D346" s="175" t="s">
        <v>190</v>
      </c>
      <c r="E346" s="176">
        <v>6.2370000000000001</v>
      </c>
      <c r="F346" s="177"/>
      <c r="G346" s="178">
        <f t="shared" si="0"/>
        <v>0</v>
      </c>
      <c r="H346" s="177">
        <v>5685</v>
      </c>
      <c r="I346" s="178">
        <f t="shared" si="1"/>
        <v>35457.35</v>
      </c>
      <c r="J346" s="177">
        <v>0</v>
      </c>
      <c r="K346" s="178">
        <f t="shared" si="2"/>
        <v>0</v>
      </c>
      <c r="L346" s="178">
        <v>21</v>
      </c>
      <c r="M346" s="178">
        <f t="shared" si="3"/>
        <v>0</v>
      </c>
      <c r="N346" s="176">
        <v>1.4999999999999999E-2</v>
      </c>
      <c r="O346" s="176">
        <f t="shared" si="4"/>
        <v>0.09</v>
      </c>
      <c r="P346" s="176">
        <v>0</v>
      </c>
      <c r="Q346" s="176">
        <f t="shared" si="5"/>
        <v>0</v>
      </c>
      <c r="R346" s="178" t="s">
        <v>287</v>
      </c>
      <c r="S346" s="178" t="s">
        <v>163</v>
      </c>
      <c r="T346" s="179" t="s">
        <v>163</v>
      </c>
      <c r="U346" s="162">
        <v>0</v>
      </c>
      <c r="V346" s="162">
        <f t="shared" si="6"/>
        <v>0</v>
      </c>
      <c r="W346" s="162"/>
      <c r="X346" s="162" t="s">
        <v>288</v>
      </c>
      <c r="Y346" s="162" t="s">
        <v>165</v>
      </c>
      <c r="Z346" s="152"/>
      <c r="AA346" s="152"/>
      <c r="AB346" s="152"/>
      <c r="AC346" s="152"/>
      <c r="AD346" s="152"/>
      <c r="AE346" s="152"/>
      <c r="AF346" s="152"/>
      <c r="AG346" s="152" t="s">
        <v>289</v>
      </c>
      <c r="AH346" s="152"/>
      <c r="AI346" s="152"/>
      <c r="AJ346" s="152"/>
      <c r="AK346" s="152"/>
      <c r="AL346" s="152"/>
      <c r="AM346" s="152"/>
      <c r="AN346" s="152"/>
      <c r="AO346" s="152"/>
      <c r="AP346" s="152"/>
      <c r="AQ346" s="152"/>
      <c r="AR346" s="152"/>
      <c r="AS346" s="152"/>
      <c r="AT346" s="152"/>
      <c r="AU346" s="152"/>
      <c r="AV346" s="152"/>
      <c r="AW346" s="152"/>
      <c r="AX346" s="152"/>
      <c r="AY346" s="152"/>
      <c r="AZ346" s="152"/>
      <c r="BA346" s="152"/>
      <c r="BB346" s="152"/>
      <c r="BC346" s="152"/>
      <c r="BD346" s="152"/>
      <c r="BE346" s="152"/>
      <c r="BF346" s="152"/>
      <c r="BG346" s="152"/>
      <c r="BH346" s="152"/>
    </row>
    <row r="347" spans="1:60" outlineLevel="2" x14ac:dyDescent="0.25">
      <c r="A347" s="159"/>
      <c r="B347" s="160"/>
      <c r="C347" s="189" t="s">
        <v>601</v>
      </c>
      <c r="D347" s="163"/>
      <c r="E347" s="164">
        <v>6.2370000000000001</v>
      </c>
      <c r="F347" s="162"/>
      <c r="G347" s="162"/>
      <c r="H347" s="162"/>
      <c r="I347" s="162"/>
      <c r="J347" s="162"/>
      <c r="K347" s="162"/>
      <c r="L347" s="162"/>
      <c r="M347" s="162"/>
      <c r="N347" s="161"/>
      <c r="O347" s="161"/>
      <c r="P347" s="161"/>
      <c r="Q347" s="161"/>
      <c r="R347" s="162"/>
      <c r="S347" s="162"/>
      <c r="T347" s="162"/>
      <c r="U347" s="162"/>
      <c r="V347" s="162"/>
      <c r="W347" s="162"/>
      <c r="X347" s="162"/>
      <c r="Y347" s="162"/>
      <c r="Z347" s="152"/>
      <c r="AA347" s="152"/>
      <c r="AB347" s="152"/>
      <c r="AC347" s="152"/>
      <c r="AD347" s="152"/>
      <c r="AE347" s="152"/>
      <c r="AF347" s="152"/>
      <c r="AG347" s="152" t="s">
        <v>168</v>
      </c>
      <c r="AH347" s="152">
        <v>5</v>
      </c>
      <c r="AI347" s="152"/>
      <c r="AJ347" s="152"/>
      <c r="AK347" s="152"/>
      <c r="AL347" s="152"/>
      <c r="AM347" s="152"/>
      <c r="AN347" s="152"/>
      <c r="AO347" s="152"/>
      <c r="AP347" s="152"/>
      <c r="AQ347" s="152"/>
      <c r="AR347" s="152"/>
      <c r="AS347" s="152"/>
      <c r="AT347" s="152"/>
      <c r="AU347" s="152"/>
      <c r="AV347" s="152"/>
      <c r="AW347" s="152"/>
      <c r="AX347" s="152"/>
      <c r="AY347" s="152"/>
      <c r="AZ347" s="152"/>
      <c r="BA347" s="152"/>
      <c r="BB347" s="152"/>
      <c r="BC347" s="152"/>
      <c r="BD347" s="152"/>
      <c r="BE347" s="152"/>
      <c r="BF347" s="152"/>
      <c r="BG347" s="152"/>
      <c r="BH347" s="152"/>
    </row>
    <row r="348" spans="1:60" outlineLevel="1" x14ac:dyDescent="0.25">
      <c r="A348" s="180">
        <v>144</v>
      </c>
      <c r="B348" s="181" t="s">
        <v>602</v>
      </c>
      <c r="C348" s="190" t="s">
        <v>603</v>
      </c>
      <c r="D348" s="182" t="s">
        <v>346</v>
      </c>
      <c r="E348" s="183">
        <v>1</v>
      </c>
      <c r="F348" s="184"/>
      <c r="G348" s="185">
        <f t="shared" ref="G348:G353" si="7">ROUND(E348*F348,2)</f>
        <v>0</v>
      </c>
      <c r="H348" s="184">
        <v>3370</v>
      </c>
      <c r="I348" s="185">
        <f t="shared" ref="I348:I353" si="8">ROUND(E348*H348,2)</f>
        <v>3370</v>
      </c>
      <c r="J348" s="184">
        <v>0</v>
      </c>
      <c r="K348" s="185">
        <f t="shared" ref="K348:K353" si="9">ROUND(E348*J348,2)</f>
        <v>0</v>
      </c>
      <c r="L348" s="185">
        <v>21</v>
      </c>
      <c r="M348" s="185">
        <f t="shared" ref="M348:M353" si="10">G348*(1+L348/100)</f>
        <v>0</v>
      </c>
      <c r="N348" s="183">
        <v>1.4999999999999999E-2</v>
      </c>
      <c r="O348" s="183">
        <f t="shared" ref="O348:O353" si="11">ROUND(E348*N348,2)</f>
        <v>0.02</v>
      </c>
      <c r="P348" s="183">
        <v>0</v>
      </c>
      <c r="Q348" s="183">
        <f t="shared" ref="Q348:Q353" si="12">ROUND(E348*P348,2)</f>
        <v>0</v>
      </c>
      <c r="R348" s="185" t="s">
        <v>287</v>
      </c>
      <c r="S348" s="185" t="s">
        <v>163</v>
      </c>
      <c r="T348" s="186" t="s">
        <v>163</v>
      </c>
      <c r="U348" s="162">
        <v>0</v>
      </c>
      <c r="V348" s="162">
        <f t="shared" ref="V348:V353" si="13">ROUND(E348*U348,2)</f>
        <v>0</v>
      </c>
      <c r="W348" s="162"/>
      <c r="X348" s="162" t="s">
        <v>288</v>
      </c>
      <c r="Y348" s="162" t="s">
        <v>165</v>
      </c>
      <c r="Z348" s="152"/>
      <c r="AA348" s="152"/>
      <c r="AB348" s="152"/>
      <c r="AC348" s="152"/>
      <c r="AD348" s="152"/>
      <c r="AE348" s="152"/>
      <c r="AF348" s="152"/>
      <c r="AG348" s="152" t="s">
        <v>289</v>
      </c>
      <c r="AH348" s="152"/>
      <c r="AI348" s="152"/>
      <c r="AJ348" s="152"/>
      <c r="AK348" s="152"/>
      <c r="AL348" s="152"/>
      <c r="AM348" s="152"/>
      <c r="AN348" s="152"/>
      <c r="AO348" s="152"/>
      <c r="AP348" s="152"/>
      <c r="AQ348" s="152"/>
      <c r="AR348" s="152"/>
      <c r="AS348" s="152"/>
      <c r="AT348" s="152"/>
      <c r="AU348" s="152"/>
      <c r="AV348" s="152"/>
      <c r="AW348" s="152"/>
      <c r="AX348" s="152"/>
      <c r="AY348" s="152"/>
      <c r="AZ348" s="152"/>
      <c r="BA348" s="152"/>
      <c r="BB348" s="152"/>
      <c r="BC348" s="152"/>
      <c r="BD348" s="152"/>
      <c r="BE348" s="152"/>
      <c r="BF348" s="152"/>
      <c r="BG348" s="152"/>
      <c r="BH348" s="152"/>
    </row>
    <row r="349" spans="1:60" outlineLevel="1" x14ac:dyDescent="0.25">
      <c r="A349" s="180">
        <v>145</v>
      </c>
      <c r="B349" s="181" t="s">
        <v>604</v>
      </c>
      <c r="C349" s="190" t="s">
        <v>605</v>
      </c>
      <c r="D349" s="182" t="s">
        <v>346</v>
      </c>
      <c r="E349" s="183">
        <v>5</v>
      </c>
      <c r="F349" s="184"/>
      <c r="G349" s="185">
        <f t="shared" si="7"/>
        <v>0</v>
      </c>
      <c r="H349" s="184">
        <v>3370</v>
      </c>
      <c r="I349" s="185">
        <f t="shared" si="8"/>
        <v>16850</v>
      </c>
      <c r="J349" s="184">
        <v>0</v>
      </c>
      <c r="K349" s="185">
        <f t="shared" si="9"/>
        <v>0</v>
      </c>
      <c r="L349" s="185">
        <v>21</v>
      </c>
      <c r="M349" s="185">
        <f t="shared" si="10"/>
        <v>0</v>
      </c>
      <c r="N349" s="183">
        <v>1.7000000000000001E-2</v>
      </c>
      <c r="O349" s="183">
        <f t="shared" si="11"/>
        <v>0.09</v>
      </c>
      <c r="P349" s="183">
        <v>0</v>
      </c>
      <c r="Q349" s="183">
        <f t="shared" si="12"/>
        <v>0</v>
      </c>
      <c r="R349" s="185" t="s">
        <v>287</v>
      </c>
      <c r="S349" s="185" t="s">
        <v>163</v>
      </c>
      <c r="T349" s="186" t="s">
        <v>163</v>
      </c>
      <c r="U349" s="162">
        <v>0</v>
      </c>
      <c r="V349" s="162">
        <f t="shared" si="13"/>
        <v>0</v>
      </c>
      <c r="W349" s="162"/>
      <c r="X349" s="162" t="s">
        <v>288</v>
      </c>
      <c r="Y349" s="162" t="s">
        <v>165</v>
      </c>
      <c r="Z349" s="152"/>
      <c r="AA349" s="152"/>
      <c r="AB349" s="152"/>
      <c r="AC349" s="152"/>
      <c r="AD349" s="152"/>
      <c r="AE349" s="152"/>
      <c r="AF349" s="152"/>
      <c r="AG349" s="152" t="s">
        <v>289</v>
      </c>
      <c r="AH349" s="152"/>
      <c r="AI349" s="152"/>
      <c r="AJ349" s="152"/>
      <c r="AK349" s="152"/>
      <c r="AL349" s="152"/>
      <c r="AM349" s="152"/>
      <c r="AN349" s="152"/>
      <c r="AO349" s="152"/>
      <c r="AP349" s="152"/>
      <c r="AQ349" s="152"/>
      <c r="AR349" s="152"/>
      <c r="AS349" s="152"/>
      <c r="AT349" s="152"/>
      <c r="AU349" s="152"/>
      <c r="AV349" s="152"/>
      <c r="AW349" s="152"/>
      <c r="AX349" s="152"/>
      <c r="AY349" s="152"/>
      <c r="AZ349" s="152"/>
      <c r="BA349" s="152"/>
      <c r="BB349" s="152"/>
      <c r="BC349" s="152"/>
      <c r="BD349" s="152"/>
      <c r="BE349" s="152"/>
      <c r="BF349" s="152"/>
      <c r="BG349" s="152"/>
      <c r="BH349" s="152"/>
    </row>
    <row r="350" spans="1:60" outlineLevel="1" x14ac:dyDescent="0.25">
      <c r="A350" s="180">
        <v>146</v>
      </c>
      <c r="B350" s="181" t="s">
        <v>606</v>
      </c>
      <c r="C350" s="190" t="s">
        <v>607</v>
      </c>
      <c r="D350" s="182" t="s">
        <v>346</v>
      </c>
      <c r="E350" s="183">
        <v>1</v>
      </c>
      <c r="F350" s="184"/>
      <c r="G350" s="185">
        <f t="shared" si="7"/>
        <v>0</v>
      </c>
      <c r="H350" s="184">
        <v>8395</v>
      </c>
      <c r="I350" s="185">
        <f t="shared" si="8"/>
        <v>8395</v>
      </c>
      <c r="J350" s="184">
        <v>0</v>
      </c>
      <c r="K350" s="185">
        <f t="shared" si="9"/>
        <v>0</v>
      </c>
      <c r="L350" s="185">
        <v>21</v>
      </c>
      <c r="M350" s="185">
        <f t="shared" si="10"/>
        <v>0</v>
      </c>
      <c r="N350" s="183">
        <v>0.04</v>
      </c>
      <c r="O350" s="183">
        <f t="shared" si="11"/>
        <v>0.04</v>
      </c>
      <c r="P350" s="183">
        <v>0</v>
      </c>
      <c r="Q350" s="183">
        <f t="shared" si="12"/>
        <v>0</v>
      </c>
      <c r="R350" s="185" t="s">
        <v>287</v>
      </c>
      <c r="S350" s="185" t="s">
        <v>163</v>
      </c>
      <c r="T350" s="186" t="s">
        <v>163</v>
      </c>
      <c r="U350" s="162">
        <v>0</v>
      </c>
      <c r="V350" s="162">
        <f t="shared" si="13"/>
        <v>0</v>
      </c>
      <c r="W350" s="162"/>
      <c r="X350" s="162" t="s">
        <v>288</v>
      </c>
      <c r="Y350" s="162" t="s">
        <v>165</v>
      </c>
      <c r="Z350" s="152"/>
      <c r="AA350" s="152"/>
      <c r="AB350" s="152"/>
      <c r="AC350" s="152"/>
      <c r="AD350" s="152"/>
      <c r="AE350" s="152"/>
      <c r="AF350" s="152"/>
      <c r="AG350" s="152" t="s">
        <v>289</v>
      </c>
      <c r="AH350" s="152"/>
      <c r="AI350" s="152"/>
      <c r="AJ350" s="152"/>
      <c r="AK350" s="152"/>
      <c r="AL350" s="152"/>
      <c r="AM350" s="152"/>
      <c r="AN350" s="152"/>
      <c r="AO350" s="152"/>
      <c r="AP350" s="152"/>
      <c r="AQ350" s="152"/>
      <c r="AR350" s="152"/>
      <c r="AS350" s="152"/>
      <c r="AT350" s="152"/>
      <c r="AU350" s="152"/>
      <c r="AV350" s="152"/>
      <c r="AW350" s="152"/>
      <c r="AX350" s="152"/>
      <c r="AY350" s="152"/>
      <c r="AZ350" s="152"/>
      <c r="BA350" s="152"/>
      <c r="BB350" s="152"/>
      <c r="BC350" s="152"/>
      <c r="BD350" s="152"/>
      <c r="BE350" s="152"/>
      <c r="BF350" s="152"/>
      <c r="BG350" s="152"/>
      <c r="BH350" s="152"/>
    </row>
    <row r="351" spans="1:60" outlineLevel="1" x14ac:dyDescent="0.25">
      <c r="A351" s="180">
        <v>147</v>
      </c>
      <c r="B351" s="181" t="s">
        <v>608</v>
      </c>
      <c r="C351" s="190" t="s">
        <v>609</v>
      </c>
      <c r="D351" s="182" t="s">
        <v>346</v>
      </c>
      <c r="E351" s="183">
        <v>1</v>
      </c>
      <c r="F351" s="184"/>
      <c r="G351" s="185">
        <f t="shared" si="7"/>
        <v>0</v>
      </c>
      <c r="H351" s="184">
        <v>8705</v>
      </c>
      <c r="I351" s="185">
        <f t="shared" si="8"/>
        <v>8705</v>
      </c>
      <c r="J351" s="184">
        <v>0</v>
      </c>
      <c r="K351" s="185">
        <f t="shared" si="9"/>
        <v>0</v>
      </c>
      <c r="L351" s="185">
        <v>21</v>
      </c>
      <c r="M351" s="185">
        <f t="shared" si="10"/>
        <v>0</v>
      </c>
      <c r="N351" s="183">
        <v>0.05</v>
      </c>
      <c r="O351" s="183">
        <f t="shared" si="11"/>
        <v>0.05</v>
      </c>
      <c r="P351" s="183">
        <v>0</v>
      </c>
      <c r="Q351" s="183">
        <f t="shared" si="12"/>
        <v>0</v>
      </c>
      <c r="R351" s="185" t="s">
        <v>287</v>
      </c>
      <c r="S351" s="185" t="s">
        <v>163</v>
      </c>
      <c r="T351" s="186" t="s">
        <v>163</v>
      </c>
      <c r="U351" s="162">
        <v>0</v>
      </c>
      <c r="V351" s="162">
        <f t="shared" si="13"/>
        <v>0</v>
      </c>
      <c r="W351" s="162"/>
      <c r="X351" s="162" t="s">
        <v>288</v>
      </c>
      <c r="Y351" s="162" t="s">
        <v>165</v>
      </c>
      <c r="Z351" s="152"/>
      <c r="AA351" s="152"/>
      <c r="AB351" s="152"/>
      <c r="AC351" s="152"/>
      <c r="AD351" s="152"/>
      <c r="AE351" s="152"/>
      <c r="AF351" s="152"/>
      <c r="AG351" s="152" t="s">
        <v>289</v>
      </c>
      <c r="AH351" s="152"/>
      <c r="AI351" s="152"/>
      <c r="AJ351" s="152"/>
      <c r="AK351" s="152"/>
      <c r="AL351" s="152"/>
      <c r="AM351" s="152"/>
      <c r="AN351" s="152"/>
      <c r="AO351" s="152"/>
      <c r="AP351" s="152"/>
      <c r="AQ351" s="152"/>
      <c r="AR351" s="152"/>
      <c r="AS351" s="152"/>
      <c r="AT351" s="152"/>
      <c r="AU351" s="152"/>
      <c r="AV351" s="152"/>
      <c r="AW351" s="152"/>
      <c r="AX351" s="152"/>
      <c r="AY351" s="152"/>
      <c r="AZ351" s="152"/>
      <c r="BA351" s="152"/>
      <c r="BB351" s="152"/>
      <c r="BC351" s="152"/>
      <c r="BD351" s="152"/>
      <c r="BE351" s="152"/>
      <c r="BF351" s="152"/>
      <c r="BG351" s="152"/>
      <c r="BH351" s="152"/>
    </row>
    <row r="352" spans="1:60" outlineLevel="1" x14ac:dyDescent="0.25">
      <c r="A352" s="180">
        <v>148</v>
      </c>
      <c r="B352" s="181" t="s">
        <v>610</v>
      </c>
      <c r="C352" s="190" t="s">
        <v>611</v>
      </c>
      <c r="D352" s="182" t="s">
        <v>346</v>
      </c>
      <c r="E352" s="183">
        <v>1</v>
      </c>
      <c r="F352" s="184"/>
      <c r="G352" s="185">
        <f t="shared" si="7"/>
        <v>0</v>
      </c>
      <c r="H352" s="184">
        <v>8705</v>
      </c>
      <c r="I352" s="185">
        <f t="shared" si="8"/>
        <v>8705</v>
      </c>
      <c r="J352" s="184">
        <v>0</v>
      </c>
      <c r="K352" s="185">
        <f t="shared" si="9"/>
        <v>0</v>
      </c>
      <c r="L352" s="185">
        <v>21</v>
      </c>
      <c r="M352" s="185">
        <f t="shared" si="10"/>
        <v>0</v>
      </c>
      <c r="N352" s="183">
        <v>0.05</v>
      </c>
      <c r="O352" s="183">
        <f t="shared" si="11"/>
        <v>0.05</v>
      </c>
      <c r="P352" s="183">
        <v>0</v>
      </c>
      <c r="Q352" s="183">
        <f t="shared" si="12"/>
        <v>0</v>
      </c>
      <c r="R352" s="185" t="s">
        <v>287</v>
      </c>
      <c r="S352" s="185" t="s">
        <v>163</v>
      </c>
      <c r="T352" s="186" t="s">
        <v>163</v>
      </c>
      <c r="U352" s="162">
        <v>0</v>
      </c>
      <c r="V352" s="162">
        <f t="shared" si="13"/>
        <v>0</v>
      </c>
      <c r="W352" s="162"/>
      <c r="X352" s="162" t="s">
        <v>288</v>
      </c>
      <c r="Y352" s="162" t="s">
        <v>165</v>
      </c>
      <c r="Z352" s="152"/>
      <c r="AA352" s="152"/>
      <c r="AB352" s="152"/>
      <c r="AC352" s="152"/>
      <c r="AD352" s="152"/>
      <c r="AE352" s="152"/>
      <c r="AF352" s="152"/>
      <c r="AG352" s="152" t="s">
        <v>289</v>
      </c>
      <c r="AH352" s="152"/>
      <c r="AI352" s="152"/>
      <c r="AJ352" s="152"/>
      <c r="AK352" s="152"/>
      <c r="AL352" s="152"/>
      <c r="AM352" s="152"/>
      <c r="AN352" s="152"/>
      <c r="AO352" s="152"/>
      <c r="AP352" s="152"/>
      <c r="AQ352" s="152"/>
      <c r="AR352" s="152"/>
      <c r="AS352" s="152"/>
      <c r="AT352" s="152"/>
      <c r="AU352" s="152"/>
      <c r="AV352" s="152"/>
      <c r="AW352" s="152"/>
      <c r="AX352" s="152"/>
      <c r="AY352" s="152"/>
      <c r="AZ352" s="152"/>
      <c r="BA352" s="152"/>
      <c r="BB352" s="152"/>
      <c r="BC352" s="152"/>
      <c r="BD352" s="152"/>
      <c r="BE352" s="152"/>
      <c r="BF352" s="152"/>
      <c r="BG352" s="152"/>
      <c r="BH352" s="152"/>
    </row>
    <row r="353" spans="1:60" outlineLevel="1" x14ac:dyDescent="0.25">
      <c r="A353" s="173">
        <v>149</v>
      </c>
      <c r="B353" s="174" t="s">
        <v>612</v>
      </c>
      <c r="C353" s="188" t="s">
        <v>613</v>
      </c>
      <c r="D353" s="175" t="s">
        <v>190</v>
      </c>
      <c r="E353" s="176">
        <v>65.637</v>
      </c>
      <c r="F353" s="177"/>
      <c r="G353" s="178">
        <f t="shared" si="7"/>
        <v>0</v>
      </c>
      <c r="H353" s="177">
        <v>1264</v>
      </c>
      <c r="I353" s="178">
        <f t="shared" si="8"/>
        <v>82965.17</v>
      </c>
      <c r="J353" s="177">
        <v>0</v>
      </c>
      <c r="K353" s="178">
        <f t="shared" si="9"/>
        <v>0</v>
      </c>
      <c r="L353" s="178">
        <v>21</v>
      </c>
      <c r="M353" s="178">
        <f t="shared" si="10"/>
        <v>0</v>
      </c>
      <c r="N353" s="176">
        <v>1.2999999999999999E-2</v>
      </c>
      <c r="O353" s="176">
        <f t="shared" si="11"/>
        <v>0.85</v>
      </c>
      <c r="P353" s="176">
        <v>0</v>
      </c>
      <c r="Q353" s="176">
        <f t="shared" si="12"/>
        <v>0</v>
      </c>
      <c r="R353" s="178" t="s">
        <v>287</v>
      </c>
      <c r="S353" s="178" t="s">
        <v>163</v>
      </c>
      <c r="T353" s="179" t="s">
        <v>163</v>
      </c>
      <c r="U353" s="162">
        <v>0</v>
      </c>
      <c r="V353" s="162">
        <f t="shared" si="13"/>
        <v>0</v>
      </c>
      <c r="W353" s="162"/>
      <c r="X353" s="162" t="s">
        <v>288</v>
      </c>
      <c r="Y353" s="162" t="s">
        <v>165</v>
      </c>
      <c r="Z353" s="152"/>
      <c r="AA353" s="152"/>
      <c r="AB353" s="152"/>
      <c r="AC353" s="152"/>
      <c r="AD353" s="152"/>
      <c r="AE353" s="152"/>
      <c r="AF353" s="152"/>
      <c r="AG353" s="152" t="s">
        <v>289</v>
      </c>
      <c r="AH353" s="152"/>
      <c r="AI353" s="152"/>
      <c r="AJ353" s="152"/>
      <c r="AK353" s="152"/>
      <c r="AL353" s="152"/>
      <c r="AM353" s="152"/>
      <c r="AN353" s="152"/>
      <c r="AO353" s="152"/>
      <c r="AP353" s="152"/>
      <c r="AQ353" s="152"/>
      <c r="AR353" s="152"/>
      <c r="AS353" s="152"/>
      <c r="AT353" s="152"/>
      <c r="AU353" s="152"/>
      <c r="AV353" s="152"/>
      <c r="AW353" s="152"/>
      <c r="AX353" s="152"/>
      <c r="AY353" s="152"/>
      <c r="AZ353" s="152"/>
      <c r="BA353" s="152"/>
      <c r="BB353" s="152"/>
      <c r="BC353" s="152"/>
      <c r="BD353" s="152"/>
      <c r="BE353" s="152"/>
      <c r="BF353" s="152"/>
      <c r="BG353" s="152"/>
      <c r="BH353" s="152"/>
    </row>
    <row r="354" spans="1:60" outlineLevel="2" x14ac:dyDescent="0.25">
      <c r="A354" s="159"/>
      <c r="B354" s="160"/>
      <c r="C354" s="189" t="s">
        <v>614</v>
      </c>
      <c r="D354" s="163"/>
      <c r="E354" s="164">
        <v>65.637</v>
      </c>
      <c r="F354" s="162"/>
      <c r="G354" s="162"/>
      <c r="H354" s="162"/>
      <c r="I354" s="162"/>
      <c r="J354" s="162"/>
      <c r="K354" s="162"/>
      <c r="L354" s="162"/>
      <c r="M354" s="162"/>
      <c r="N354" s="161"/>
      <c r="O354" s="161"/>
      <c r="P354" s="161"/>
      <c r="Q354" s="161"/>
      <c r="R354" s="162"/>
      <c r="S354" s="162"/>
      <c r="T354" s="162"/>
      <c r="U354" s="162"/>
      <c r="V354" s="162"/>
      <c r="W354" s="162"/>
      <c r="X354" s="162"/>
      <c r="Y354" s="162"/>
      <c r="Z354" s="152"/>
      <c r="AA354" s="152"/>
      <c r="AB354" s="152"/>
      <c r="AC354" s="152"/>
      <c r="AD354" s="152"/>
      <c r="AE354" s="152"/>
      <c r="AF354" s="152"/>
      <c r="AG354" s="152" t="s">
        <v>168</v>
      </c>
      <c r="AH354" s="152">
        <v>0</v>
      </c>
      <c r="AI354" s="152"/>
      <c r="AJ354" s="152"/>
      <c r="AK354" s="152"/>
      <c r="AL354" s="152"/>
      <c r="AM354" s="152"/>
      <c r="AN354" s="152"/>
      <c r="AO354" s="152"/>
      <c r="AP354" s="152"/>
      <c r="AQ354" s="152"/>
      <c r="AR354" s="152"/>
      <c r="AS354" s="152"/>
      <c r="AT354" s="152"/>
      <c r="AU354" s="152"/>
      <c r="AV354" s="152"/>
      <c r="AW354" s="152"/>
      <c r="AX354" s="152"/>
      <c r="AY354" s="152"/>
      <c r="AZ354" s="152"/>
      <c r="BA354" s="152"/>
      <c r="BB354" s="152"/>
      <c r="BC354" s="152"/>
      <c r="BD354" s="152"/>
      <c r="BE354" s="152"/>
      <c r="BF354" s="152"/>
      <c r="BG354" s="152"/>
      <c r="BH354" s="152"/>
    </row>
    <row r="355" spans="1:60" outlineLevel="1" x14ac:dyDescent="0.25">
      <c r="A355" s="180">
        <v>150</v>
      </c>
      <c r="B355" s="181" t="s">
        <v>615</v>
      </c>
      <c r="C355" s="190" t="s">
        <v>616</v>
      </c>
      <c r="D355" s="182" t="s">
        <v>0</v>
      </c>
      <c r="E355" s="184"/>
      <c r="F355" s="184"/>
      <c r="G355" s="185">
        <f>ROUND(E355*F355,2)</f>
        <v>0</v>
      </c>
      <c r="H355" s="184">
        <v>0</v>
      </c>
      <c r="I355" s="185">
        <f>ROUND(E355*H355,2)</f>
        <v>0</v>
      </c>
      <c r="J355" s="184">
        <v>1.2</v>
      </c>
      <c r="K355" s="185">
        <f>ROUND(E355*J355,2)</f>
        <v>0</v>
      </c>
      <c r="L355" s="185">
        <v>21</v>
      </c>
      <c r="M355" s="185">
        <f>G355*(1+L355/100)</f>
        <v>0</v>
      </c>
      <c r="N355" s="183">
        <v>0</v>
      </c>
      <c r="O355" s="183">
        <f>ROUND(E355*N355,2)</f>
        <v>0</v>
      </c>
      <c r="P355" s="183">
        <v>0</v>
      </c>
      <c r="Q355" s="183">
        <f>ROUND(E355*P355,2)</f>
        <v>0</v>
      </c>
      <c r="R355" s="185"/>
      <c r="S355" s="185" t="s">
        <v>163</v>
      </c>
      <c r="T355" s="186" t="s">
        <v>163</v>
      </c>
      <c r="U355" s="162">
        <v>0</v>
      </c>
      <c r="V355" s="162">
        <f>ROUND(E355*U355,2)</f>
        <v>0</v>
      </c>
      <c r="W355" s="162"/>
      <c r="X355" s="162" t="s">
        <v>390</v>
      </c>
      <c r="Y355" s="162" t="s">
        <v>165</v>
      </c>
      <c r="Z355" s="152"/>
      <c r="AA355" s="152"/>
      <c r="AB355" s="152"/>
      <c r="AC355" s="152"/>
      <c r="AD355" s="152"/>
      <c r="AE355" s="152"/>
      <c r="AF355" s="152"/>
      <c r="AG355" s="152" t="s">
        <v>391</v>
      </c>
      <c r="AH355" s="152"/>
      <c r="AI355" s="152"/>
      <c r="AJ355" s="152"/>
      <c r="AK355" s="152"/>
      <c r="AL355" s="152"/>
      <c r="AM355" s="152"/>
      <c r="AN355" s="152"/>
      <c r="AO355" s="152"/>
      <c r="AP355" s="152"/>
      <c r="AQ355" s="152"/>
      <c r="AR355" s="152"/>
      <c r="AS355" s="152"/>
      <c r="AT355" s="152"/>
      <c r="AU355" s="152"/>
      <c r="AV355" s="152"/>
      <c r="AW355" s="152"/>
      <c r="AX355" s="152"/>
      <c r="AY355" s="152"/>
      <c r="AZ355" s="152"/>
      <c r="BA355" s="152"/>
      <c r="BB355" s="152"/>
      <c r="BC355" s="152"/>
      <c r="BD355" s="152"/>
      <c r="BE355" s="152"/>
      <c r="BF355" s="152"/>
      <c r="BG355" s="152"/>
      <c r="BH355" s="152"/>
    </row>
    <row r="356" spans="1:60" x14ac:dyDescent="0.25">
      <c r="A356" s="166" t="s">
        <v>158</v>
      </c>
      <c r="B356" s="167" t="s">
        <v>108</v>
      </c>
      <c r="C356" s="187" t="s">
        <v>109</v>
      </c>
      <c r="D356" s="168"/>
      <c r="E356" s="169"/>
      <c r="F356" s="170"/>
      <c r="G356" s="170">
        <f>SUMIF(AG357:AG368,"&lt;&gt;NOR",G357:G368)</f>
        <v>0</v>
      </c>
      <c r="H356" s="170"/>
      <c r="I356" s="170">
        <f>SUM(I357:I368)</f>
        <v>111011.35999999999</v>
      </c>
      <c r="J356" s="170"/>
      <c r="K356" s="170">
        <f>SUM(K357:K368)</f>
        <v>279626.80000000005</v>
      </c>
      <c r="L356" s="170"/>
      <c r="M356" s="170">
        <f>SUM(M357:M368)</f>
        <v>0</v>
      </c>
      <c r="N356" s="169"/>
      <c r="O356" s="169">
        <f>SUM(O357:O368)</f>
        <v>1.77</v>
      </c>
      <c r="P356" s="169"/>
      <c r="Q356" s="169">
        <f>SUM(Q357:Q368)</f>
        <v>0</v>
      </c>
      <c r="R356" s="170"/>
      <c r="S356" s="170"/>
      <c r="T356" s="171"/>
      <c r="U356" s="165"/>
      <c r="V356" s="165">
        <f>SUM(V357:V368)</f>
        <v>498.59999999999997</v>
      </c>
      <c r="W356" s="165"/>
      <c r="X356" s="165"/>
      <c r="Y356" s="165"/>
      <c r="AG356" t="s">
        <v>159</v>
      </c>
    </row>
    <row r="357" spans="1:60" outlineLevel="1" x14ac:dyDescent="0.25">
      <c r="A357" s="173">
        <v>151</v>
      </c>
      <c r="B357" s="174" t="s">
        <v>617</v>
      </c>
      <c r="C357" s="188" t="s">
        <v>618</v>
      </c>
      <c r="D357" s="175" t="s">
        <v>190</v>
      </c>
      <c r="E357" s="176">
        <v>106.08</v>
      </c>
      <c r="F357" s="177"/>
      <c r="G357" s="178">
        <f>ROUND(E357*F357,2)</f>
        <v>0</v>
      </c>
      <c r="H357" s="177">
        <v>25.15</v>
      </c>
      <c r="I357" s="178">
        <f>ROUND(E357*H357,2)</f>
        <v>2667.91</v>
      </c>
      <c r="J357" s="177">
        <v>680.85</v>
      </c>
      <c r="K357" s="178">
        <f>ROUND(E357*J357,2)</f>
        <v>72224.570000000007</v>
      </c>
      <c r="L357" s="178">
        <v>21</v>
      </c>
      <c r="M357" s="178">
        <f>G357*(1+L357/100)</f>
        <v>0</v>
      </c>
      <c r="N357" s="176">
        <v>5.0000000000000002E-5</v>
      </c>
      <c r="O357" s="176">
        <f>ROUND(E357*N357,2)</f>
        <v>0.01</v>
      </c>
      <c r="P357" s="176">
        <v>0</v>
      </c>
      <c r="Q357" s="176">
        <f>ROUND(E357*P357,2)</f>
        <v>0</v>
      </c>
      <c r="R357" s="178"/>
      <c r="S357" s="178" t="s">
        <v>163</v>
      </c>
      <c r="T357" s="179" t="s">
        <v>163</v>
      </c>
      <c r="U357" s="162">
        <v>1.119</v>
      </c>
      <c r="V357" s="162">
        <f>ROUND(E357*U357,2)</f>
        <v>118.7</v>
      </c>
      <c r="W357" s="162"/>
      <c r="X357" s="162" t="s">
        <v>164</v>
      </c>
      <c r="Y357" s="162" t="s">
        <v>165</v>
      </c>
      <c r="Z357" s="152"/>
      <c r="AA357" s="152"/>
      <c r="AB357" s="152"/>
      <c r="AC357" s="152"/>
      <c r="AD357" s="152"/>
      <c r="AE357" s="152"/>
      <c r="AF357" s="152"/>
      <c r="AG357" s="152" t="s">
        <v>166</v>
      </c>
      <c r="AH357" s="152"/>
      <c r="AI357" s="152"/>
      <c r="AJ357" s="152"/>
      <c r="AK357" s="152"/>
      <c r="AL357" s="152"/>
      <c r="AM357" s="152"/>
      <c r="AN357" s="152"/>
      <c r="AO357" s="152"/>
      <c r="AP357" s="152"/>
      <c r="AQ357" s="152"/>
      <c r="AR357" s="152"/>
      <c r="AS357" s="152"/>
      <c r="AT357" s="152"/>
      <c r="AU357" s="152"/>
      <c r="AV357" s="152"/>
      <c r="AW357" s="152"/>
      <c r="AX357" s="152"/>
      <c r="AY357" s="152"/>
      <c r="AZ357" s="152"/>
      <c r="BA357" s="152"/>
      <c r="BB357" s="152"/>
      <c r="BC357" s="152"/>
      <c r="BD357" s="152"/>
      <c r="BE357" s="152"/>
      <c r="BF357" s="152"/>
      <c r="BG357" s="152"/>
      <c r="BH357" s="152"/>
    </row>
    <row r="358" spans="1:60" ht="30.6" outlineLevel="2" x14ac:dyDescent="0.25">
      <c r="A358" s="159"/>
      <c r="B358" s="160"/>
      <c r="C358" s="189" t="s">
        <v>463</v>
      </c>
      <c r="D358" s="163"/>
      <c r="E358" s="164">
        <v>106.08</v>
      </c>
      <c r="F358" s="162"/>
      <c r="G358" s="162"/>
      <c r="H358" s="162"/>
      <c r="I358" s="162"/>
      <c r="J358" s="162"/>
      <c r="K358" s="162"/>
      <c r="L358" s="162"/>
      <c r="M358" s="162"/>
      <c r="N358" s="161"/>
      <c r="O358" s="161"/>
      <c r="P358" s="161"/>
      <c r="Q358" s="161"/>
      <c r="R358" s="162"/>
      <c r="S358" s="162"/>
      <c r="T358" s="162"/>
      <c r="U358" s="162"/>
      <c r="V358" s="162"/>
      <c r="W358" s="162"/>
      <c r="X358" s="162"/>
      <c r="Y358" s="162"/>
      <c r="Z358" s="152"/>
      <c r="AA358" s="152"/>
      <c r="AB358" s="152"/>
      <c r="AC358" s="152"/>
      <c r="AD358" s="152"/>
      <c r="AE358" s="152"/>
      <c r="AF358" s="152"/>
      <c r="AG358" s="152" t="s">
        <v>168</v>
      </c>
      <c r="AH358" s="152">
        <v>0</v>
      </c>
      <c r="AI358" s="152"/>
      <c r="AJ358" s="152"/>
      <c r="AK358" s="152"/>
      <c r="AL358" s="152"/>
      <c r="AM358" s="152"/>
      <c r="AN358" s="152"/>
      <c r="AO358" s="152"/>
      <c r="AP358" s="152"/>
      <c r="AQ358" s="152"/>
      <c r="AR358" s="152"/>
      <c r="AS358" s="152"/>
      <c r="AT358" s="152"/>
      <c r="AU358" s="152"/>
      <c r="AV358" s="152"/>
      <c r="AW358" s="152"/>
      <c r="AX358" s="152"/>
      <c r="AY358" s="152"/>
      <c r="AZ358" s="152"/>
      <c r="BA358" s="152"/>
      <c r="BB358" s="152"/>
      <c r="BC358" s="152"/>
      <c r="BD358" s="152"/>
      <c r="BE358" s="152"/>
      <c r="BF358" s="152"/>
      <c r="BG358" s="152"/>
      <c r="BH358" s="152"/>
    </row>
    <row r="359" spans="1:60" outlineLevel="1" x14ac:dyDescent="0.25">
      <c r="A359" s="173">
        <v>152</v>
      </c>
      <c r="B359" s="174" t="s">
        <v>619</v>
      </c>
      <c r="C359" s="188" t="s">
        <v>620</v>
      </c>
      <c r="D359" s="175" t="s">
        <v>621</v>
      </c>
      <c r="E359" s="176">
        <v>891.78409999999997</v>
      </c>
      <c r="F359" s="177"/>
      <c r="G359" s="178">
        <f>ROUND(E359*F359,2)</f>
        <v>0</v>
      </c>
      <c r="H359" s="177">
        <v>19.43</v>
      </c>
      <c r="I359" s="178">
        <f>ROUND(E359*H359,2)</f>
        <v>17327.37</v>
      </c>
      <c r="J359" s="177">
        <v>232.57</v>
      </c>
      <c r="K359" s="178">
        <f>ROUND(E359*J359,2)</f>
        <v>207402.23</v>
      </c>
      <c r="L359" s="178">
        <v>21</v>
      </c>
      <c r="M359" s="178">
        <f>G359*(1+L359/100)</f>
        <v>0</v>
      </c>
      <c r="N359" s="176">
        <v>6.0000000000000002E-5</v>
      </c>
      <c r="O359" s="176">
        <f>ROUND(E359*N359,2)</f>
        <v>0.05</v>
      </c>
      <c r="P359" s="176">
        <v>0</v>
      </c>
      <c r="Q359" s="176">
        <f>ROUND(E359*P359,2)</f>
        <v>0</v>
      </c>
      <c r="R359" s="178"/>
      <c r="S359" s="178" t="s">
        <v>163</v>
      </c>
      <c r="T359" s="179" t="s">
        <v>163</v>
      </c>
      <c r="U359" s="162">
        <v>0.42599999999999999</v>
      </c>
      <c r="V359" s="162">
        <f>ROUND(E359*U359,2)</f>
        <v>379.9</v>
      </c>
      <c r="W359" s="162"/>
      <c r="X359" s="162" t="s">
        <v>164</v>
      </c>
      <c r="Y359" s="162" t="s">
        <v>165</v>
      </c>
      <c r="Z359" s="152"/>
      <c r="AA359" s="152"/>
      <c r="AB359" s="152"/>
      <c r="AC359" s="152"/>
      <c r="AD359" s="152"/>
      <c r="AE359" s="152"/>
      <c r="AF359" s="152"/>
      <c r="AG359" s="152" t="s">
        <v>166</v>
      </c>
      <c r="AH359" s="152"/>
      <c r="AI359" s="152"/>
      <c r="AJ359" s="152"/>
      <c r="AK359" s="152"/>
      <c r="AL359" s="152"/>
      <c r="AM359" s="152"/>
      <c r="AN359" s="152"/>
      <c r="AO359" s="152"/>
      <c r="AP359" s="152"/>
      <c r="AQ359" s="152"/>
      <c r="AR359" s="152"/>
      <c r="AS359" s="152"/>
      <c r="AT359" s="152"/>
      <c r="AU359" s="152"/>
      <c r="AV359" s="152"/>
      <c r="AW359" s="152"/>
      <c r="AX359" s="152"/>
      <c r="AY359" s="152"/>
      <c r="AZ359" s="152"/>
      <c r="BA359" s="152"/>
      <c r="BB359" s="152"/>
      <c r="BC359" s="152"/>
      <c r="BD359" s="152"/>
      <c r="BE359" s="152"/>
      <c r="BF359" s="152"/>
      <c r="BG359" s="152"/>
      <c r="BH359" s="152"/>
    </row>
    <row r="360" spans="1:60" outlineLevel="2" x14ac:dyDescent="0.25">
      <c r="A360" s="159"/>
      <c r="B360" s="160"/>
      <c r="C360" s="189" t="s">
        <v>622</v>
      </c>
      <c r="D360" s="163"/>
      <c r="E360" s="164">
        <v>891.78409999999997</v>
      </c>
      <c r="F360" s="162"/>
      <c r="G360" s="162"/>
      <c r="H360" s="162"/>
      <c r="I360" s="162"/>
      <c r="J360" s="162"/>
      <c r="K360" s="162"/>
      <c r="L360" s="162"/>
      <c r="M360" s="162"/>
      <c r="N360" s="161"/>
      <c r="O360" s="161"/>
      <c r="P360" s="161"/>
      <c r="Q360" s="161"/>
      <c r="R360" s="162"/>
      <c r="S360" s="162"/>
      <c r="T360" s="162"/>
      <c r="U360" s="162"/>
      <c r="V360" s="162"/>
      <c r="W360" s="162"/>
      <c r="X360" s="162"/>
      <c r="Y360" s="162"/>
      <c r="Z360" s="152"/>
      <c r="AA360" s="152"/>
      <c r="AB360" s="152"/>
      <c r="AC360" s="152"/>
      <c r="AD360" s="152"/>
      <c r="AE360" s="152"/>
      <c r="AF360" s="152"/>
      <c r="AG360" s="152" t="s">
        <v>168</v>
      </c>
      <c r="AH360" s="152">
        <v>0</v>
      </c>
      <c r="AI360" s="152"/>
      <c r="AJ360" s="152"/>
      <c r="AK360" s="152"/>
      <c r="AL360" s="152"/>
      <c r="AM360" s="152"/>
      <c r="AN360" s="152"/>
      <c r="AO360" s="152"/>
      <c r="AP360" s="152"/>
      <c r="AQ360" s="152"/>
      <c r="AR360" s="152"/>
      <c r="AS360" s="152"/>
      <c r="AT360" s="152"/>
      <c r="AU360" s="152"/>
      <c r="AV360" s="152"/>
      <c r="AW360" s="152"/>
      <c r="AX360" s="152"/>
      <c r="AY360" s="152"/>
      <c r="AZ360" s="152"/>
      <c r="BA360" s="152"/>
      <c r="BB360" s="152"/>
      <c r="BC360" s="152"/>
      <c r="BD360" s="152"/>
      <c r="BE360" s="152"/>
      <c r="BF360" s="152"/>
      <c r="BG360" s="152"/>
      <c r="BH360" s="152"/>
    </row>
    <row r="361" spans="1:60" outlineLevel="1" x14ac:dyDescent="0.25">
      <c r="A361" s="180">
        <v>153</v>
      </c>
      <c r="B361" s="181"/>
      <c r="C361" s="190"/>
      <c r="D361" s="182"/>
      <c r="E361" s="183"/>
      <c r="F361" s="184"/>
      <c r="G361" s="185">
        <f>ROUND(E361*F361,2)</f>
        <v>0</v>
      </c>
      <c r="H361" s="184">
        <v>0</v>
      </c>
      <c r="I361" s="185">
        <f>ROUND(E361*H361,2)</f>
        <v>0</v>
      </c>
      <c r="J361" s="184">
        <v>57800</v>
      </c>
      <c r="K361" s="185">
        <f>ROUND(E361*J361,2)</f>
        <v>0</v>
      </c>
      <c r="L361" s="185">
        <v>21</v>
      </c>
      <c r="M361" s="185">
        <f>G361*(1+L361/100)</f>
        <v>0</v>
      </c>
      <c r="N361" s="183">
        <v>0</v>
      </c>
      <c r="O361" s="183">
        <f>ROUND(E361*N361,2)</f>
        <v>0</v>
      </c>
      <c r="P361" s="183">
        <v>0</v>
      </c>
      <c r="Q361" s="183">
        <f>ROUND(E361*P361,2)</f>
        <v>0</v>
      </c>
      <c r="R361" s="185"/>
      <c r="S361" s="185"/>
      <c r="T361" s="186"/>
      <c r="U361" s="162">
        <v>0</v>
      </c>
      <c r="V361" s="162">
        <f>ROUND(E361*U361,2)</f>
        <v>0</v>
      </c>
      <c r="W361" s="162"/>
      <c r="X361" s="162" t="s">
        <v>164</v>
      </c>
      <c r="Y361" s="162" t="s">
        <v>165</v>
      </c>
      <c r="Z361" s="152"/>
      <c r="AA361" s="152"/>
      <c r="AB361" s="152"/>
      <c r="AC361" s="152"/>
      <c r="AD361" s="152"/>
      <c r="AE361" s="152"/>
      <c r="AF361" s="152"/>
      <c r="AG361" s="152" t="s">
        <v>166</v>
      </c>
      <c r="AH361" s="152"/>
      <c r="AI361" s="152"/>
      <c r="AJ361" s="152"/>
      <c r="AK361" s="152"/>
      <c r="AL361" s="152"/>
      <c r="AM361" s="152"/>
      <c r="AN361" s="152"/>
      <c r="AO361" s="152"/>
      <c r="AP361" s="152"/>
      <c r="AQ361" s="152"/>
      <c r="AR361" s="152"/>
      <c r="AS361" s="152"/>
      <c r="AT361" s="152"/>
      <c r="AU361" s="152"/>
      <c r="AV361" s="152"/>
      <c r="AW361" s="152"/>
      <c r="AX361" s="152"/>
      <c r="AY361" s="152"/>
      <c r="AZ361" s="152"/>
      <c r="BA361" s="152"/>
      <c r="BB361" s="152"/>
      <c r="BC361" s="152"/>
      <c r="BD361" s="152"/>
      <c r="BE361" s="152"/>
      <c r="BF361" s="152"/>
      <c r="BG361" s="152"/>
      <c r="BH361" s="152"/>
    </row>
    <row r="362" spans="1:60" outlineLevel="1" x14ac:dyDescent="0.25">
      <c r="A362" s="180">
        <v>154</v>
      </c>
      <c r="B362" s="181"/>
      <c r="C362" s="190"/>
      <c r="D362" s="182"/>
      <c r="E362" s="183"/>
      <c r="F362" s="184"/>
      <c r="G362" s="185">
        <f>ROUND(E362*F362,2)</f>
        <v>0</v>
      </c>
      <c r="H362" s="184">
        <v>0</v>
      </c>
      <c r="I362" s="185">
        <f>ROUND(E362*H362,2)</f>
        <v>0</v>
      </c>
      <c r="J362" s="184">
        <v>43350</v>
      </c>
      <c r="K362" s="185">
        <f>ROUND(E362*J362,2)</f>
        <v>0</v>
      </c>
      <c r="L362" s="185">
        <v>21</v>
      </c>
      <c r="M362" s="185">
        <f>G362*(1+L362/100)</f>
        <v>0</v>
      </c>
      <c r="N362" s="183">
        <v>0</v>
      </c>
      <c r="O362" s="183">
        <f>ROUND(E362*N362,2)</f>
        <v>0</v>
      </c>
      <c r="P362" s="183">
        <v>0</v>
      </c>
      <c r="Q362" s="183">
        <f>ROUND(E362*P362,2)</f>
        <v>0</v>
      </c>
      <c r="R362" s="185"/>
      <c r="S362" s="185"/>
      <c r="T362" s="186"/>
      <c r="U362" s="162">
        <v>0</v>
      </c>
      <c r="V362" s="162">
        <f>ROUND(E362*U362,2)</f>
        <v>0</v>
      </c>
      <c r="W362" s="162"/>
      <c r="X362" s="162" t="s">
        <v>164</v>
      </c>
      <c r="Y362" s="162" t="s">
        <v>165</v>
      </c>
      <c r="Z362" s="152"/>
      <c r="AA362" s="152"/>
      <c r="AB362" s="152"/>
      <c r="AC362" s="152"/>
      <c r="AD362" s="152"/>
      <c r="AE362" s="152"/>
      <c r="AF362" s="152"/>
      <c r="AG362" s="152" t="s">
        <v>166</v>
      </c>
      <c r="AH362" s="152"/>
      <c r="AI362" s="152"/>
      <c r="AJ362" s="152"/>
      <c r="AK362" s="152"/>
      <c r="AL362" s="152"/>
      <c r="AM362" s="152"/>
      <c r="AN362" s="152"/>
      <c r="AO362" s="152"/>
      <c r="AP362" s="152"/>
      <c r="AQ362" s="152"/>
      <c r="AR362" s="152"/>
      <c r="AS362" s="152"/>
      <c r="AT362" s="152"/>
      <c r="AU362" s="152"/>
      <c r="AV362" s="152"/>
      <c r="AW362" s="152"/>
      <c r="AX362" s="152"/>
      <c r="AY362" s="152"/>
      <c r="AZ362" s="152"/>
      <c r="BA362" s="152"/>
      <c r="BB362" s="152"/>
      <c r="BC362" s="152"/>
      <c r="BD362" s="152"/>
      <c r="BE362" s="152"/>
      <c r="BF362" s="152"/>
      <c r="BG362" s="152"/>
      <c r="BH362" s="152"/>
    </row>
    <row r="363" spans="1:60" outlineLevel="1" x14ac:dyDescent="0.25">
      <c r="A363" s="180">
        <v>155</v>
      </c>
      <c r="B363" s="181"/>
      <c r="C363" s="190"/>
      <c r="D363" s="182"/>
      <c r="E363" s="183"/>
      <c r="F363" s="184"/>
      <c r="G363" s="185">
        <f>ROUND(E363*F363,2)</f>
        <v>0</v>
      </c>
      <c r="H363" s="184">
        <v>0</v>
      </c>
      <c r="I363" s="185">
        <f>ROUND(E363*H363,2)</f>
        <v>0</v>
      </c>
      <c r="J363" s="184">
        <v>53890</v>
      </c>
      <c r="K363" s="185">
        <f>ROUND(E363*J363,2)</f>
        <v>0</v>
      </c>
      <c r="L363" s="185">
        <v>21</v>
      </c>
      <c r="M363" s="185">
        <f>G363*(1+L363/100)</f>
        <v>0</v>
      </c>
      <c r="N363" s="183">
        <v>0</v>
      </c>
      <c r="O363" s="183">
        <f>ROUND(E363*N363,2)</f>
        <v>0</v>
      </c>
      <c r="P363" s="183">
        <v>0</v>
      </c>
      <c r="Q363" s="183">
        <f>ROUND(E363*P363,2)</f>
        <v>0</v>
      </c>
      <c r="R363" s="185"/>
      <c r="S363" s="185"/>
      <c r="T363" s="186"/>
      <c r="U363" s="162">
        <v>0</v>
      </c>
      <c r="V363" s="162">
        <f>ROUND(E363*U363,2)</f>
        <v>0</v>
      </c>
      <c r="W363" s="162"/>
      <c r="X363" s="162" t="s">
        <v>164</v>
      </c>
      <c r="Y363" s="162" t="s">
        <v>165</v>
      </c>
      <c r="Z363" s="152"/>
      <c r="AA363" s="152"/>
      <c r="AB363" s="152"/>
      <c r="AC363" s="152"/>
      <c r="AD363" s="152"/>
      <c r="AE363" s="152"/>
      <c r="AF363" s="152"/>
      <c r="AG363" s="152" t="s">
        <v>166</v>
      </c>
      <c r="AH363" s="152"/>
      <c r="AI363" s="152"/>
      <c r="AJ363" s="152"/>
      <c r="AK363" s="152"/>
      <c r="AL363" s="152"/>
      <c r="AM363" s="152"/>
      <c r="AN363" s="152"/>
      <c r="AO363" s="152"/>
      <c r="AP363" s="152"/>
      <c r="AQ363" s="152"/>
      <c r="AR363" s="152"/>
      <c r="AS363" s="152"/>
      <c r="AT363" s="152"/>
      <c r="AU363" s="152"/>
      <c r="AV363" s="152"/>
      <c r="AW363" s="152"/>
      <c r="AX363" s="152"/>
      <c r="AY363" s="152"/>
      <c r="AZ363" s="152"/>
      <c r="BA363" s="152"/>
      <c r="BB363" s="152"/>
      <c r="BC363" s="152"/>
      <c r="BD363" s="152"/>
      <c r="BE363" s="152"/>
      <c r="BF363" s="152"/>
      <c r="BG363" s="152"/>
      <c r="BH363" s="152"/>
    </row>
    <row r="364" spans="1:60" ht="20.399999999999999" outlineLevel="1" x14ac:dyDescent="0.25">
      <c r="A364" s="173">
        <v>156</v>
      </c>
      <c r="B364" s="174" t="s">
        <v>623</v>
      </c>
      <c r="C364" s="188" t="s">
        <v>624</v>
      </c>
      <c r="D364" s="175" t="s">
        <v>224</v>
      </c>
      <c r="E364" s="176">
        <v>0.98096000000000005</v>
      </c>
      <c r="F364" s="177"/>
      <c r="G364" s="178">
        <f>ROUND(E364*F364,2)</f>
        <v>0</v>
      </c>
      <c r="H364" s="177">
        <v>35150</v>
      </c>
      <c r="I364" s="178">
        <f>ROUND(E364*H364,2)</f>
        <v>34480.74</v>
      </c>
      <c r="J364" s="177">
        <v>0</v>
      </c>
      <c r="K364" s="178">
        <f>ROUND(E364*J364,2)</f>
        <v>0</v>
      </c>
      <c r="L364" s="178">
        <v>21</v>
      </c>
      <c r="M364" s="178">
        <f>G364*(1+L364/100)</f>
        <v>0</v>
      </c>
      <c r="N364" s="176">
        <v>1</v>
      </c>
      <c r="O364" s="176">
        <f>ROUND(E364*N364,2)</f>
        <v>0.98</v>
      </c>
      <c r="P364" s="176">
        <v>0</v>
      </c>
      <c r="Q364" s="176">
        <f>ROUND(E364*P364,2)</f>
        <v>0</v>
      </c>
      <c r="R364" s="178" t="s">
        <v>287</v>
      </c>
      <c r="S364" s="178" t="s">
        <v>163</v>
      </c>
      <c r="T364" s="179" t="s">
        <v>163</v>
      </c>
      <c r="U364" s="162">
        <v>0</v>
      </c>
      <c r="V364" s="162">
        <f>ROUND(E364*U364,2)</f>
        <v>0</v>
      </c>
      <c r="W364" s="162"/>
      <c r="X364" s="162" t="s">
        <v>288</v>
      </c>
      <c r="Y364" s="162" t="s">
        <v>165</v>
      </c>
      <c r="Z364" s="152"/>
      <c r="AA364" s="152"/>
      <c r="AB364" s="152"/>
      <c r="AC364" s="152"/>
      <c r="AD364" s="152"/>
      <c r="AE364" s="152"/>
      <c r="AF364" s="152"/>
      <c r="AG364" s="152" t="s">
        <v>289</v>
      </c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  <c r="AR364" s="152"/>
      <c r="AS364" s="152"/>
      <c r="AT364" s="152"/>
      <c r="AU364" s="152"/>
      <c r="AV364" s="152"/>
      <c r="AW364" s="152"/>
      <c r="AX364" s="152"/>
      <c r="AY364" s="152"/>
      <c r="AZ364" s="152"/>
      <c r="BA364" s="152"/>
      <c r="BB364" s="152"/>
      <c r="BC364" s="152"/>
      <c r="BD364" s="152"/>
      <c r="BE364" s="152"/>
      <c r="BF364" s="152"/>
      <c r="BG364" s="152"/>
      <c r="BH364" s="152"/>
    </row>
    <row r="365" spans="1:60" outlineLevel="2" x14ac:dyDescent="0.25">
      <c r="A365" s="159"/>
      <c r="B365" s="160"/>
      <c r="C365" s="189" t="s">
        <v>625</v>
      </c>
      <c r="D365" s="163"/>
      <c r="E365" s="164">
        <v>0.98096000000000005</v>
      </c>
      <c r="F365" s="162"/>
      <c r="G365" s="162"/>
      <c r="H365" s="162"/>
      <c r="I365" s="162"/>
      <c r="J365" s="162"/>
      <c r="K365" s="162"/>
      <c r="L365" s="162"/>
      <c r="M365" s="162"/>
      <c r="N365" s="161"/>
      <c r="O365" s="161"/>
      <c r="P365" s="161"/>
      <c r="Q365" s="161"/>
      <c r="R365" s="162"/>
      <c r="S365" s="162"/>
      <c r="T365" s="162"/>
      <c r="U365" s="162"/>
      <c r="V365" s="162"/>
      <c r="W365" s="162"/>
      <c r="X365" s="162"/>
      <c r="Y365" s="162"/>
      <c r="Z365" s="152"/>
      <c r="AA365" s="152"/>
      <c r="AB365" s="152"/>
      <c r="AC365" s="152"/>
      <c r="AD365" s="152"/>
      <c r="AE365" s="152"/>
      <c r="AF365" s="152"/>
      <c r="AG365" s="152" t="s">
        <v>168</v>
      </c>
      <c r="AH365" s="152">
        <v>0</v>
      </c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52"/>
      <c r="AS365" s="152"/>
      <c r="AT365" s="152"/>
      <c r="AU365" s="152"/>
      <c r="AV365" s="152"/>
      <c r="AW365" s="152"/>
      <c r="AX365" s="152"/>
      <c r="AY365" s="152"/>
      <c r="AZ365" s="152"/>
      <c r="BA365" s="152"/>
      <c r="BB365" s="152"/>
      <c r="BC365" s="152"/>
      <c r="BD365" s="152"/>
      <c r="BE365" s="152"/>
      <c r="BF365" s="152"/>
      <c r="BG365" s="152"/>
      <c r="BH365" s="152"/>
    </row>
    <row r="366" spans="1:60" outlineLevel="1" x14ac:dyDescent="0.25">
      <c r="A366" s="173">
        <v>157</v>
      </c>
      <c r="B366" s="174" t="s">
        <v>626</v>
      </c>
      <c r="C366" s="188" t="s">
        <v>627</v>
      </c>
      <c r="D366" s="175" t="s">
        <v>190</v>
      </c>
      <c r="E366" s="176">
        <v>116.688</v>
      </c>
      <c r="F366" s="177"/>
      <c r="G366" s="178">
        <f>ROUND(E366*F366,2)</f>
        <v>0</v>
      </c>
      <c r="H366" s="177">
        <v>484.5</v>
      </c>
      <c r="I366" s="178">
        <f>ROUND(E366*H366,2)</f>
        <v>56535.34</v>
      </c>
      <c r="J366" s="177">
        <v>0</v>
      </c>
      <c r="K366" s="178">
        <f>ROUND(E366*J366,2)</f>
        <v>0</v>
      </c>
      <c r="L366" s="178">
        <v>21</v>
      </c>
      <c r="M366" s="178">
        <f>G366*(1+L366/100)</f>
        <v>0</v>
      </c>
      <c r="N366" s="176">
        <v>6.2500000000000003E-3</v>
      </c>
      <c r="O366" s="176">
        <f>ROUND(E366*N366,2)</f>
        <v>0.73</v>
      </c>
      <c r="P366" s="176">
        <v>0</v>
      </c>
      <c r="Q366" s="176">
        <f>ROUND(E366*P366,2)</f>
        <v>0</v>
      </c>
      <c r="R366" s="178" t="s">
        <v>287</v>
      </c>
      <c r="S366" s="178" t="s">
        <v>163</v>
      </c>
      <c r="T366" s="179" t="s">
        <v>163</v>
      </c>
      <c r="U366" s="162">
        <v>0</v>
      </c>
      <c r="V366" s="162">
        <f>ROUND(E366*U366,2)</f>
        <v>0</v>
      </c>
      <c r="W366" s="162"/>
      <c r="X366" s="162" t="s">
        <v>288</v>
      </c>
      <c r="Y366" s="162" t="s">
        <v>165</v>
      </c>
      <c r="Z366" s="152"/>
      <c r="AA366" s="152"/>
      <c r="AB366" s="152"/>
      <c r="AC366" s="152"/>
      <c r="AD366" s="152"/>
      <c r="AE366" s="152"/>
      <c r="AF366" s="152"/>
      <c r="AG366" s="152" t="s">
        <v>289</v>
      </c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  <c r="AR366" s="152"/>
      <c r="AS366" s="152"/>
      <c r="AT366" s="152"/>
      <c r="AU366" s="152"/>
      <c r="AV366" s="152"/>
      <c r="AW366" s="152"/>
      <c r="AX366" s="152"/>
      <c r="AY366" s="152"/>
      <c r="AZ366" s="152"/>
      <c r="BA366" s="152"/>
      <c r="BB366" s="152"/>
      <c r="BC366" s="152"/>
      <c r="BD366" s="152"/>
      <c r="BE366" s="152"/>
      <c r="BF366" s="152"/>
      <c r="BG366" s="152"/>
      <c r="BH366" s="152"/>
    </row>
    <row r="367" spans="1:60" outlineLevel="2" x14ac:dyDescent="0.25">
      <c r="A367" s="159"/>
      <c r="B367" s="160"/>
      <c r="C367" s="189" t="s">
        <v>628</v>
      </c>
      <c r="D367" s="163"/>
      <c r="E367" s="164">
        <v>116.688</v>
      </c>
      <c r="F367" s="162"/>
      <c r="G367" s="162"/>
      <c r="H367" s="162"/>
      <c r="I367" s="162"/>
      <c r="J367" s="162"/>
      <c r="K367" s="162"/>
      <c r="L367" s="162"/>
      <c r="M367" s="162"/>
      <c r="N367" s="161"/>
      <c r="O367" s="161"/>
      <c r="P367" s="161"/>
      <c r="Q367" s="161"/>
      <c r="R367" s="162"/>
      <c r="S367" s="162"/>
      <c r="T367" s="162"/>
      <c r="U367" s="162"/>
      <c r="V367" s="162"/>
      <c r="W367" s="162"/>
      <c r="X367" s="162"/>
      <c r="Y367" s="162"/>
      <c r="Z367" s="152"/>
      <c r="AA367" s="152"/>
      <c r="AB367" s="152"/>
      <c r="AC367" s="152"/>
      <c r="AD367" s="152"/>
      <c r="AE367" s="152"/>
      <c r="AF367" s="152"/>
      <c r="AG367" s="152" t="s">
        <v>168</v>
      </c>
      <c r="AH367" s="152">
        <v>5</v>
      </c>
      <c r="AI367" s="152"/>
      <c r="AJ367" s="152"/>
      <c r="AK367" s="152"/>
      <c r="AL367" s="152"/>
      <c r="AM367" s="152"/>
      <c r="AN367" s="152"/>
      <c r="AO367" s="152"/>
      <c r="AP367" s="152"/>
      <c r="AQ367" s="152"/>
      <c r="AR367" s="152"/>
      <c r="AS367" s="152"/>
      <c r="AT367" s="152"/>
      <c r="AU367" s="152"/>
      <c r="AV367" s="152"/>
      <c r="AW367" s="152"/>
      <c r="AX367" s="152"/>
      <c r="AY367" s="152"/>
      <c r="AZ367" s="152"/>
      <c r="BA367" s="152"/>
      <c r="BB367" s="152"/>
      <c r="BC367" s="152"/>
      <c r="BD367" s="152"/>
      <c r="BE367" s="152"/>
      <c r="BF367" s="152"/>
      <c r="BG367" s="152"/>
      <c r="BH367" s="152"/>
    </row>
    <row r="368" spans="1:60" outlineLevel="1" x14ac:dyDescent="0.25">
      <c r="A368" s="180">
        <v>158</v>
      </c>
      <c r="B368" s="181" t="s">
        <v>629</v>
      </c>
      <c r="C368" s="190" t="s">
        <v>630</v>
      </c>
      <c r="D368" s="182" t="s">
        <v>0</v>
      </c>
      <c r="E368" s="184"/>
      <c r="F368" s="184"/>
      <c r="G368" s="185">
        <f>ROUND(E368*F368,2)</f>
        <v>0</v>
      </c>
      <c r="H368" s="184">
        <v>0</v>
      </c>
      <c r="I368" s="185">
        <f>ROUND(E368*H368,2)</f>
        <v>0</v>
      </c>
      <c r="J368" s="184">
        <v>2.1</v>
      </c>
      <c r="K368" s="185">
        <f>ROUND(E368*J368,2)</f>
        <v>0</v>
      </c>
      <c r="L368" s="185">
        <v>21</v>
      </c>
      <c r="M368" s="185">
        <f>G368*(1+L368/100)</f>
        <v>0</v>
      </c>
      <c r="N368" s="183">
        <v>0</v>
      </c>
      <c r="O368" s="183">
        <f>ROUND(E368*N368,2)</f>
        <v>0</v>
      </c>
      <c r="P368" s="183">
        <v>0</v>
      </c>
      <c r="Q368" s="183">
        <f>ROUND(E368*P368,2)</f>
        <v>0</v>
      </c>
      <c r="R368" s="185"/>
      <c r="S368" s="185" t="s">
        <v>163</v>
      </c>
      <c r="T368" s="186" t="s">
        <v>163</v>
      </c>
      <c r="U368" s="162">
        <v>0</v>
      </c>
      <c r="V368" s="162">
        <f>ROUND(E368*U368,2)</f>
        <v>0</v>
      </c>
      <c r="W368" s="162"/>
      <c r="X368" s="162" t="s">
        <v>390</v>
      </c>
      <c r="Y368" s="162" t="s">
        <v>165</v>
      </c>
      <c r="Z368" s="152"/>
      <c r="AA368" s="152"/>
      <c r="AB368" s="152"/>
      <c r="AC368" s="152"/>
      <c r="AD368" s="152"/>
      <c r="AE368" s="152"/>
      <c r="AF368" s="152"/>
      <c r="AG368" s="152" t="s">
        <v>391</v>
      </c>
      <c r="AH368" s="152"/>
      <c r="AI368" s="152"/>
      <c r="AJ368" s="152"/>
      <c r="AK368" s="152"/>
      <c r="AL368" s="152"/>
      <c r="AM368" s="152"/>
      <c r="AN368" s="152"/>
      <c r="AO368" s="152"/>
      <c r="AP368" s="152"/>
      <c r="AQ368" s="152"/>
      <c r="AR368" s="152"/>
      <c r="AS368" s="152"/>
      <c r="AT368" s="152"/>
      <c r="AU368" s="152"/>
      <c r="AV368" s="152"/>
      <c r="AW368" s="152"/>
      <c r="AX368" s="152"/>
      <c r="AY368" s="152"/>
      <c r="AZ368" s="152"/>
      <c r="BA368" s="152"/>
      <c r="BB368" s="152"/>
      <c r="BC368" s="152"/>
      <c r="BD368" s="152"/>
      <c r="BE368" s="152"/>
      <c r="BF368" s="152"/>
      <c r="BG368" s="152"/>
      <c r="BH368" s="152"/>
    </row>
    <row r="369" spans="1:60" x14ac:dyDescent="0.25">
      <c r="A369" s="166" t="s">
        <v>158</v>
      </c>
      <c r="B369" s="167" t="s">
        <v>110</v>
      </c>
      <c r="C369" s="187" t="s">
        <v>111</v>
      </c>
      <c r="D369" s="168"/>
      <c r="E369" s="169"/>
      <c r="F369" s="170"/>
      <c r="G369" s="170">
        <f>SUMIF(AG370:AG384,"&lt;&gt;NOR",G370:G384)</f>
        <v>0</v>
      </c>
      <c r="H369" s="170"/>
      <c r="I369" s="170">
        <f>SUM(I370:I384)</f>
        <v>32877.839999999997</v>
      </c>
      <c r="J369" s="170"/>
      <c r="K369" s="170">
        <f>SUM(K370:K384)</f>
        <v>23688.6</v>
      </c>
      <c r="L369" s="170"/>
      <c r="M369" s="170">
        <f>SUM(M370:M384)</f>
        <v>0</v>
      </c>
      <c r="N369" s="169"/>
      <c r="O369" s="169">
        <f>SUM(O370:O384)</f>
        <v>0.77</v>
      </c>
      <c r="P369" s="169"/>
      <c r="Q369" s="169">
        <f>SUM(Q370:Q384)</f>
        <v>0</v>
      </c>
      <c r="R369" s="170"/>
      <c r="S369" s="170"/>
      <c r="T369" s="171"/>
      <c r="U369" s="165"/>
      <c r="V369" s="165">
        <f>SUM(V370:V384)</f>
        <v>41.28</v>
      </c>
      <c r="W369" s="165"/>
      <c r="X369" s="165"/>
      <c r="Y369" s="165"/>
      <c r="AG369" t="s">
        <v>159</v>
      </c>
    </row>
    <row r="370" spans="1:60" outlineLevel="1" x14ac:dyDescent="0.25">
      <c r="A370" s="173">
        <v>159</v>
      </c>
      <c r="B370" s="174" t="s">
        <v>631</v>
      </c>
      <c r="C370" s="188" t="s">
        <v>632</v>
      </c>
      <c r="D370" s="175" t="s">
        <v>190</v>
      </c>
      <c r="E370" s="176">
        <v>25.01</v>
      </c>
      <c r="F370" s="177"/>
      <c r="G370" s="178">
        <f>ROUND(E370*F370,2)</f>
        <v>0</v>
      </c>
      <c r="H370" s="177">
        <v>25.7</v>
      </c>
      <c r="I370" s="178">
        <f>ROUND(E370*H370,2)</f>
        <v>642.76</v>
      </c>
      <c r="J370" s="177">
        <v>28.7</v>
      </c>
      <c r="K370" s="178">
        <f>ROUND(E370*J370,2)</f>
        <v>717.79</v>
      </c>
      <c r="L370" s="178">
        <v>21</v>
      </c>
      <c r="M370" s="178">
        <f>G370*(1+L370/100)</f>
        <v>0</v>
      </c>
      <c r="N370" s="176">
        <v>2.1000000000000001E-4</v>
      </c>
      <c r="O370" s="176">
        <f>ROUND(E370*N370,2)</f>
        <v>0.01</v>
      </c>
      <c r="P370" s="176">
        <v>0</v>
      </c>
      <c r="Q370" s="176">
        <f>ROUND(E370*P370,2)</f>
        <v>0</v>
      </c>
      <c r="R370" s="178"/>
      <c r="S370" s="178" t="s">
        <v>163</v>
      </c>
      <c r="T370" s="179" t="s">
        <v>163</v>
      </c>
      <c r="U370" s="162">
        <v>0.05</v>
      </c>
      <c r="V370" s="162">
        <f>ROUND(E370*U370,2)</f>
        <v>1.25</v>
      </c>
      <c r="W370" s="162"/>
      <c r="X370" s="162" t="s">
        <v>164</v>
      </c>
      <c r="Y370" s="162" t="s">
        <v>165</v>
      </c>
      <c r="Z370" s="152"/>
      <c r="AA370" s="152"/>
      <c r="AB370" s="152"/>
      <c r="AC370" s="152"/>
      <c r="AD370" s="152"/>
      <c r="AE370" s="152"/>
      <c r="AF370" s="152"/>
      <c r="AG370" s="152" t="s">
        <v>166</v>
      </c>
      <c r="AH370" s="152"/>
      <c r="AI370" s="152"/>
      <c r="AJ370" s="152"/>
      <c r="AK370" s="152"/>
      <c r="AL370" s="152"/>
      <c r="AM370" s="152"/>
      <c r="AN370" s="152"/>
      <c r="AO370" s="152"/>
      <c r="AP370" s="152"/>
      <c r="AQ370" s="152"/>
      <c r="AR370" s="152"/>
      <c r="AS370" s="152"/>
      <c r="AT370" s="152"/>
      <c r="AU370" s="152"/>
      <c r="AV370" s="152"/>
      <c r="AW370" s="152"/>
      <c r="AX370" s="152"/>
      <c r="AY370" s="152"/>
      <c r="AZ370" s="152"/>
      <c r="BA370" s="152"/>
      <c r="BB370" s="152"/>
      <c r="BC370" s="152"/>
      <c r="BD370" s="152"/>
      <c r="BE370" s="152"/>
      <c r="BF370" s="152"/>
      <c r="BG370" s="152"/>
      <c r="BH370" s="152"/>
    </row>
    <row r="371" spans="1:60" outlineLevel="2" x14ac:dyDescent="0.25">
      <c r="A371" s="159"/>
      <c r="B371" s="160"/>
      <c r="C371" s="189" t="s">
        <v>338</v>
      </c>
      <c r="D371" s="163"/>
      <c r="E371" s="164">
        <v>25.01</v>
      </c>
      <c r="F371" s="162"/>
      <c r="G371" s="162"/>
      <c r="H371" s="162"/>
      <c r="I371" s="162"/>
      <c r="J371" s="162"/>
      <c r="K371" s="162"/>
      <c r="L371" s="162"/>
      <c r="M371" s="162"/>
      <c r="N371" s="161"/>
      <c r="O371" s="161"/>
      <c r="P371" s="161"/>
      <c r="Q371" s="161"/>
      <c r="R371" s="162"/>
      <c r="S371" s="162"/>
      <c r="T371" s="162"/>
      <c r="U371" s="162"/>
      <c r="V371" s="162"/>
      <c r="W371" s="162"/>
      <c r="X371" s="162"/>
      <c r="Y371" s="162"/>
      <c r="Z371" s="152"/>
      <c r="AA371" s="152"/>
      <c r="AB371" s="152"/>
      <c r="AC371" s="152"/>
      <c r="AD371" s="152"/>
      <c r="AE371" s="152"/>
      <c r="AF371" s="152"/>
      <c r="AG371" s="152" t="s">
        <v>168</v>
      </c>
      <c r="AH371" s="152">
        <v>0</v>
      </c>
      <c r="AI371" s="152"/>
      <c r="AJ371" s="152"/>
      <c r="AK371" s="152"/>
      <c r="AL371" s="152"/>
      <c r="AM371" s="152"/>
      <c r="AN371" s="152"/>
      <c r="AO371" s="152"/>
      <c r="AP371" s="152"/>
      <c r="AQ371" s="152"/>
      <c r="AR371" s="152"/>
      <c r="AS371" s="152"/>
      <c r="AT371" s="152"/>
      <c r="AU371" s="152"/>
      <c r="AV371" s="152"/>
      <c r="AW371" s="152"/>
      <c r="AX371" s="152"/>
      <c r="AY371" s="152"/>
      <c r="AZ371" s="152"/>
      <c r="BA371" s="152"/>
      <c r="BB371" s="152"/>
      <c r="BC371" s="152"/>
      <c r="BD371" s="152"/>
      <c r="BE371" s="152"/>
      <c r="BF371" s="152"/>
      <c r="BG371" s="152"/>
      <c r="BH371" s="152"/>
    </row>
    <row r="372" spans="1:60" outlineLevel="1" x14ac:dyDescent="0.25">
      <c r="A372" s="173">
        <v>160</v>
      </c>
      <c r="B372" s="174" t="s">
        <v>633</v>
      </c>
      <c r="C372" s="188" t="s">
        <v>634</v>
      </c>
      <c r="D372" s="175" t="s">
        <v>235</v>
      </c>
      <c r="E372" s="176">
        <v>11.1</v>
      </c>
      <c r="F372" s="177"/>
      <c r="G372" s="178">
        <f>ROUND(E372*F372,2)</f>
        <v>0</v>
      </c>
      <c r="H372" s="177">
        <v>24.76</v>
      </c>
      <c r="I372" s="178">
        <f>ROUND(E372*H372,2)</f>
        <v>274.83999999999997</v>
      </c>
      <c r="J372" s="177">
        <v>135.74</v>
      </c>
      <c r="K372" s="178">
        <f>ROUND(E372*J372,2)</f>
        <v>1506.71</v>
      </c>
      <c r="L372" s="178">
        <v>21</v>
      </c>
      <c r="M372" s="178">
        <f>G372*(1+L372/100)</f>
        <v>0</v>
      </c>
      <c r="N372" s="176">
        <v>3.6000000000000002E-4</v>
      </c>
      <c r="O372" s="176">
        <f>ROUND(E372*N372,2)</f>
        <v>0</v>
      </c>
      <c r="P372" s="176">
        <v>0</v>
      </c>
      <c r="Q372" s="176">
        <f>ROUND(E372*P372,2)</f>
        <v>0</v>
      </c>
      <c r="R372" s="178"/>
      <c r="S372" s="178" t="s">
        <v>163</v>
      </c>
      <c r="T372" s="179" t="s">
        <v>163</v>
      </c>
      <c r="U372" s="162">
        <v>0.23599999999999999</v>
      </c>
      <c r="V372" s="162">
        <f>ROUND(E372*U372,2)</f>
        <v>2.62</v>
      </c>
      <c r="W372" s="162"/>
      <c r="X372" s="162" t="s">
        <v>164</v>
      </c>
      <c r="Y372" s="162" t="s">
        <v>165</v>
      </c>
      <c r="Z372" s="152"/>
      <c r="AA372" s="152"/>
      <c r="AB372" s="152"/>
      <c r="AC372" s="152"/>
      <c r="AD372" s="152"/>
      <c r="AE372" s="152"/>
      <c r="AF372" s="152"/>
      <c r="AG372" s="152" t="s">
        <v>166</v>
      </c>
      <c r="AH372" s="152"/>
      <c r="AI372" s="152"/>
      <c r="AJ372" s="152"/>
      <c r="AK372" s="152"/>
      <c r="AL372" s="152"/>
      <c r="AM372" s="152"/>
      <c r="AN372" s="152"/>
      <c r="AO372" s="152"/>
      <c r="AP372" s="152"/>
      <c r="AQ372" s="152"/>
      <c r="AR372" s="152"/>
      <c r="AS372" s="152"/>
      <c r="AT372" s="152"/>
      <c r="AU372" s="152"/>
      <c r="AV372" s="152"/>
      <c r="AW372" s="152"/>
      <c r="AX372" s="152"/>
      <c r="AY372" s="152"/>
      <c r="AZ372" s="152"/>
      <c r="BA372" s="152"/>
      <c r="BB372" s="152"/>
      <c r="BC372" s="152"/>
      <c r="BD372" s="152"/>
      <c r="BE372" s="152"/>
      <c r="BF372" s="152"/>
      <c r="BG372" s="152"/>
      <c r="BH372" s="152"/>
    </row>
    <row r="373" spans="1:60" outlineLevel="2" x14ac:dyDescent="0.25">
      <c r="A373" s="159"/>
      <c r="B373" s="160"/>
      <c r="C373" s="189" t="s">
        <v>635</v>
      </c>
      <c r="D373" s="163"/>
      <c r="E373" s="164">
        <v>5.9</v>
      </c>
      <c r="F373" s="162"/>
      <c r="G373" s="162"/>
      <c r="H373" s="162"/>
      <c r="I373" s="162"/>
      <c r="J373" s="162"/>
      <c r="K373" s="162"/>
      <c r="L373" s="162"/>
      <c r="M373" s="162"/>
      <c r="N373" s="161"/>
      <c r="O373" s="161"/>
      <c r="P373" s="161"/>
      <c r="Q373" s="161"/>
      <c r="R373" s="162"/>
      <c r="S373" s="162"/>
      <c r="T373" s="162"/>
      <c r="U373" s="162"/>
      <c r="V373" s="162"/>
      <c r="W373" s="162"/>
      <c r="X373" s="162"/>
      <c r="Y373" s="162"/>
      <c r="Z373" s="152"/>
      <c r="AA373" s="152"/>
      <c r="AB373" s="152"/>
      <c r="AC373" s="152"/>
      <c r="AD373" s="152"/>
      <c r="AE373" s="152"/>
      <c r="AF373" s="152"/>
      <c r="AG373" s="152" t="s">
        <v>168</v>
      </c>
      <c r="AH373" s="152">
        <v>0</v>
      </c>
      <c r="AI373" s="152"/>
      <c r="AJ373" s="152"/>
      <c r="AK373" s="152"/>
      <c r="AL373" s="152"/>
      <c r="AM373" s="152"/>
      <c r="AN373" s="152"/>
      <c r="AO373" s="152"/>
      <c r="AP373" s="152"/>
      <c r="AQ373" s="152"/>
      <c r="AR373" s="152"/>
      <c r="AS373" s="152"/>
      <c r="AT373" s="152"/>
      <c r="AU373" s="152"/>
      <c r="AV373" s="152"/>
      <c r="AW373" s="152"/>
      <c r="AX373" s="152"/>
      <c r="AY373" s="152"/>
      <c r="AZ373" s="152"/>
      <c r="BA373" s="152"/>
      <c r="BB373" s="152"/>
      <c r="BC373" s="152"/>
      <c r="BD373" s="152"/>
      <c r="BE373" s="152"/>
      <c r="BF373" s="152"/>
      <c r="BG373" s="152"/>
      <c r="BH373" s="152"/>
    </row>
    <row r="374" spans="1:60" outlineLevel="3" x14ac:dyDescent="0.25">
      <c r="A374" s="159"/>
      <c r="B374" s="160"/>
      <c r="C374" s="189" t="s">
        <v>482</v>
      </c>
      <c r="D374" s="163"/>
      <c r="E374" s="164">
        <v>5.2</v>
      </c>
      <c r="F374" s="162"/>
      <c r="G374" s="162"/>
      <c r="H374" s="162"/>
      <c r="I374" s="162"/>
      <c r="J374" s="162"/>
      <c r="K374" s="162"/>
      <c r="L374" s="162"/>
      <c r="M374" s="162"/>
      <c r="N374" s="161"/>
      <c r="O374" s="161"/>
      <c r="P374" s="161"/>
      <c r="Q374" s="161"/>
      <c r="R374" s="162"/>
      <c r="S374" s="162"/>
      <c r="T374" s="162"/>
      <c r="U374" s="162"/>
      <c r="V374" s="162"/>
      <c r="W374" s="162"/>
      <c r="X374" s="162"/>
      <c r="Y374" s="162"/>
      <c r="Z374" s="152"/>
      <c r="AA374" s="152"/>
      <c r="AB374" s="152"/>
      <c r="AC374" s="152"/>
      <c r="AD374" s="152"/>
      <c r="AE374" s="152"/>
      <c r="AF374" s="152"/>
      <c r="AG374" s="152" t="s">
        <v>168</v>
      </c>
      <c r="AH374" s="152">
        <v>0</v>
      </c>
      <c r="AI374" s="152"/>
      <c r="AJ374" s="152"/>
      <c r="AK374" s="152"/>
      <c r="AL374" s="152"/>
      <c r="AM374" s="152"/>
      <c r="AN374" s="152"/>
      <c r="AO374" s="152"/>
      <c r="AP374" s="152"/>
      <c r="AQ374" s="152"/>
      <c r="AR374" s="152"/>
      <c r="AS374" s="152"/>
      <c r="AT374" s="152"/>
      <c r="AU374" s="152"/>
      <c r="AV374" s="152"/>
      <c r="AW374" s="152"/>
      <c r="AX374" s="152"/>
      <c r="AY374" s="152"/>
      <c r="AZ374" s="152"/>
      <c r="BA374" s="152"/>
      <c r="BB374" s="152"/>
      <c r="BC374" s="152"/>
      <c r="BD374" s="152"/>
      <c r="BE374" s="152"/>
      <c r="BF374" s="152"/>
      <c r="BG374" s="152"/>
      <c r="BH374" s="152"/>
    </row>
    <row r="375" spans="1:60" outlineLevel="1" x14ac:dyDescent="0.25">
      <c r="A375" s="173">
        <v>161</v>
      </c>
      <c r="B375" s="174" t="s">
        <v>636</v>
      </c>
      <c r="C375" s="188" t="s">
        <v>637</v>
      </c>
      <c r="D375" s="175" t="s">
        <v>235</v>
      </c>
      <c r="E375" s="176">
        <v>11.1</v>
      </c>
      <c r="F375" s="177"/>
      <c r="G375" s="178">
        <f>ROUND(E375*F375,2)</f>
        <v>0</v>
      </c>
      <c r="H375" s="177">
        <v>5.66</v>
      </c>
      <c r="I375" s="178">
        <f>ROUND(E375*H375,2)</f>
        <v>62.83</v>
      </c>
      <c r="J375" s="177">
        <v>100.84</v>
      </c>
      <c r="K375" s="178">
        <f>ROUND(E375*J375,2)</f>
        <v>1119.32</v>
      </c>
      <c r="L375" s="178">
        <v>21</v>
      </c>
      <c r="M375" s="178">
        <f>G375*(1+L375/100)</f>
        <v>0</v>
      </c>
      <c r="N375" s="176">
        <v>0</v>
      </c>
      <c r="O375" s="176">
        <f>ROUND(E375*N375,2)</f>
        <v>0</v>
      </c>
      <c r="P375" s="176">
        <v>0</v>
      </c>
      <c r="Q375" s="176">
        <f>ROUND(E375*P375,2)</f>
        <v>0</v>
      </c>
      <c r="R375" s="178"/>
      <c r="S375" s="178" t="s">
        <v>163</v>
      </c>
      <c r="T375" s="179" t="s">
        <v>163</v>
      </c>
      <c r="U375" s="162">
        <v>0.154</v>
      </c>
      <c r="V375" s="162">
        <f>ROUND(E375*U375,2)</f>
        <v>1.71</v>
      </c>
      <c r="W375" s="162"/>
      <c r="X375" s="162" t="s">
        <v>164</v>
      </c>
      <c r="Y375" s="162" t="s">
        <v>165</v>
      </c>
      <c r="Z375" s="152"/>
      <c r="AA375" s="152"/>
      <c r="AB375" s="152"/>
      <c r="AC375" s="152"/>
      <c r="AD375" s="152"/>
      <c r="AE375" s="152"/>
      <c r="AF375" s="152"/>
      <c r="AG375" s="152" t="s">
        <v>166</v>
      </c>
      <c r="AH375" s="152"/>
      <c r="AI375" s="152"/>
      <c r="AJ375" s="152"/>
      <c r="AK375" s="152"/>
      <c r="AL375" s="152"/>
      <c r="AM375" s="152"/>
      <c r="AN375" s="152"/>
      <c r="AO375" s="152"/>
      <c r="AP375" s="152"/>
      <c r="AQ375" s="152"/>
      <c r="AR375" s="152"/>
      <c r="AS375" s="152"/>
      <c r="AT375" s="152"/>
      <c r="AU375" s="152"/>
      <c r="AV375" s="152"/>
      <c r="AW375" s="152"/>
      <c r="AX375" s="152"/>
      <c r="AY375" s="152"/>
      <c r="AZ375" s="152"/>
      <c r="BA375" s="152"/>
      <c r="BB375" s="152"/>
      <c r="BC375" s="152"/>
      <c r="BD375" s="152"/>
      <c r="BE375" s="152"/>
      <c r="BF375" s="152"/>
      <c r="BG375" s="152"/>
      <c r="BH375" s="152"/>
    </row>
    <row r="376" spans="1:60" outlineLevel="2" x14ac:dyDescent="0.25">
      <c r="A376" s="159"/>
      <c r="B376" s="160"/>
      <c r="C376" s="189" t="s">
        <v>638</v>
      </c>
      <c r="D376" s="163"/>
      <c r="E376" s="164">
        <v>11.1</v>
      </c>
      <c r="F376" s="162"/>
      <c r="G376" s="162"/>
      <c r="H376" s="162"/>
      <c r="I376" s="162"/>
      <c r="J376" s="162"/>
      <c r="K376" s="162"/>
      <c r="L376" s="162"/>
      <c r="M376" s="162"/>
      <c r="N376" s="161"/>
      <c r="O376" s="161"/>
      <c r="P376" s="161"/>
      <c r="Q376" s="161"/>
      <c r="R376" s="162"/>
      <c r="S376" s="162"/>
      <c r="T376" s="162"/>
      <c r="U376" s="162"/>
      <c r="V376" s="162"/>
      <c r="W376" s="162"/>
      <c r="X376" s="162"/>
      <c r="Y376" s="162"/>
      <c r="Z376" s="152"/>
      <c r="AA376" s="152"/>
      <c r="AB376" s="152"/>
      <c r="AC376" s="152"/>
      <c r="AD376" s="152"/>
      <c r="AE376" s="152"/>
      <c r="AF376" s="152"/>
      <c r="AG376" s="152" t="s">
        <v>168</v>
      </c>
      <c r="AH376" s="152">
        <v>5</v>
      </c>
      <c r="AI376" s="152"/>
      <c r="AJ376" s="152"/>
      <c r="AK376" s="152"/>
      <c r="AL376" s="152"/>
      <c r="AM376" s="152"/>
      <c r="AN376" s="152"/>
      <c r="AO376" s="152"/>
      <c r="AP376" s="152"/>
      <c r="AQ376" s="152"/>
      <c r="AR376" s="152"/>
      <c r="AS376" s="152"/>
      <c r="AT376" s="152"/>
      <c r="AU376" s="152"/>
      <c r="AV376" s="152"/>
      <c r="AW376" s="152"/>
      <c r="AX376" s="152"/>
      <c r="AY376" s="152"/>
      <c r="AZ376" s="152"/>
      <c r="BA376" s="152"/>
      <c r="BB376" s="152"/>
      <c r="BC376" s="152"/>
      <c r="BD376" s="152"/>
      <c r="BE376" s="152"/>
      <c r="BF376" s="152"/>
      <c r="BG376" s="152"/>
      <c r="BH376" s="152"/>
    </row>
    <row r="377" spans="1:60" outlineLevel="1" x14ac:dyDescent="0.25">
      <c r="A377" s="173">
        <v>162</v>
      </c>
      <c r="B377" s="174" t="s">
        <v>639</v>
      </c>
      <c r="C377" s="188" t="s">
        <v>640</v>
      </c>
      <c r="D377" s="175" t="s">
        <v>190</v>
      </c>
      <c r="E377" s="176">
        <v>25.01</v>
      </c>
      <c r="F377" s="177"/>
      <c r="G377" s="178">
        <f>ROUND(E377*F377,2)</f>
        <v>0</v>
      </c>
      <c r="H377" s="177">
        <v>284.83999999999997</v>
      </c>
      <c r="I377" s="178">
        <f>ROUND(E377*H377,2)</f>
        <v>7123.85</v>
      </c>
      <c r="J377" s="177">
        <v>773.16</v>
      </c>
      <c r="K377" s="178">
        <f>ROUND(E377*J377,2)</f>
        <v>19336.73</v>
      </c>
      <c r="L377" s="178">
        <v>21</v>
      </c>
      <c r="M377" s="178">
        <f>G377*(1+L377/100)</f>
        <v>0</v>
      </c>
      <c r="N377" s="176">
        <v>8.5100000000000002E-3</v>
      </c>
      <c r="O377" s="176">
        <f>ROUND(E377*N377,2)</f>
        <v>0.21</v>
      </c>
      <c r="P377" s="176">
        <v>0</v>
      </c>
      <c r="Q377" s="176">
        <f>ROUND(E377*P377,2)</f>
        <v>0</v>
      </c>
      <c r="R377" s="178"/>
      <c r="S377" s="178" t="s">
        <v>163</v>
      </c>
      <c r="T377" s="179" t="s">
        <v>163</v>
      </c>
      <c r="U377" s="162">
        <v>1.3466</v>
      </c>
      <c r="V377" s="162">
        <f>ROUND(E377*U377,2)</f>
        <v>33.68</v>
      </c>
      <c r="W377" s="162"/>
      <c r="X377" s="162" t="s">
        <v>164</v>
      </c>
      <c r="Y377" s="162" t="s">
        <v>165</v>
      </c>
      <c r="Z377" s="152"/>
      <c r="AA377" s="152"/>
      <c r="AB377" s="152"/>
      <c r="AC377" s="152"/>
      <c r="AD377" s="152"/>
      <c r="AE377" s="152"/>
      <c r="AF377" s="152"/>
      <c r="AG377" s="152" t="s">
        <v>166</v>
      </c>
      <c r="AH377" s="152"/>
      <c r="AI377" s="152"/>
      <c r="AJ377" s="152"/>
      <c r="AK377" s="152"/>
      <c r="AL377" s="152"/>
      <c r="AM377" s="152"/>
      <c r="AN377" s="152"/>
      <c r="AO377" s="152"/>
      <c r="AP377" s="152"/>
      <c r="AQ377" s="152"/>
      <c r="AR377" s="152"/>
      <c r="AS377" s="152"/>
      <c r="AT377" s="152"/>
      <c r="AU377" s="152"/>
      <c r="AV377" s="152"/>
      <c r="AW377" s="152"/>
      <c r="AX377" s="152"/>
      <c r="AY377" s="152"/>
      <c r="AZ377" s="152"/>
      <c r="BA377" s="152"/>
      <c r="BB377" s="152"/>
      <c r="BC377" s="152"/>
      <c r="BD377" s="152"/>
      <c r="BE377" s="152"/>
      <c r="BF377" s="152"/>
      <c r="BG377" s="152"/>
      <c r="BH377" s="152"/>
    </row>
    <row r="378" spans="1:60" outlineLevel="2" x14ac:dyDescent="0.25">
      <c r="A378" s="159"/>
      <c r="B378" s="160"/>
      <c r="C378" s="189" t="s">
        <v>641</v>
      </c>
      <c r="D378" s="163"/>
      <c r="E378" s="164">
        <v>25.01</v>
      </c>
      <c r="F378" s="162"/>
      <c r="G378" s="162"/>
      <c r="H378" s="162"/>
      <c r="I378" s="162"/>
      <c r="J378" s="162"/>
      <c r="K378" s="162"/>
      <c r="L378" s="162"/>
      <c r="M378" s="162"/>
      <c r="N378" s="161"/>
      <c r="O378" s="161"/>
      <c r="P378" s="161"/>
      <c r="Q378" s="161"/>
      <c r="R378" s="162"/>
      <c r="S378" s="162"/>
      <c r="T378" s="162"/>
      <c r="U378" s="162"/>
      <c r="V378" s="162"/>
      <c r="W378" s="162"/>
      <c r="X378" s="162"/>
      <c r="Y378" s="162"/>
      <c r="Z378" s="152"/>
      <c r="AA378" s="152"/>
      <c r="AB378" s="152"/>
      <c r="AC378" s="152"/>
      <c r="AD378" s="152"/>
      <c r="AE378" s="152"/>
      <c r="AF378" s="152"/>
      <c r="AG378" s="152" t="s">
        <v>168</v>
      </c>
      <c r="AH378" s="152">
        <v>5</v>
      </c>
      <c r="AI378" s="152"/>
      <c r="AJ378" s="152"/>
      <c r="AK378" s="152"/>
      <c r="AL378" s="152"/>
      <c r="AM378" s="152"/>
      <c r="AN378" s="152"/>
      <c r="AO378" s="152"/>
      <c r="AP378" s="152"/>
      <c r="AQ378" s="152"/>
      <c r="AR378" s="152"/>
      <c r="AS378" s="152"/>
      <c r="AT378" s="152"/>
      <c r="AU378" s="152"/>
      <c r="AV378" s="152"/>
      <c r="AW378" s="152"/>
      <c r="AX378" s="152"/>
      <c r="AY378" s="152"/>
      <c r="AZ378" s="152"/>
      <c r="BA378" s="152"/>
      <c r="BB378" s="152"/>
      <c r="BC378" s="152"/>
      <c r="BD378" s="152"/>
      <c r="BE378" s="152"/>
      <c r="BF378" s="152"/>
      <c r="BG378" s="152"/>
      <c r="BH378" s="152"/>
    </row>
    <row r="379" spans="1:60" outlineLevel="1" x14ac:dyDescent="0.25">
      <c r="A379" s="173">
        <v>163</v>
      </c>
      <c r="B379" s="174" t="s">
        <v>642</v>
      </c>
      <c r="C379" s="188" t="s">
        <v>643</v>
      </c>
      <c r="D379" s="175" t="s">
        <v>235</v>
      </c>
      <c r="E379" s="176">
        <v>11.1</v>
      </c>
      <c r="F379" s="177"/>
      <c r="G379" s="178">
        <f>ROUND(E379*F379,2)</f>
        <v>0</v>
      </c>
      <c r="H379" s="177">
        <v>39.42</v>
      </c>
      <c r="I379" s="178">
        <f>ROUND(E379*H379,2)</f>
        <v>437.56</v>
      </c>
      <c r="J379" s="177">
        <v>40.18</v>
      </c>
      <c r="K379" s="178">
        <f>ROUND(E379*J379,2)</f>
        <v>446</v>
      </c>
      <c r="L379" s="178">
        <v>21</v>
      </c>
      <c r="M379" s="178">
        <f>G379*(1+L379/100)</f>
        <v>0</v>
      </c>
      <c r="N379" s="176">
        <v>4.0000000000000003E-5</v>
      </c>
      <c r="O379" s="176">
        <f>ROUND(E379*N379,2)</f>
        <v>0</v>
      </c>
      <c r="P379" s="176">
        <v>0</v>
      </c>
      <c r="Q379" s="176">
        <f>ROUND(E379*P379,2)</f>
        <v>0</v>
      </c>
      <c r="R379" s="178"/>
      <c r="S379" s="178" t="s">
        <v>163</v>
      </c>
      <c r="T379" s="179" t="s">
        <v>163</v>
      </c>
      <c r="U379" s="162">
        <v>7.0000000000000007E-2</v>
      </c>
      <c r="V379" s="162">
        <f>ROUND(E379*U379,2)</f>
        <v>0.78</v>
      </c>
      <c r="W379" s="162"/>
      <c r="X379" s="162" t="s">
        <v>164</v>
      </c>
      <c r="Y379" s="162" t="s">
        <v>165</v>
      </c>
      <c r="Z379" s="152"/>
      <c r="AA379" s="152"/>
      <c r="AB379" s="152"/>
      <c r="AC379" s="152"/>
      <c r="AD379" s="152"/>
      <c r="AE379" s="152"/>
      <c r="AF379" s="152"/>
      <c r="AG379" s="152" t="s">
        <v>166</v>
      </c>
      <c r="AH379" s="152"/>
      <c r="AI379" s="152"/>
      <c r="AJ379" s="152"/>
      <c r="AK379" s="152"/>
      <c r="AL379" s="152"/>
      <c r="AM379" s="152"/>
      <c r="AN379" s="152"/>
      <c r="AO379" s="152"/>
      <c r="AP379" s="152"/>
      <c r="AQ379" s="152"/>
      <c r="AR379" s="152"/>
      <c r="AS379" s="152"/>
      <c r="AT379" s="152"/>
      <c r="AU379" s="152"/>
      <c r="AV379" s="152"/>
      <c r="AW379" s="152"/>
      <c r="AX379" s="152"/>
      <c r="AY379" s="152"/>
      <c r="AZ379" s="152"/>
      <c r="BA379" s="152"/>
      <c r="BB379" s="152"/>
      <c r="BC379" s="152"/>
      <c r="BD379" s="152"/>
      <c r="BE379" s="152"/>
      <c r="BF379" s="152"/>
      <c r="BG379" s="152"/>
      <c r="BH379" s="152"/>
    </row>
    <row r="380" spans="1:60" outlineLevel="2" x14ac:dyDescent="0.25">
      <c r="A380" s="159"/>
      <c r="B380" s="160"/>
      <c r="C380" s="189" t="s">
        <v>638</v>
      </c>
      <c r="D380" s="163"/>
      <c r="E380" s="164">
        <v>11.1</v>
      </c>
      <c r="F380" s="162"/>
      <c r="G380" s="162"/>
      <c r="H380" s="162"/>
      <c r="I380" s="162"/>
      <c r="J380" s="162"/>
      <c r="K380" s="162"/>
      <c r="L380" s="162"/>
      <c r="M380" s="162"/>
      <c r="N380" s="161"/>
      <c r="O380" s="161"/>
      <c r="P380" s="161"/>
      <c r="Q380" s="161"/>
      <c r="R380" s="162"/>
      <c r="S380" s="162"/>
      <c r="T380" s="162"/>
      <c r="U380" s="162"/>
      <c r="V380" s="162"/>
      <c r="W380" s="162"/>
      <c r="X380" s="162"/>
      <c r="Y380" s="162"/>
      <c r="Z380" s="152"/>
      <c r="AA380" s="152"/>
      <c r="AB380" s="152"/>
      <c r="AC380" s="152"/>
      <c r="AD380" s="152"/>
      <c r="AE380" s="152"/>
      <c r="AF380" s="152"/>
      <c r="AG380" s="152" t="s">
        <v>168</v>
      </c>
      <c r="AH380" s="152">
        <v>5</v>
      </c>
      <c r="AI380" s="152"/>
      <c r="AJ380" s="152"/>
      <c r="AK380" s="152"/>
      <c r="AL380" s="152"/>
      <c r="AM380" s="152"/>
      <c r="AN380" s="152"/>
      <c r="AO380" s="152"/>
      <c r="AP380" s="152"/>
      <c r="AQ380" s="152"/>
      <c r="AR380" s="152"/>
      <c r="AS380" s="152"/>
      <c r="AT380" s="152"/>
      <c r="AU380" s="152"/>
      <c r="AV380" s="152"/>
      <c r="AW380" s="152"/>
      <c r="AX380" s="152"/>
      <c r="AY380" s="152"/>
      <c r="AZ380" s="152"/>
      <c r="BA380" s="152"/>
      <c r="BB380" s="152"/>
      <c r="BC380" s="152"/>
      <c r="BD380" s="152"/>
      <c r="BE380" s="152"/>
      <c r="BF380" s="152"/>
      <c r="BG380" s="152"/>
      <c r="BH380" s="152"/>
    </row>
    <row r="381" spans="1:60" outlineLevel="1" x14ac:dyDescent="0.25">
      <c r="A381" s="173">
        <v>164</v>
      </c>
      <c r="B381" s="174" t="s">
        <v>644</v>
      </c>
      <c r="C381" s="188" t="s">
        <v>645</v>
      </c>
      <c r="D381" s="175" t="s">
        <v>190</v>
      </c>
      <c r="E381" s="176">
        <v>28.731999999999999</v>
      </c>
      <c r="F381" s="177"/>
      <c r="G381" s="178">
        <f>ROUND(E381*F381,2)</f>
        <v>0</v>
      </c>
      <c r="H381" s="177">
        <v>847</v>
      </c>
      <c r="I381" s="178">
        <f>ROUND(E381*H381,2)</f>
        <v>24336</v>
      </c>
      <c r="J381" s="177">
        <v>0</v>
      </c>
      <c r="K381" s="178">
        <f>ROUND(E381*J381,2)</f>
        <v>0</v>
      </c>
      <c r="L381" s="178">
        <v>21</v>
      </c>
      <c r="M381" s="178">
        <f>G381*(1+L381/100)</f>
        <v>0</v>
      </c>
      <c r="N381" s="176">
        <v>1.9199999999999998E-2</v>
      </c>
      <c r="O381" s="176">
        <f>ROUND(E381*N381,2)</f>
        <v>0.55000000000000004</v>
      </c>
      <c r="P381" s="176">
        <v>0</v>
      </c>
      <c r="Q381" s="176">
        <f>ROUND(E381*P381,2)</f>
        <v>0</v>
      </c>
      <c r="R381" s="178" t="s">
        <v>287</v>
      </c>
      <c r="S381" s="178" t="s">
        <v>163</v>
      </c>
      <c r="T381" s="179" t="s">
        <v>163</v>
      </c>
      <c r="U381" s="162">
        <v>0</v>
      </c>
      <c r="V381" s="162">
        <f>ROUND(E381*U381,2)</f>
        <v>0</v>
      </c>
      <c r="W381" s="162"/>
      <c r="X381" s="162" t="s">
        <v>288</v>
      </c>
      <c r="Y381" s="162" t="s">
        <v>165</v>
      </c>
      <c r="Z381" s="152"/>
      <c r="AA381" s="152"/>
      <c r="AB381" s="152"/>
      <c r="AC381" s="152"/>
      <c r="AD381" s="152"/>
      <c r="AE381" s="152"/>
      <c r="AF381" s="152"/>
      <c r="AG381" s="152" t="s">
        <v>289</v>
      </c>
      <c r="AH381" s="152"/>
      <c r="AI381" s="152"/>
      <c r="AJ381" s="152"/>
      <c r="AK381" s="152"/>
      <c r="AL381" s="152"/>
      <c r="AM381" s="152"/>
      <c r="AN381" s="152"/>
      <c r="AO381" s="152"/>
      <c r="AP381" s="152"/>
      <c r="AQ381" s="152"/>
      <c r="AR381" s="152"/>
      <c r="AS381" s="152"/>
      <c r="AT381" s="152"/>
      <c r="AU381" s="152"/>
      <c r="AV381" s="152"/>
      <c r="AW381" s="152"/>
      <c r="AX381" s="152"/>
      <c r="AY381" s="152"/>
      <c r="AZ381" s="152"/>
      <c r="BA381" s="152"/>
      <c r="BB381" s="152"/>
      <c r="BC381" s="152"/>
      <c r="BD381" s="152"/>
      <c r="BE381" s="152"/>
      <c r="BF381" s="152"/>
      <c r="BG381" s="152"/>
      <c r="BH381" s="152"/>
    </row>
    <row r="382" spans="1:60" outlineLevel="2" x14ac:dyDescent="0.25">
      <c r="A382" s="159"/>
      <c r="B382" s="160"/>
      <c r="C382" s="189" t="s">
        <v>646</v>
      </c>
      <c r="D382" s="163"/>
      <c r="E382" s="164">
        <v>27.510999999999999</v>
      </c>
      <c r="F382" s="162"/>
      <c r="G382" s="162"/>
      <c r="H382" s="162"/>
      <c r="I382" s="162"/>
      <c r="J382" s="162"/>
      <c r="K382" s="162"/>
      <c r="L382" s="162"/>
      <c r="M382" s="162"/>
      <c r="N382" s="161"/>
      <c r="O382" s="161"/>
      <c r="P382" s="161"/>
      <c r="Q382" s="161"/>
      <c r="R382" s="162"/>
      <c r="S382" s="162"/>
      <c r="T382" s="162"/>
      <c r="U382" s="162"/>
      <c r="V382" s="162"/>
      <c r="W382" s="162"/>
      <c r="X382" s="162"/>
      <c r="Y382" s="162"/>
      <c r="Z382" s="152"/>
      <c r="AA382" s="152"/>
      <c r="AB382" s="152"/>
      <c r="AC382" s="152"/>
      <c r="AD382" s="152"/>
      <c r="AE382" s="152"/>
      <c r="AF382" s="152"/>
      <c r="AG382" s="152" t="s">
        <v>168</v>
      </c>
      <c r="AH382" s="152">
        <v>5</v>
      </c>
      <c r="AI382" s="152"/>
      <c r="AJ382" s="152"/>
      <c r="AK382" s="152"/>
      <c r="AL382" s="152"/>
      <c r="AM382" s="152"/>
      <c r="AN382" s="152"/>
      <c r="AO382" s="152"/>
      <c r="AP382" s="152"/>
      <c r="AQ382" s="152"/>
      <c r="AR382" s="152"/>
      <c r="AS382" s="152"/>
      <c r="AT382" s="152"/>
      <c r="AU382" s="152"/>
      <c r="AV382" s="152"/>
      <c r="AW382" s="152"/>
      <c r="AX382" s="152"/>
      <c r="AY382" s="152"/>
      <c r="AZ382" s="152"/>
      <c r="BA382" s="152"/>
      <c r="BB382" s="152"/>
      <c r="BC382" s="152"/>
      <c r="BD382" s="152"/>
      <c r="BE382" s="152"/>
      <c r="BF382" s="152"/>
      <c r="BG382" s="152"/>
      <c r="BH382" s="152"/>
    </row>
    <row r="383" spans="1:60" outlineLevel="3" x14ac:dyDescent="0.25">
      <c r="A383" s="159"/>
      <c r="B383" s="160"/>
      <c r="C383" s="189" t="s">
        <v>647</v>
      </c>
      <c r="D383" s="163"/>
      <c r="E383" s="164">
        <v>1.2210000000000001</v>
      </c>
      <c r="F383" s="162"/>
      <c r="G383" s="162"/>
      <c r="H383" s="162"/>
      <c r="I383" s="162"/>
      <c r="J383" s="162"/>
      <c r="K383" s="162"/>
      <c r="L383" s="162"/>
      <c r="M383" s="162"/>
      <c r="N383" s="161"/>
      <c r="O383" s="161"/>
      <c r="P383" s="161"/>
      <c r="Q383" s="161"/>
      <c r="R383" s="162"/>
      <c r="S383" s="162"/>
      <c r="T383" s="162"/>
      <c r="U383" s="162"/>
      <c r="V383" s="162"/>
      <c r="W383" s="162"/>
      <c r="X383" s="162"/>
      <c r="Y383" s="162"/>
      <c r="Z383" s="152"/>
      <c r="AA383" s="152"/>
      <c r="AB383" s="152"/>
      <c r="AC383" s="152"/>
      <c r="AD383" s="152"/>
      <c r="AE383" s="152"/>
      <c r="AF383" s="152"/>
      <c r="AG383" s="152" t="s">
        <v>168</v>
      </c>
      <c r="AH383" s="152">
        <v>5</v>
      </c>
      <c r="AI383" s="152"/>
      <c r="AJ383" s="152"/>
      <c r="AK383" s="152"/>
      <c r="AL383" s="152"/>
      <c r="AM383" s="152"/>
      <c r="AN383" s="152"/>
      <c r="AO383" s="152"/>
      <c r="AP383" s="152"/>
      <c r="AQ383" s="152"/>
      <c r="AR383" s="152"/>
      <c r="AS383" s="152"/>
      <c r="AT383" s="152"/>
      <c r="AU383" s="152"/>
      <c r="AV383" s="152"/>
      <c r="AW383" s="152"/>
      <c r="AX383" s="152"/>
      <c r="AY383" s="152"/>
      <c r="AZ383" s="152"/>
      <c r="BA383" s="152"/>
      <c r="BB383" s="152"/>
      <c r="BC383" s="152"/>
      <c r="BD383" s="152"/>
      <c r="BE383" s="152"/>
      <c r="BF383" s="152"/>
      <c r="BG383" s="152"/>
      <c r="BH383" s="152"/>
    </row>
    <row r="384" spans="1:60" outlineLevel="1" x14ac:dyDescent="0.25">
      <c r="A384" s="180">
        <v>165</v>
      </c>
      <c r="B384" s="181" t="s">
        <v>648</v>
      </c>
      <c r="C384" s="190" t="s">
        <v>649</v>
      </c>
      <c r="D384" s="182" t="s">
        <v>224</v>
      </c>
      <c r="E384" s="183">
        <v>0.77417999999999998</v>
      </c>
      <c r="F384" s="184"/>
      <c r="G384" s="185">
        <f>ROUND(E384*F384,2)</f>
        <v>0</v>
      </c>
      <c r="H384" s="184">
        <v>0</v>
      </c>
      <c r="I384" s="185">
        <f>ROUND(E384*H384,2)</f>
        <v>0</v>
      </c>
      <c r="J384" s="184">
        <v>726</v>
      </c>
      <c r="K384" s="185">
        <f>ROUND(E384*J384,2)</f>
        <v>562.04999999999995</v>
      </c>
      <c r="L384" s="185">
        <v>21</v>
      </c>
      <c r="M384" s="185">
        <f>G384*(1+L384/100)</f>
        <v>0</v>
      </c>
      <c r="N384" s="183">
        <v>0</v>
      </c>
      <c r="O384" s="183">
        <f>ROUND(E384*N384,2)</f>
        <v>0</v>
      </c>
      <c r="P384" s="183">
        <v>0</v>
      </c>
      <c r="Q384" s="183">
        <f>ROUND(E384*P384,2)</f>
        <v>0</v>
      </c>
      <c r="R384" s="185"/>
      <c r="S384" s="185" t="s">
        <v>163</v>
      </c>
      <c r="T384" s="186" t="s">
        <v>163</v>
      </c>
      <c r="U384" s="162">
        <v>1.5980000000000001</v>
      </c>
      <c r="V384" s="162">
        <f>ROUND(E384*U384,2)</f>
        <v>1.24</v>
      </c>
      <c r="W384" s="162"/>
      <c r="X384" s="162" t="s">
        <v>390</v>
      </c>
      <c r="Y384" s="162" t="s">
        <v>165</v>
      </c>
      <c r="Z384" s="152"/>
      <c r="AA384" s="152"/>
      <c r="AB384" s="152"/>
      <c r="AC384" s="152"/>
      <c r="AD384" s="152"/>
      <c r="AE384" s="152"/>
      <c r="AF384" s="152"/>
      <c r="AG384" s="152" t="s">
        <v>391</v>
      </c>
      <c r="AH384" s="152"/>
      <c r="AI384" s="152"/>
      <c r="AJ384" s="152"/>
      <c r="AK384" s="152"/>
      <c r="AL384" s="152"/>
      <c r="AM384" s="152"/>
      <c r="AN384" s="152"/>
      <c r="AO384" s="152"/>
      <c r="AP384" s="152"/>
      <c r="AQ384" s="152"/>
      <c r="AR384" s="152"/>
      <c r="AS384" s="152"/>
      <c r="AT384" s="152"/>
      <c r="AU384" s="152"/>
      <c r="AV384" s="152"/>
      <c r="AW384" s="152"/>
      <c r="AX384" s="152"/>
      <c r="AY384" s="152"/>
      <c r="AZ384" s="152"/>
      <c r="BA384" s="152"/>
      <c r="BB384" s="152"/>
      <c r="BC384" s="152"/>
      <c r="BD384" s="152"/>
      <c r="BE384" s="152"/>
      <c r="BF384" s="152"/>
      <c r="BG384" s="152"/>
      <c r="BH384" s="152"/>
    </row>
    <row r="385" spans="1:60" x14ac:dyDescent="0.25">
      <c r="A385" s="166" t="s">
        <v>158</v>
      </c>
      <c r="B385" s="167" t="s">
        <v>112</v>
      </c>
      <c r="C385" s="187" t="s">
        <v>113</v>
      </c>
      <c r="D385" s="168"/>
      <c r="E385" s="169"/>
      <c r="F385" s="170"/>
      <c r="G385" s="170">
        <f>SUMIF(AG386:AG395,"&lt;&gt;NOR",G386:G395)</f>
        <v>0</v>
      </c>
      <c r="H385" s="170"/>
      <c r="I385" s="170">
        <f>SUM(I386:I395)</f>
        <v>82648.87</v>
      </c>
      <c r="J385" s="170"/>
      <c r="K385" s="170">
        <f>SUM(K386:K395)</f>
        <v>42226.239999999998</v>
      </c>
      <c r="L385" s="170"/>
      <c r="M385" s="170">
        <f>SUM(M386:M395)</f>
        <v>0</v>
      </c>
      <c r="N385" s="169"/>
      <c r="O385" s="169">
        <f>SUM(O386:O395)</f>
        <v>0.4</v>
      </c>
      <c r="P385" s="169"/>
      <c r="Q385" s="169">
        <f>SUM(Q386:Q395)</f>
        <v>0</v>
      </c>
      <c r="R385" s="170"/>
      <c r="S385" s="170"/>
      <c r="T385" s="171"/>
      <c r="U385" s="165"/>
      <c r="V385" s="165">
        <f>SUM(V386:V395)</f>
        <v>73.820000000000007</v>
      </c>
      <c r="W385" s="165"/>
      <c r="X385" s="165"/>
      <c r="Y385" s="165"/>
      <c r="AG385" t="s">
        <v>159</v>
      </c>
    </row>
    <row r="386" spans="1:60" outlineLevel="1" x14ac:dyDescent="0.25">
      <c r="A386" s="173">
        <v>166</v>
      </c>
      <c r="B386" s="174" t="s">
        <v>650</v>
      </c>
      <c r="C386" s="188" t="s">
        <v>651</v>
      </c>
      <c r="D386" s="175" t="s">
        <v>190</v>
      </c>
      <c r="E386" s="176">
        <v>135.85</v>
      </c>
      <c r="F386" s="177"/>
      <c r="G386" s="178">
        <f>ROUND(E386*F386,2)</f>
        <v>0</v>
      </c>
      <c r="H386" s="177">
        <v>0</v>
      </c>
      <c r="I386" s="178">
        <f>ROUND(E386*H386,2)</f>
        <v>0</v>
      </c>
      <c r="J386" s="177">
        <v>8.1</v>
      </c>
      <c r="K386" s="178">
        <f>ROUND(E386*J386,2)</f>
        <v>1100.3900000000001</v>
      </c>
      <c r="L386" s="178">
        <v>21</v>
      </c>
      <c r="M386" s="178">
        <f>G386*(1+L386/100)</f>
        <v>0</v>
      </c>
      <c r="N386" s="176">
        <v>0</v>
      </c>
      <c r="O386" s="176">
        <f>ROUND(E386*N386,2)</f>
        <v>0</v>
      </c>
      <c r="P386" s="176">
        <v>0</v>
      </c>
      <c r="Q386" s="176">
        <f>ROUND(E386*P386,2)</f>
        <v>0</v>
      </c>
      <c r="R386" s="178"/>
      <c r="S386" s="178" t="s">
        <v>163</v>
      </c>
      <c r="T386" s="179" t="s">
        <v>163</v>
      </c>
      <c r="U386" s="162">
        <v>1.6E-2</v>
      </c>
      <c r="V386" s="162">
        <f>ROUND(E386*U386,2)</f>
        <v>2.17</v>
      </c>
      <c r="W386" s="162"/>
      <c r="X386" s="162" t="s">
        <v>164</v>
      </c>
      <c r="Y386" s="162" t="s">
        <v>165</v>
      </c>
      <c r="Z386" s="152"/>
      <c r="AA386" s="152"/>
      <c r="AB386" s="152"/>
      <c r="AC386" s="152"/>
      <c r="AD386" s="152"/>
      <c r="AE386" s="152"/>
      <c r="AF386" s="152"/>
      <c r="AG386" s="152" t="s">
        <v>166</v>
      </c>
      <c r="AH386" s="152"/>
      <c r="AI386" s="152"/>
      <c r="AJ386" s="152"/>
      <c r="AK386" s="152"/>
      <c r="AL386" s="152"/>
      <c r="AM386" s="152"/>
      <c r="AN386" s="152"/>
      <c r="AO386" s="152"/>
      <c r="AP386" s="152"/>
      <c r="AQ386" s="152"/>
      <c r="AR386" s="152"/>
      <c r="AS386" s="152"/>
      <c r="AT386" s="152"/>
      <c r="AU386" s="152"/>
      <c r="AV386" s="152"/>
      <c r="AW386" s="152"/>
      <c r="AX386" s="152"/>
      <c r="AY386" s="152"/>
      <c r="AZ386" s="152"/>
      <c r="BA386" s="152"/>
      <c r="BB386" s="152"/>
      <c r="BC386" s="152"/>
      <c r="BD386" s="152"/>
      <c r="BE386" s="152"/>
      <c r="BF386" s="152"/>
      <c r="BG386" s="152"/>
      <c r="BH386" s="152"/>
    </row>
    <row r="387" spans="1:60" outlineLevel="2" x14ac:dyDescent="0.25">
      <c r="A387" s="159"/>
      <c r="B387" s="160"/>
      <c r="C387" s="189" t="s">
        <v>652</v>
      </c>
      <c r="D387" s="163"/>
      <c r="E387" s="164">
        <v>135.85</v>
      </c>
      <c r="F387" s="162"/>
      <c r="G387" s="162"/>
      <c r="H387" s="162"/>
      <c r="I387" s="162"/>
      <c r="J387" s="162"/>
      <c r="K387" s="162"/>
      <c r="L387" s="162"/>
      <c r="M387" s="162"/>
      <c r="N387" s="161"/>
      <c r="O387" s="161"/>
      <c r="P387" s="161"/>
      <c r="Q387" s="161"/>
      <c r="R387" s="162"/>
      <c r="S387" s="162"/>
      <c r="T387" s="162"/>
      <c r="U387" s="162"/>
      <c r="V387" s="162"/>
      <c r="W387" s="162"/>
      <c r="X387" s="162"/>
      <c r="Y387" s="162"/>
      <c r="Z387" s="152"/>
      <c r="AA387" s="152"/>
      <c r="AB387" s="152"/>
      <c r="AC387" s="152"/>
      <c r="AD387" s="152"/>
      <c r="AE387" s="152"/>
      <c r="AF387" s="152"/>
      <c r="AG387" s="152" t="s">
        <v>168</v>
      </c>
      <c r="AH387" s="152">
        <v>5</v>
      </c>
      <c r="AI387" s="152"/>
      <c r="AJ387" s="152"/>
      <c r="AK387" s="152"/>
      <c r="AL387" s="152"/>
      <c r="AM387" s="152"/>
      <c r="AN387" s="152"/>
      <c r="AO387" s="152"/>
      <c r="AP387" s="152"/>
      <c r="AQ387" s="152"/>
      <c r="AR387" s="152"/>
      <c r="AS387" s="152"/>
      <c r="AT387" s="152"/>
      <c r="AU387" s="152"/>
      <c r="AV387" s="152"/>
      <c r="AW387" s="152"/>
      <c r="AX387" s="152"/>
      <c r="AY387" s="152"/>
      <c r="AZ387" s="152"/>
      <c r="BA387" s="152"/>
      <c r="BB387" s="152"/>
      <c r="BC387" s="152"/>
      <c r="BD387" s="152"/>
      <c r="BE387" s="152"/>
      <c r="BF387" s="152"/>
      <c r="BG387" s="152"/>
      <c r="BH387" s="152"/>
    </row>
    <row r="388" spans="1:60" ht="20.399999999999999" outlineLevel="1" x14ac:dyDescent="0.25">
      <c r="A388" s="173">
        <v>167</v>
      </c>
      <c r="B388" s="174" t="s">
        <v>653</v>
      </c>
      <c r="C388" s="188" t="s">
        <v>654</v>
      </c>
      <c r="D388" s="175" t="s">
        <v>235</v>
      </c>
      <c r="E388" s="176">
        <v>76.644999999999996</v>
      </c>
      <c r="F388" s="177"/>
      <c r="G388" s="178">
        <f>ROUND(E388*F388,2)</f>
        <v>0</v>
      </c>
      <c r="H388" s="177">
        <v>43.75</v>
      </c>
      <c r="I388" s="178">
        <f>ROUND(E388*H388,2)</f>
        <v>3353.22</v>
      </c>
      <c r="J388" s="177">
        <v>78.75</v>
      </c>
      <c r="K388" s="178">
        <f>ROUND(E388*J388,2)</f>
        <v>6035.79</v>
      </c>
      <c r="L388" s="178">
        <v>21</v>
      </c>
      <c r="M388" s="178">
        <f>G388*(1+L388/100)</f>
        <v>0</v>
      </c>
      <c r="N388" s="176">
        <v>8.0000000000000007E-5</v>
      </c>
      <c r="O388" s="176">
        <f>ROUND(E388*N388,2)</f>
        <v>0.01</v>
      </c>
      <c r="P388" s="176">
        <v>0</v>
      </c>
      <c r="Q388" s="176">
        <f>ROUND(E388*P388,2)</f>
        <v>0</v>
      </c>
      <c r="R388" s="178"/>
      <c r="S388" s="178" t="s">
        <v>163</v>
      </c>
      <c r="T388" s="179" t="s">
        <v>163</v>
      </c>
      <c r="U388" s="162">
        <v>0.13719999999999999</v>
      </c>
      <c r="V388" s="162">
        <f>ROUND(E388*U388,2)</f>
        <v>10.52</v>
      </c>
      <c r="W388" s="162"/>
      <c r="X388" s="162" t="s">
        <v>164</v>
      </c>
      <c r="Y388" s="162" t="s">
        <v>165</v>
      </c>
      <c r="Z388" s="152"/>
      <c r="AA388" s="152"/>
      <c r="AB388" s="152"/>
      <c r="AC388" s="152"/>
      <c r="AD388" s="152"/>
      <c r="AE388" s="152"/>
      <c r="AF388" s="152"/>
      <c r="AG388" s="152" t="s">
        <v>166</v>
      </c>
      <c r="AH388" s="152"/>
      <c r="AI388" s="152"/>
      <c r="AJ388" s="152"/>
      <c r="AK388" s="152"/>
      <c r="AL388" s="152"/>
      <c r="AM388" s="152"/>
      <c r="AN388" s="152"/>
      <c r="AO388" s="152"/>
      <c r="AP388" s="152"/>
      <c r="AQ388" s="152"/>
      <c r="AR388" s="152"/>
      <c r="AS388" s="152"/>
      <c r="AT388" s="152"/>
      <c r="AU388" s="152"/>
      <c r="AV388" s="152"/>
      <c r="AW388" s="152"/>
      <c r="AX388" s="152"/>
      <c r="AY388" s="152"/>
      <c r="AZ388" s="152"/>
      <c r="BA388" s="152"/>
      <c r="BB388" s="152"/>
      <c r="BC388" s="152"/>
      <c r="BD388" s="152"/>
      <c r="BE388" s="152"/>
      <c r="BF388" s="152"/>
      <c r="BG388" s="152"/>
      <c r="BH388" s="152"/>
    </row>
    <row r="389" spans="1:60" outlineLevel="2" x14ac:dyDescent="0.25">
      <c r="A389" s="159"/>
      <c r="B389" s="160"/>
      <c r="C389" s="189" t="s">
        <v>477</v>
      </c>
      <c r="D389" s="163"/>
      <c r="E389" s="164">
        <v>21.6</v>
      </c>
      <c r="F389" s="162"/>
      <c r="G389" s="162"/>
      <c r="H389" s="162"/>
      <c r="I389" s="162"/>
      <c r="J389" s="162"/>
      <c r="K389" s="162"/>
      <c r="L389" s="162"/>
      <c r="M389" s="162"/>
      <c r="N389" s="161"/>
      <c r="O389" s="161"/>
      <c r="P389" s="161"/>
      <c r="Q389" s="161"/>
      <c r="R389" s="162"/>
      <c r="S389" s="162"/>
      <c r="T389" s="162"/>
      <c r="U389" s="162"/>
      <c r="V389" s="162"/>
      <c r="W389" s="162"/>
      <c r="X389" s="162"/>
      <c r="Y389" s="162"/>
      <c r="Z389" s="152"/>
      <c r="AA389" s="152"/>
      <c r="AB389" s="152"/>
      <c r="AC389" s="152"/>
      <c r="AD389" s="152"/>
      <c r="AE389" s="152"/>
      <c r="AF389" s="152"/>
      <c r="AG389" s="152" t="s">
        <v>168</v>
      </c>
      <c r="AH389" s="152">
        <v>0</v>
      </c>
      <c r="AI389" s="152"/>
      <c r="AJ389" s="152"/>
      <c r="AK389" s="152"/>
      <c r="AL389" s="152"/>
      <c r="AM389" s="152"/>
      <c r="AN389" s="152"/>
      <c r="AO389" s="152"/>
      <c r="AP389" s="152"/>
      <c r="AQ389" s="152"/>
      <c r="AR389" s="152"/>
      <c r="AS389" s="152"/>
      <c r="AT389" s="152"/>
      <c r="AU389" s="152"/>
      <c r="AV389" s="152"/>
      <c r="AW389" s="152"/>
      <c r="AX389" s="152"/>
      <c r="AY389" s="152"/>
      <c r="AZ389" s="152"/>
      <c r="BA389" s="152"/>
      <c r="BB389" s="152"/>
      <c r="BC389" s="152"/>
      <c r="BD389" s="152"/>
      <c r="BE389" s="152"/>
      <c r="BF389" s="152"/>
      <c r="BG389" s="152"/>
      <c r="BH389" s="152"/>
    </row>
    <row r="390" spans="1:60" outlineLevel="3" x14ac:dyDescent="0.25">
      <c r="A390" s="159"/>
      <c r="B390" s="160"/>
      <c r="C390" s="189" t="s">
        <v>655</v>
      </c>
      <c r="D390" s="163"/>
      <c r="E390" s="164">
        <v>7.5</v>
      </c>
      <c r="F390" s="162"/>
      <c r="G390" s="162"/>
      <c r="H390" s="162"/>
      <c r="I390" s="162"/>
      <c r="J390" s="162"/>
      <c r="K390" s="162"/>
      <c r="L390" s="162"/>
      <c r="M390" s="162"/>
      <c r="N390" s="161"/>
      <c r="O390" s="161"/>
      <c r="P390" s="161"/>
      <c r="Q390" s="161"/>
      <c r="R390" s="162"/>
      <c r="S390" s="162"/>
      <c r="T390" s="162"/>
      <c r="U390" s="162"/>
      <c r="V390" s="162"/>
      <c r="W390" s="162"/>
      <c r="X390" s="162"/>
      <c r="Y390" s="162"/>
      <c r="Z390" s="152"/>
      <c r="AA390" s="152"/>
      <c r="AB390" s="152"/>
      <c r="AC390" s="152"/>
      <c r="AD390" s="152"/>
      <c r="AE390" s="152"/>
      <c r="AF390" s="152"/>
      <c r="AG390" s="152" t="s">
        <v>168</v>
      </c>
      <c r="AH390" s="152">
        <v>0</v>
      </c>
      <c r="AI390" s="152"/>
      <c r="AJ390" s="152"/>
      <c r="AK390" s="152"/>
      <c r="AL390" s="152"/>
      <c r="AM390" s="152"/>
      <c r="AN390" s="152"/>
      <c r="AO390" s="152"/>
      <c r="AP390" s="152"/>
      <c r="AQ390" s="152"/>
      <c r="AR390" s="152"/>
      <c r="AS390" s="152"/>
      <c r="AT390" s="152"/>
      <c r="AU390" s="152"/>
      <c r="AV390" s="152"/>
      <c r="AW390" s="152"/>
      <c r="AX390" s="152"/>
      <c r="AY390" s="152"/>
      <c r="AZ390" s="152"/>
      <c r="BA390" s="152"/>
      <c r="BB390" s="152"/>
      <c r="BC390" s="152"/>
      <c r="BD390" s="152"/>
      <c r="BE390" s="152"/>
      <c r="BF390" s="152"/>
      <c r="BG390" s="152"/>
      <c r="BH390" s="152"/>
    </row>
    <row r="391" spans="1:60" outlineLevel="3" x14ac:dyDescent="0.25">
      <c r="A391" s="159"/>
      <c r="B391" s="160"/>
      <c r="C391" s="189" t="s">
        <v>656</v>
      </c>
      <c r="D391" s="163"/>
      <c r="E391" s="164">
        <v>34.375</v>
      </c>
      <c r="F391" s="162"/>
      <c r="G391" s="162"/>
      <c r="H391" s="162"/>
      <c r="I391" s="162"/>
      <c r="J391" s="162"/>
      <c r="K391" s="162"/>
      <c r="L391" s="162"/>
      <c r="M391" s="162"/>
      <c r="N391" s="161"/>
      <c r="O391" s="161"/>
      <c r="P391" s="161"/>
      <c r="Q391" s="161"/>
      <c r="R391" s="162"/>
      <c r="S391" s="162"/>
      <c r="T391" s="162"/>
      <c r="U391" s="162"/>
      <c r="V391" s="162"/>
      <c r="W391" s="162"/>
      <c r="X391" s="162"/>
      <c r="Y391" s="162"/>
      <c r="Z391" s="152"/>
      <c r="AA391" s="152"/>
      <c r="AB391" s="152"/>
      <c r="AC391" s="152"/>
      <c r="AD391" s="152"/>
      <c r="AE391" s="152"/>
      <c r="AF391" s="152"/>
      <c r="AG391" s="152" t="s">
        <v>168</v>
      </c>
      <c r="AH391" s="152">
        <v>0</v>
      </c>
      <c r="AI391" s="152"/>
      <c r="AJ391" s="152"/>
      <c r="AK391" s="152"/>
      <c r="AL391" s="152"/>
      <c r="AM391" s="152"/>
      <c r="AN391" s="152"/>
      <c r="AO391" s="152"/>
      <c r="AP391" s="152"/>
      <c r="AQ391" s="152"/>
      <c r="AR391" s="152"/>
      <c r="AS391" s="152"/>
      <c r="AT391" s="152"/>
      <c r="AU391" s="152"/>
      <c r="AV391" s="152"/>
      <c r="AW391" s="152"/>
      <c r="AX391" s="152"/>
      <c r="AY391" s="152"/>
      <c r="AZ391" s="152"/>
      <c r="BA391" s="152"/>
      <c r="BB391" s="152"/>
      <c r="BC391" s="152"/>
      <c r="BD391" s="152"/>
      <c r="BE391" s="152"/>
      <c r="BF391" s="152"/>
      <c r="BG391" s="152"/>
      <c r="BH391" s="152"/>
    </row>
    <row r="392" spans="1:60" outlineLevel="3" x14ac:dyDescent="0.25">
      <c r="A392" s="159"/>
      <c r="B392" s="160"/>
      <c r="C392" s="189" t="s">
        <v>657</v>
      </c>
      <c r="D392" s="163"/>
      <c r="E392" s="164">
        <v>13.17</v>
      </c>
      <c r="F392" s="162"/>
      <c r="G392" s="162"/>
      <c r="H392" s="162"/>
      <c r="I392" s="162"/>
      <c r="J392" s="162"/>
      <c r="K392" s="162"/>
      <c r="L392" s="162"/>
      <c r="M392" s="162"/>
      <c r="N392" s="161"/>
      <c r="O392" s="161"/>
      <c r="P392" s="161"/>
      <c r="Q392" s="161"/>
      <c r="R392" s="162"/>
      <c r="S392" s="162"/>
      <c r="T392" s="162"/>
      <c r="U392" s="162"/>
      <c r="V392" s="162"/>
      <c r="W392" s="162"/>
      <c r="X392" s="162"/>
      <c r="Y392" s="162"/>
      <c r="Z392" s="152"/>
      <c r="AA392" s="152"/>
      <c r="AB392" s="152"/>
      <c r="AC392" s="152"/>
      <c r="AD392" s="152"/>
      <c r="AE392" s="152"/>
      <c r="AF392" s="152"/>
      <c r="AG392" s="152" t="s">
        <v>168</v>
      </c>
      <c r="AH392" s="152">
        <v>0</v>
      </c>
      <c r="AI392" s="152"/>
      <c r="AJ392" s="152"/>
      <c r="AK392" s="152"/>
      <c r="AL392" s="152"/>
      <c r="AM392" s="152"/>
      <c r="AN392" s="152"/>
      <c r="AO392" s="152"/>
      <c r="AP392" s="152"/>
      <c r="AQ392" s="152"/>
      <c r="AR392" s="152"/>
      <c r="AS392" s="152"/>
      <c r="AT392" s="152"/>
      <c r="AU392" s="152"/>
      <c r="AV392" s="152"/>
      <c r="AW392" s="152"/>
      <c r="AX392" s="152"/>
      <c r="AY392" s="152"/>
      <c r="AZ392" s="152"/>
      <c r="BA392" s="152"/>
      <c r="BB392" s="152"/>
      <c r="BC392" s="152"/>
      <c r="BD392" s="152"/>
      <c r="BE392" s="152"/>
      <c r="BF392" s="152"/>
      <c r="BG392" s="152"/>
      <c r="BH392" s="152"/>
    </row>
    <row r="393" spans="1:60" ht="20.399999999999999" outlineLevel="1" x14ac:dyDescent="0.25">
      <c r="A393" s="173">
        <v>168</v>
      </c>
      <c r="B393" s="174" t="s">
        <v>658</v>
      </c>
      <c r="C393" s="188" t="s">
        <v>659</v>
      </c>
      <c r="D393" s="175" t="s">
        <v>190</v>
      </c>
      <c r="E393" s="176">
        <v>135.85</v>
      </c>
      <c r="F393" s="177"/>
      <c r="G393" s="178">
        <f>ROUND(E393*F393,2)</f>
        <v>0</v>
      </c>
      <c r="H393" s="177">
        <v>583.70000000000005</v>
      </c>
      <c r="I393" s="178">
        <f>ROUND(E393*H393,2)</f>
        <v>79295.649999999994</v>
      </c>
      <c r="J393" s="177">
        <v>258.3</v>
      </c>
      <c r="K393" s="178">
        <f>ROUND(E393*J393,2)</f>
        <v>35090.06</v>
      </c>
      <c r="L393" s="178">
        <v>21</v>
      </c>
      <c r="M393" s="178">
        <f>G393*(1+L393/100)</f>
        <v>0</v>
      </c>
      <c r="N393" s="176">
        <v>2.8500000000000001E-3</v>
      </c>
      <c r="O393" s="176">
        <f>ROUND(E393*N393,2)</f>
        <v>0.39</v>
      </c>
      <c r="P393" s="176">
        <v>0</v>
      </c>
      <c r="Q393" s="176">
        <f>ROUND(E393*P393,2)</f>
        <v>0</v>
      </c>
      <c r="R393" s="178"/>
      <c r="S393" s="178" t="s">
        <v>163</v>
      </c>
      <c r="T393" s="179" t="s">
        <v>163</v>
      </c>
      <c r="U393" s="162">
        <v>0.45</v>
      </c>
      <c r="V393" s="162">
        <f>ROUND(E393*U393,2)</f>
        <v>61.13</v>
      </c>
      <c r="W393" s="162"/>
      <c r="X393" s="162" t="s">
        <v>164</v>
      </c>
      <c r="Y393" s="162" t="s">
        <v>165</v>
      </c>
      <c r="Z393" s="152"/>
      <c r="AA393" s="152"/>
      <c r="AB393" s="152"/>
      <c r="AC393" s="152"/>
      <c r="AD393" s="152"/>
      <c r="AE393" s="152"/>
      <c r="AF393" s="152"/>
      <c r="AG393" s="152" t="s">
        <v>166</v>
      </c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  <c r="AR393" s="152"/>
      <c r="AS393" s="152"/>
      <c r="AT393" s="152"/>
      <c r="AU393" s="152"/>
      <c r="AV393" s="152"/>
      <c r="AW393" s="152"/>
      <c r="AX393" s="152"/>
      <c r="AY393" s="152"/>
      <c r="AZ393" s="152"/>
      <c r="BA393" s="152"/>
      <c r="BB393" s="152"/>
      <c r="BC393" s="152"/>
      <c r="BD393" s="152"/>
      <c r="BE393" s="152"/>
      <c r="BF393" s="152"/>
      <c r="BG393" s="152"/>
      <c r="BH393" s="152"/>
    </row>
    <row r="394" spans="1:60" outlineLevel="2" x14ac:dyDescent="0.25">
      <c r="A394" s="159"/>
      <c r="B394" s="160"/>
      <c r="C394" s="189" t="s">
        <v>660</v>
      </c>
      <c r="D394" s="163"/>
      <c r="E394" s="164">
        <v>135.85</v>
      </c>
      <c r="F394" s="162"/>
      <c r="G394" s="162"/>
      <c r="H394" s="162"/>
      <c r="I394" s="162"/>
      <c r="J394" s="162"/>
      <c r="K394" s="162"/>
      <c r="L394" s="162"/>
      <c r="M394" s="162"/>
      <c r="N394" s="161"/>
      <c r="O394" s="161"/>
      <c r="P394" s="161"/>
      <c r="Q394" s="161"/>
      <c r="R394" s="162"/>
      <c r="S394" s="162"/>
      <c r="T394" s="162"/>
      <c r="U394" s="162"/>
      <c r="V394" s="162"/>
      <c r="W394" s="162"/>
      <c r="X394" s="162"/>
      <c r="Y394" s="162"/>
      <c r="Z394" s="152"/>
      <c r="AA394" s="152"/>
      <c r="AB394" s="152"/>
      <c r="AC394" s="152"/>
      <c r="AD394" s="152"/>
      <c r="AE394" s="152"/>
      <c r="AF394" s="152"/>
      <c r="AG394" s="152" t="s">
        <v>168</v>
      </c>
      <c r="AH394" s="152">
        <v>5</v>
      </c>
      <c r="AI394" s="152"/>
      <c r="AJ394" s="152"/>
      <c r="AK394" s="152"/>
      <c r="AL394" s="152"/>
      <c r="AM394" s="152"/>
      <c r="AN394" s="152"/>
      <c r="AO394" s="152"/>
      <c r="AP394" s="152"/>
      <c r="AQ394" s="152"/>
      <c r="AR394" s="152"/>
      <c r="AS394" s="152"/>
      <c r="AT394" s="152"/>
      <c r="AU394" s="152"/>
      <c r="AV394" s="152"/>
      <c r="AW394" s="152"/>
      <c r="AX394" s="152"/>
      <c r="AY394" s="152"/>
      <c r="AZ394" s="152"/>
      <c r="BA394" s="152"/>
      <c r="BB394" s="152"/>
      <c r="BC394" s="152"/>
      <c r="BD394" s="152"/>
      <c r="BE394" s="152"/>
      <c r="BF394" s="152"/>
      <c r="BG394" s="152"/>
      <c r="BH394" s="152"/>
    </row>
    <row r="395" spans="1:60" outlineLevel="1" x14ac:dyDescent="0.25">
      <c r="A395" s="180">
        <v>169</v>
      </c>
      <c r="B395" s="181" t="s">
        <v>661</v>
      </c>
      <c r="C395" s="190" t="s">
        <v>662</v>
      </c>
      <c r="D395" s="182" t="s">
        <v>0</v>
      </c>
      <c r="E395" s="184"/>
      <c r="F395" s="184"/>
      <c r="G395" s="185">
        <f>ROUND(E395*F395,2)</f>
        <v>0</v>
      </c>
      <c r="H395" s="184">
        <v>0</v>
      </c>
      <c r="I395" s="185">
        <f>ROUND(E395*H395,2)</f>
        <v>0</v>
      </c>
      <c r="J395" s="184">
        <v>0.92</v>
      </c>
      <c r="K395" s="185">
        <f>ROUND(E395*J395,2)</f>
        <v>0</v>
      </c>
      <c r="L395" s="185">
        <v>21</v>
      </c>
      <c r="M395" s="185">
        <f>G395*(1+L395/100)</f>
        <v>0</v>
      </c>
      <c r="N395" s="183">
        <v>0</v>
      </c>
      <c r="O395" s="183">
        <f>ROUND(E395*N395,2)</f>
        <v>0</v>
      </c>
      <c r="P395" s="183">
        <v>0</v>
      </c>
      <c r="Q395" s="183">
        <f>ROUND(E395*P395,2)</f>
        <v>0</v>
      </c>
      <c r="R395" s="185"/>
      <c r="S395" s="185" t="s">
        <v>163</v>
      </c>
      <c r="T395" s="186" t="s">
        <v>163</v>
      </c>
      <c r="U395" s="162">
        <v>0</v>
      </c>
      <c r="V395" s="162">
        <f>ROUND(E395*U395,2)</f>
        <v>0</v>
      </c>
      <c r="W395" s="162"/>
      <c r="X395" s="162" t="s">
        <v>390</v>
      </c>
      <c r="Y395" s="162" t="s">
        <v>165</v>
      </c>
      <c r="Z395" s="152"/>
      <c r="AA395" s="152"/>
      <c r="AB395" s="152"/>
      <c r="AC395" s="152"/>
      <c r="AD395" s="152"/>
      <c r="AE395" s="152"/>
      <c r="AF395" s="152"/>
      <c r="AG395" s="152" t="s">
        <v>391</v>
      </c>
      <c r="AH395" s="152"/>
      <c r="AI395" s="152"/>
      <c r="AJ395" s="152"/>
      <c r="AK395" s="152"/>
      <c r="AL395" s="152"/>
      <c r="AM395" s="152"/>
      <c r="AN395" s="152"/>
      <c r="AO395" s="152"/>
      <c r="AP395" s="152"/>
      <c r="AQ395" s="152"/>
      <c r="AR395" s="152"/>
      <c r="AS395" s="152"/>
      <c r="AT395" s="152"/>
      <c r="AU395" s="152"/>
      <c r="AV395" s="152"/>
      <c r="AW395" s="152"/>
      <c r="AX395" s="152"/>
      <c r="AY395" s="152"/>
      <c r="AZ395" s="152"/>
      <c r="BA395" s="152"/>
      <c r="BB395" s="152"/>
      <c r="BC395" s="152"/>
      <c r="BD395" s="152"/>
      <c r="BE395" s="152"/>
      <c r="BF395" s="152"/>
      <c r="BG395" s="152"/>
      <c r="BH395" s="152"/>
    </row>
    <row r="396" spans="1:60" x14ac:dyDescent="0.25">
      <c r="A396" s="166" t="s">
        <v>158</v>
      </c>
      <c r="B396" s="167" t="s">
        <v>114</v>
      </c>
      <c r="C396" s="187" t="s">
        <v>115</v>
      </c>
      <c r="D396" s="168"/>
      <c r="E396" s="169"/>
      <c r="F396" s="170"/>
      <c r="G396" s="170">
        <f>SUMIF(AG397:AG399,"&lt;&gt;NOR",G397:G399)</f>
        <v>0</v>
      </c>
      <c r="H396" s="170"/>
      <c r="I396" s="170">
        <f>SUM(I397:I399)</f>
        <v>9076.14</v>
      </c>
      <c r="J396" s="170"/>
      <c r="K396" s="170">
        <f>SUM(K397:K399)</f>
        <v>31409.91</v>
      </c>
      <c r="L396" s="170"/>
      <c r="M396" s="170">
        <f>SUM(M397:M399)</f>
        <v>0</v>
      </c>
      <c r="N396" s="169"/>
      <c r="O396" s="169">
        <f>SUM(O397:O399)</f>
        <v>0.3</v>
      </c>
      <c r="P396" s="169"/>
      <c r="Q396" s="169">
        <f>SUM(Q397:Q399)</f>
        <v>0</v>
      </c>
      <c r="R396" s="170"/>
      <c r="S396" s="170"/>
      <c r="T396" s="171"/>
      <c r="U396" s="165"/>
      <c r="V396" s="165">
        <f>SUM(V397:V399)</f>
        <v>54.790000000000006</v>
      </c>
      <c r="W396" s="165"/>
      <c r="X396" s="165"/>
      <c r="Y396" s="165"/>
      <c r="AG396" t="s">
        <v>159</v>
      </c>
    </row>
    <row r="397" spans="1:60" outlineLevel="1" x14ac:dyDescent="0.25">
      <c r="A397" s="173">
        <v>170</v>
      </c>
      <c r="B397" s="174" t="s">
        <v>663</v>
      </c>
      <c r="C397" s="188" t="s">
        <v>664</v>
      </c>
      <c r="D397" s="175" t="s">
        <v>190</v>
      </c>
      <c r="E397" s="176">
        <v>135.85</v>
      </c>
      <c r="F397" s="177"/>
      <c r="G397" s="178">
        <f>ROUND(E397*F397,2)</f>
        <v>0</v>
      </c>
      <c r="H397" s="177">
        <v>66.81</v>
      </c>
      <c r="I397" s="178">
        <f>ROUND(E397*H397,2)</f>
        <v>9076.14</v>
      </c>
      <c r="J397" s="177">
        <v>229.69</v>
      </c>
      <c r="K397" s="178">
        <f>ROUND(E397*J397,2)</f>
        <v>31203.39</v>
      </c>
      <c r="L397" s="178">
        <v>21</v>
      </c>
      <c r="M397" s="178">
        <f>G397*(1+L397/100)</f>
        <v>0</v>
      </c>
      <c r="N397" s="176">
        <v>2.2000000000000001E-3</v>
      </c>
      <c r="O397" s="176">
        <f>ROUND(E397*N397,2)</f>
        <v>0.3</v>
      </c>
      <c r="P397" s="176">
        <v>0</v>
      </c>
      <c r="Q397" s="176">
        <f>ROUND(E397*P397,2)</f>
        <v>0</v>
      </c>
      <c r="R397" s="178"/>
      <c r="S397" s="178" t="s">
        <v>163</v>
      </c>
      <c r="T397" s="179" t="s">
        <v>163</v>
      </c>
      <c r="U397" s="162">
        <v>0.4</v>
      </c>
      <c r="V397" s="162">
        <f>ROUND(E397*U397,2)</f>
        <v>54.34</v>
      </c>
      <c r="W397" s="162"/>
      <c r="X397" s="162" t="s">
        <v>164</v>
      </c>
      <c r="Y397" s="162" t="s">
        <v>165</v>
      </c>
      <c r="Z397" s="152"/>
      <c r="AA397" s="152"/>
      <c r="AB397" s="152"/>
      <c r="AC397" s="152"/>
      <c r="AD397" s="152"/>
      <c r="AE397" s="152"/>
      <c r="AF397" s="152"/>
      <c r="AG397" s="152" t="s">
        <v>166</v>
      </c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  <c r="AR397" s="152"/>
      <c r="AS397" s="152"/>
      <c r="AT397" s="152"/>
      <c r="AU397" s="152"/>
      <c r="AV397" s="152"/>
      <c r="AW397" s="152"/>
      <c r="AX397" s="152"/>
      <c r="AY397" s="152"/>
      <c r="AZ397" s="152"/>
      <c r="BA397" s="152"/>
      <c r="BB397" s="152"/>
      <c r="BC397" s="152"/>
      <c r="BD397" s="152"/>
      <c r="BE397" s="152"/>
      <c r="BF397" s="152"/>
      <c r="BG397" s="152"/>
      <c r="BH397" s="152"/>
    </row>
    <row r="398" spans="1:60" outlineLevel="2" x14ac:dyDescent="0.25">
      <c r="A398" s="159"/>
      <c r="B398" s="160"/>
      <c r="C398" s="189" t="s">
        <v>665</v>
      </c>
      <c r="D398" s="163"/>
      <c r="E398" s="164">
        <v>135.85</v>
      </c>
      <c r="F398" s="162"/>
      <c r="G398" s="162"/>
      <c r="H398" s="162"/>
      <c r="I398" s="162"/>
      <c r="J398" s="162"/>
      <c r="K398" s="162"/>
      <c r="L398" s="162"/>
      <c r="M398" s="162"/>
      <c r="N398" s="161"/>
      <c r="O398" s="161"/>
      <c r="P398" s="161"/>
      <c r="Q398" s="161"/>
      <c r="R398" s="162"/>
      <c r="S398" s="162"/>
      <c r="T398" s="162"/>
      <c r="U398" s="162"/>
      <c r="V398" s="162"/>
      <c r="W398" s="162"/>
      <c r="X398" s="162"/>
      <c r="Y398" s="162"/>
      <c r="Z398" s="152"/>
      <c r="AA398" s="152"/>
      <c r="AB398" s="152"/>
      <c r="AC398" s="152"/>
      <c r="AD398" s="152"/>
      <c r="AE398" s="152"/>
      <c r="AF398" s="152"/>
      <c r="AG398" s="152" t="s">
        <v>168</v>
      </c>
      <c r="AH398" s="152">
        <v>0</v>
      </c>
      <c r="AI398" s="152"/>
      <c r="AJ398" s="152"/>
      <c r="AK398" s="152"/>
      <c r="AL398" s="152"/>
      <c r="AM398" s="152"/>
      <c r="AN398" s="152"/>
      <c r="AO398" s="152"/>
      <c r="AP398" s="152"/>
      <c r="AQ398" s="152"/>
      <c r="AR398" s="152"/>
      <c r="AS398" s="152"/>
      <c r="AT398" s="152"/>
      <c r="AU398" s="152"/>
      <c r="AV398" s="152"/>
      <c r="AW398" s="152"/>
      <c r="AX398" s="152"/>
      <c r="AY398" s="152"/>
      <c r="AZ398" s="152"/>
      <c r="BA398" s="152"/>
      <c r="BB398" s="152"/>
      <c r="BC398" s="152"/>
      <c r="BD398" s="152"/>
      <c r="BE398" s="152"/>
      <c r="BF398" s="152"/>
      <c r="BG398" s="152"/>
      <c r="BH398" s="152"/>
    </row>
    <row r="399" spans="1:60" outlineLevel="1" x14ac:dyDescent="0.25">
      <c r="A399" s="180">
        <v>171</v>
      </c>
      <c r="B399" s="181" t="s">
        <v>666</v>
      </c>
      <c r="C399" s="190" t="s">
        <v>667</v>
      </c>
      <c r="D399" s="182" t="s">
        <v>224</v>
      </c>
      <c r="E399" s="183">
        <v>0.29887000000000002</v>
      </c>
      <c r="F399" s="184"/>
      <c r="G399" s="185">
        <f>ROUND(E399*F399,2)</f>
        <v>0</v>
      </c>
      <c r="H399" s="184">
        <v>0</v>
      </c>
      <c r="I399" s="185">
        <f>ROUND(E399*H399,2)</f>
        <v>0</v>
      </c>
      <c r="J399" s="184">
        <v>691</v>
      </c>
      <c r="K399" s="185">
        <f>ROUND(E399*J399,2)</f>
        <v>206.52</v>
      </c>
      <c r="L399" s="185">
        <v>21</v>
      </c>
      <c r="M399" s="185">
        <f>G399*(1+L399/100)</f>
        <v>0</v>
      </c>
      <c r="N399" s="183">
        <v>0</v>
      </c>
      <c r="O399" s="183">
        <f>ROUND(E399*N399,2)</f>
        <v>0</v>
      </c>
      <c r="P399" s="183">
        <v>0</v>
      </c>
      <c r="Q399" s="183">
        <f>ROUND(E399*P399,2)</f>
        <v>0</v>
      </c>
      <c r="R399" s="185"/>
      <c r="S399" s="185" t="s">
        <v>163</v>
      </c>
      <c r="T399" s="186" t="s">
        <v>163</v>
      </c>
      <c r="U399" s="162">
        <v>1.4990000000000001</v>
      </c>
      <c r="V399" s="162">
        <f>ROUND(E399*U399,2)</f>
        <v>0.45</v>
      </c>
      <c r="W399" s="162"/>
      <c r="X399" s="162" t="s">
        <v>390</v>
      </c>
      <c r="Y399" s="162" t="s">
        <v>165</v>
      </c>
      <c r="Z399" s="152"/>
      <c r="AA399" s="152"/>
      <c r="AB399" s="152"/>
      <c r="AC399" s="152"/>
      <c r="AD399" s="152"/>
      <c r="AE399" s="152"/>
      <c r="AF399" s="152"/>
      <c r="AG399" s="152" t="s">
        <v>391</v>
      </c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  <c r="AR399" s="152"/>
      <c r="AS399" s="152"/>
      <c r="AT399" s="152"/>
      <c r="AU399" s="152"/>
      <c r="AV399" s="152"/>
      <c r="AW399" s="152"/>
      <c r="AX399" s="152"/>
      <c r="AY399" s="152"/>
      <c r="AZ399" s="152"/>
      <c r="BA399" s="152"/>
      <c r="BB399" s="152"/>
      <c r="BC399" s="152"/>
      <c r="BD399" s="152"/>
      <c r="BE399" s="152"/>
      <c r="BF399" s="152"/>
      <c r="BG399" s="152"/>
      <c r="BH399" s="152"/>
    </row>
    <row r="400" spans="1:60" x14ac:dyDescent="0.25">
      <c r="A400" s="166" t="s">
        <v>158</v>
      </c>
      <c r="B400" s="167" t="s">
        <v>116</v>
      </c>
      <c r="C400" s="187" t="s">
        <v>117</v>
      </c>
      <c r="D400" s="168"/>
      <c r="E400" s="169"/>
      <c r="F400" s="170"/>
      <c r="G400" s="170">
        <f>SUMIF(AG401:AG430,"&lt;&gt;NOR",G401:G430)</f>
        <v>0</v>
      </c>
      <c r="H400" s="170"/>
      <c r="I400" s="170">
        <f>SUM(I401:I430)</f>
        <v>114690.44</v>
      </c>
      <c r="J400" s="170"/>
      <c r="K400" s="170">
        <f>SUM(K401:K430)</f>
        <v>58696.35</v>
      </c>
      <c r="L400" s="170"/>
      <c r="M400" s="170">
        <f>SUM(M401:M430)</f>
        <v>0</v>
      </c>
      <c r="N400" s="169"/>
      <c r="O400" s="169">
        <f>SUM(O401:O430)</f>
        <v>1.7100000000000002</v>
      </c>
      <c r="P400" s="169"/>
      <c r="Q400" s="169">
        <f>SUM(Q401:Q430)</f>
        <v>0</v>
      </c>
      <c r="R400" s="170"/>
      <c r="S400" s="170"/>
      <c r="T400" s="171"/>
      <c r="U400" s="165"/>
      <c r="V400" s="165">
        <f>SUM(V401:V430)</f>
        <v>102.26</v>
      </c>
      <c r="W400" s="165"/>
      <c r="X400" s="165"/>
      <c r="Y400" s="165"/>
      <c r="AG400" t="s">
        <v>159</v>
      </c>
    </row>
    <row r="401" spans="1:60" outlineLevel="1" x14ac:dyDescent="0.25">
      <c r="A401" s="173">
        <v>172</v>
      </c>
      <c r="B401" s="174" t="s">
        <v>668</v>
      </c>
      <c r="C401" s="188" t="s">
        <v>669</v>
      </c>
      <c r="D401" s="175" t="s">
        <v>190</v>
      </c>
      <c r="E401" s="176">
        <v>69.2</v>
      </c>
      <c r="F401" s="177"/>
      <c r="G401" s="178">
        <f>ROUND(E401*F401,2)</f>
        <v>0</v>
      </c>
      <c r="H401" s="177">
        <v>19.3</v>
      </c>
      <c r="I401" s="178">
        <f>ROUND(E401*H401,2)</f>
        <v>1335.56</v>
      </c>
      <c r="J401" s="177">
        <v>28.7</v>
      </c>
      <c r="K401" s="178">
        <f>ROUND(E401*J401,2)</f>
        <v>1986.04</v>
      </c>
      <c r="L401" s="178">
        <v>21</v>
      </c>
      <c r="M401" s="178">
        <f>G401*(1+L401/100)</f>
        <v>0</v>
      </c>
      <c r="N401" s="176">
        <v>1.6000000000000001E-4</v>
      </c>
      <c r="O401" s="176">
        <f>ROUND(E401*N401,2)</f>
        <v>0.01</v>
      </c>
      <c r="P401" s="176">
        <v>0</v>
      </c>
      <c r="Q401" s="176">
        <f>ROUND(E401*P401,2)</f>
        <v>0</v>
      </c>
      <c r="R401" s="178"/>
      <c r="S401" s="178" t="s">
        <v>163</v>
      </c>
      <c r="T401" s="179" t="s">
        <v>163</v>
      </c>
      <c r="U401" s="162">
        <v>0.05</v>
      </c>
      <c r="V401" s="162">
        <f>ROUND(E401*U401,2)</f>
        <v>3.46</v>
      </c>
      <c r="W401" s="162"/>
      <c r="X401" s="162" t="s">
        <v>164</v>
      </c>
      <c r="Y401" s="162" t="s">
        <v>165</v>
      </c>
      <c r="Z401" s="152"/>
      <c r="AA401" s="152"/>
      <c r="AB401" s="152"/>
      <c r="AC401" s="152"/>
      <c r="AD401" s="152"/>
      <c r="AE401" s="152"/>
      <c r="AF401" s="152"/>
      <c r="AG401" s="152" t="s">
        <v>166</v>
      </c>
      <c r="AH401" s="152"/>
      <c r="AI401" s="152"/>
      <c r="AJ401" s="152"/>
      <c r="AK401" s="152"/>
      <c r="AL401" s="152"/>
      <c r="AM401" s="152"/>
      <c r="AN401" s="152"/>
      <c r="AO401" s="152"/>
      <c r="AP401" s="152"/>
      <c r="AQ401" s="152"/>
      <c r="AR401" s="152"/>
      <c r="AS401" s="152"/>
      <c r="AT401" s="152"/>
      <c r="AU401" s="152"/>
      <c r="AV401" s="152"/>
      <c r="AW401" s="152"/>
      <c r="AX401" s="152"/>
      <c r="AY401" s="152"/>
      <c r="AZ401" s="152"/>
      <c r="BA401" s="152"/>
      <c r="BB401" s="152"/>
      <c r="BC401" s="152"/>
      <c r="BD401" s="152"/>
      <c r="BE401" s="152"/>
      <c r="BF401" s="152"/>
      <c r="BG401" s="152"/>
      <c r="BH401" s="152"/>
    </row>
    <row r="402" spans="1:60" outlineLevel="2" x14ac:dyDescent="0.25">
      <c r="A402" s="159"/>
      <c r="B402" s="160"/>
      <c r="C402" s="189" t="s">
        <v>670</v>
      </c>
      <c r="D402" s="163"/>
      <c r="E402" s="164"/>
      <c r="F402" s="162"/>
      <c r="G402" s="162"/>
      <c r="H402" s="162"/>
      <c r="I402" s="162"/>
      <c r="J402" s="162"/>
      <c r="K402" s="162"/>
      <c r="L402" s="162"/>
      <c r="M402" s="162"/>
      <c r="N402" s="161"/>
      <c r="O402" s="161"/>
      <c r="P402" s="161"/>
      <c r="Q402" s="161"/>
      <c r="R402" s="162"/>
      <c r="S402" s="162"/>
      <c r="T402" s="162"/>
      <c r="U402" s="162"/>
      <c r="V402" s="162"/>
      <c r="W402" s="162"/>
      <c r="X402" s="162"/>
      <c r="Y402" s="162"/>
      <c r="Z402" s="152"/>
      <c r="AA402" s="152"/>
      <c r="AB402" s="152"/>
      <c r="AC402" s="152"/>
      <c r="AD402" s="152"/>
      <c r="AE402" s="152"/>
      <c r="AF402" s="152"/>
      <c r="AG402" s="152" t="s">
        <v>168</v>
      </c>
      <c r="AH402" s="152">
        <v>0</v>
      </c>
      <c r="AI402" s="152"/>
      <c r="AJ402" s="152"/>
      <c r="AK402" s="152"/>
      <c r="AL402" s="152"/>
      <c r="AM402" s="152"/>
      <c r="AN402" s="152"/>
      <c r="AO402" s="152"/>
      <c r="AP402" s="152"/>
      <c r="AQ402" s="152"/>
      <c r="AR402" s="152"/>
      <c r="AS402" s="152"/>
      <c r="AT402" s="152"/>
      <c r="AU402" s="152"/>
      <c r="AV402" s="152"/>
      <c r="AW402" s="152"/>
      <c r="AX402" s="152"/>
      <c r="AY402" s="152"/>
      <c r="AZ402" s="152"/>
      <c r="BA402" s="152"/>
      <c r="BB402" s="152"/>
      <c r="BC402" s="152"/>
      <c r="BD402" s="152"/>
      <c r="BE402" s="152"/>
      <c r="BF402" s="152"/>
      <c r="BG402" s="152"/>
      <c r="BH402" s="152"/>
    </row>
    <row r="403" spans="1:60" outlineLevel="3" x14ac:dyDescent="0.25">
      <c r="A403" s="159"/>
      <c r="B403" s="160"/>
      <c r="C403" s="189" t="s">
        <v>671</v>
      </c>
      <c r="D403" s="163"/>
      <c r="E403" s="164">
        <v>31.8</v>
      </c>
      <c r="F403" s="162"/>
      <c r="G403" s="162"/>
      <c r="H403" s="162"/>
      <c r="I403" s="162"/>
      <c r="J403" s="162"/>
      <c r="K403" s="162"/>
      <c r="L403" s="162"/>
      <c r="M403" s="162"/>
      <c r="N403" s="161"/>
      <c r="O403" s="161"/>
      <c r="P403" s="161"/>
      <c r="Q403" s="161"/>
      <c r="R403" s="162"/>
      <c r="S403" s="162"/>
      <c r="T403" s="162"/>
      <c r="U403" s="162"/>
      <c r="V403" s="162"/>
      <c r="W403" s="162"/>
      <c r="X403" s="162"/>
      <c r="Y403" s="162"/>
      <c r="Z403" s="152"/>
      <c r="AA403" s="152"/>
      <c r="AB403" s="152"/>
      <c r="AC403" s="152"/>
      <c r="AD403" s="152"/>
      <c r="AE403" s="152"/>
      <c r="AF403" s="152"/>
      <c r="AG403" s="152" t="s">
        <v>168</v>
      </c>
      <c r="AH403" s="152">
        <v>0</v>
      </c>
      <c r="AI403" s="152"/>
      <c r="AJ403" s="152"/>
      <c r="AK403" s="152"/>
      <c r="AL403" s="152"/>
      <c r="AM403" s="152"/>
      <c r="AN403" s="152"/>
      <c r="AO403" s="152"/>
      <c r="AP403" s="152"/>
      <c r="AQ403" s="152"/>
      <c r="AR403" s="152"/>
      <c r="AS403" s="152"/>
      <c r="AT403" s="152"/>
      <c r="AU403" s="152"/>
      <c r="AV403" s="152"/>
      <c r="AW403" s="152"/>
      <c r="AX403" s="152"/>
      <c r="AY403" s="152"/>
      <c r="AZ403" s="152"/>
      <c r="BA403" s="152"/>
      <c r="BB403" s="152"/>
      <c r="BC403" s="152"/>
      <c r="BD403" s="152"/>
      <c r="BE403" s="152"/>
      <c r="BF403" s="152"/>
      <c r="BG403" s="152"/>
      <c r="BH403" s="152"/>
    </row>
    <row r="404" spans="1:60" outlineLevel="3" x14ac:dyDescent="0.25">
      <c r="A404" s="159"/>
      <c r="B404" s="160"/>
      <c r="C404" s="189" t="s">
        <v>672</v>
      </c>
      <c r="D404" s="163"/>
      <c r="E404" s="164">
        <v>18.600000000000001</v>
      </c>
      <c r="F404" s="162"/>
      <c r="G404" s="162"/>
      <c r="H404" s="162"/>
      <c r="I404" s="162"/>
      <c r="J404" s="162"/>
      <c r="K404" s="162"/>
      <c r="L404" s="162"/>
      <c r="M404" s="162"/>
      <c r="N404" s="161"/>
      <c r="O404" s="161"/>
      <c r="P404" s="161"/>
      <c r="Q404" s="161"/>
      <c r="R404" s="162"/>
      <c r="S404" s="162"/>
      <c r="T404" s="162"/>
      <c r="U404" s="162"/>
      <c r="V404" s="162"/>
      <c r="W404" s="162"/>
      <c r="X404" s="162"/>
      <c r="Y404" s="162"/>
      <c r="Z404" s="152"/>
      <c r="AA404" s="152"/>
      <c r="AB404" s="152"/>
      <c r="AC404" s="152"/>
      <c r="AD404" s="152"/>
      <c r="AE404" s="152"/>
      <c r="AF404" s="152"/>
      <c r="AG404" s="152" t="s">
        <v>168</v>
      </c>
      <c r="AH404" s="152">
        <v>0</v>
      </c>
      <c r="AI404" s="152"/>
      <c r="AJ404" s="152"/>
      <c r="AK404" s="152"/>
      <c r="AL404" s="152"/>
      <c r="AM404" s="152"/>
      <c r="AN404" s="152"/>
      <c r="AO404" s="152"/>
      <c r="AP404" s="152"/>
      <c r="AQ404" s="152"/>
      <c r="AR404" s="152"/>
      <c r="AS404" s="152"/>
      <c r="AT404" s="152"/>
      <c r="AU404" s="152"/>
      <c r="AV404" s="152"/>
      <c r="AW404" s="152"/>
      <c r="AX404" s="152"/>
      <c r="AY404" s="152"/>
      <c r="AZ404" s="152"/>
      <c r="BA404" s="152"/>
      <c r="BB404" s="152"/>
      <c r="BC404" s="152"/>
      <c r="BD404" s="152"/>
      <c r="BE404" s="152"/>
      <c r="BF404" s="152"/>
      <c r="BG404" s="152"/>
      <c r="BH404" s="152"/>
    </row>
    <row r="405" spans="1:60" outlineLevel="3" x14ac:dyDescent="0.25">
      <c r="A405" s="159"/>
      <c r="B405" s="160"/>
      <c r="C405" s="189" t="s">
        <v>673</v>
      </c>
      <c r="D405" s="163"/>
      <c r="E405" s="164">
        <v>13.2</v>
      </c>
      <c r="F405" s="162"/>
      <c r="G405" s="162"/>
      <c r="H405" s="162"/>
      <c r="I405" s="162"/>
      <c r="J405" s="162"/>
      <c r="K405" s="162"/>
      <c r="L405" s="162"/>
      <c r="M405" s="162"/>
      <c r="N405" s="161"/>
      <c r="O405" s="161"/>
      <c r="P405" s="161"/>
      <c r="Q405" s="161"/>
      <c r="R405" s="162"/>
      <c r="S405" s="162"/>
      <c r="T405" s="162"/>
      <c r="U405" s="162"/>
      <c r="V405" s="162"/>
      <c r="W405" s="162"/>
      <c r="X405" s="162"/>
      <c r="Y405" s="162"/>
      <c r="Z405" s="152"/>
      <c r="AA405" s="152"/>
      <c r="AB405" s="152"/>
      <c r="AC405" s="152"/>
      <c r="AD405" s="152"/>
      <c r="AE405" s="152"/>
      <c r="AF405" s="152"/>
      <c r="AG405" s="152" t="s">
        <v>168</v>
      </c>
      <c r="AH405" s="152">
        <v>0</v>
      </c>
      <c r="AI405" s="152"/>
      <c r="AJ405" s="152"/>
      <c r="AK405" s="152"/>
      <c r="AL405" s="152"/>
      <c r="AM405" s="152"/>
      <c r="AN405" s="152"/>
      <c r="AO405" s="152"/>
      <c r="AP405" s="152"/>
      <c r="AQ405" s="152"/>
      <c r="AR405" s="152"/>
      <c r="AS405" s="152"/>
      <c r="AT405" s="152"/>
      <c r="AU405" s="152"/>
      <c r="AV405" s="152"/>
      <c r="AW405" s="152"/>
      <c r="AX405" s="152"/>
      <c r="AY405" s="152"/>
      <c r="AZ405" s="152"/>
      <c r="BA405" s="152"/>
      <c r="BB405" s="152"/>
      <c r="BC405" s="152"/>
      <c r="BD405" s="152"/>
      <c r="BE405" s="152"/>
      <c r="BF405" s="152"/>
      <c r="BG405" s="152"/>
      <c r="BH405" s="152"/>
    </row>
    <row r="406" spans="1:60" outlineLevel="3" x14ac:dyDescent="0.25">
      <c r="A406" s="159"/>
      <c r="B406" s="160"/>
      <c r="C406" s="189" t="s">
        <v>674</v>
      </c>
      <c r="D406" s="163"/>
      <c r="E406" s="164"/>
      <c r="F406" s="162"/>
      <c r="G406" s="162"/>
      <c r="H406" s="162"/>
      <c r="I406" s="162"/>
      <c r="J406" s="162"/>
      <c r="K406" s="162"/>
      <c r="L406" s="162"/>
      <c r="M406" s="162"/>
      <c r="N406" s="161"/>
      <c r="O406" s="161"/>
      <c r="P406" s="161"/>
      <c r="Q406" s="161"/>
      <c r="R406" s="162"/>
      <c r="S406" s="162"/>
      <c r="T406" s="162"/>
      <c r="U406" s="162"/>
      <c r="V406" s="162"/>
      <c r="W406" s="162"/>
      <c r="X406" s="162"/>
      <c r="Y406" s="162"/>
      <c r="Z406" s="152"/>
      <c r="AA406" s="152"/>
      <c r="AB406" s="152"/>
      <c r="AC406" s="152"/>
      <c r="AD406" s="152"/>
      <c r="AE406" s="152"/>
      <c r="AF406" s="152"/>
      <c r="AG406" s="152" t="s">
        <v>168</v>
      </c>
      <c r="AH406" s="152">
        <v>0</v>
      </c>
      <c r="AI406" s="152"/>
      <c r="AJ406" s="152"/>
      <c r="AK406" s="152"/>
      <c r="AL406" s="152"/>
      <c r="AM406" s="152"/>
      <c r="AN406" s="152"/>
      <c r="AO406" s="152"/>
      <c r="AP406" s="152"/>
      <c r="AQ406" s="152"/>
      <c r="AR406" s="152"/>
      <c r="AS406" s="152"/>
      <c r="AT406" s="152"/>
      <c r="AU406" s="152"/>
      <c r="AV406" s="152"/>
      <c r="AW406" s="152"/>
      <c r="AX406" s="152"/>
      <c r="AY406" s="152"/>
      <c r="AZ406" s="152"/>
      <c r="BA406" s="152"/>
      <c r="BB406" s="152"/>
      <c r="BC406" s="152"/>
      <c r="BD406" s="152"/>
      <c r="BE406" s="152"/>
      <c r="BF406" s="152"/>
      <c r="BG406" s="152"/>
      <c r="BH406" s="152"/>
    </row>
    <row r="407" spans="1:60" outlineLevel="3" x14ac:dyDescent="0.25">
      <c r="A407" s="159"/>
      <c r="B407" s="160"/>
      <c r="C407" s="189" t="s">
        <v>675</v>
      </c>
      <c r="D407" s="163"/>
      <c r="E407" s="164">
        <v>5.6</v>
      </c>
      <c r="F407" s="162"/>
      <c r="G407" s="162"/>
      <c r="H407" s="162"/>
      <c r="I407" s="162"/>
      <c r="J407" s="162"/>
      <c r="K407" s="162"/>
      <c r="L407" s="162"/>
      <c r="M407" s="162"/>
      <c r="N407" s="161"/>
      <c r="O407" s="161"/>
      <c r="P407" s="161"/>
      <c r="Q407" s="161"/>
      <c r="R407" s="162"/>
      <c r="S407" s="162"/>
      <c r="T407" s="162"/>
      <c r="U407" s="162"/>
      <c r="V407" s="162"/>
      <c r="W407" s="162"/>
      <c r="X407" s="162"/>
      <c r="Y407" s="162"/>
      <c r="Z407" s="152"/>
      <c r="AA407" s="152"/>
      <c r="AB407" s="152"/>
      <c r="AC407" s="152"/>
      <c r="AD407" s="152"/>
      <c r="AE407" s="152"/>
      <c r="AF407" s="152"/>
      <c r="AG407" s="152" t="s">
        <v>168</v>
      </c>
      <c r="AH407" s="152">
        <v>0</v>
      </c>
      <c r="AI407" s="152"/>
      <c r="AJ407" s="152"/>
      <c r="AK407" s="152"/>
      <c r="AL407" s="152"/>
      <c r="AM407" s="152"/>
      <c r="AN407" s="152"/>
      <c r="AO407" s="152"/>
      <c r="AP407" s="152"/>
      <c r="AQ407" s="152"/>
      <c r="AR407" s="152"/>
      <c r="AS407" s="152"/>
      <c r="AT407" s="152"/>
      <c r="AU407" s="152"/>
      <c r="AV407" s="152"/>
      <c r="AW407" s="152"/>
      <c r="AX407" s="152"/>
      <c r="AY407" s="152"/>
      <c r="AZ407" s="152"/>
      <c r="BA407" s="152"/>
      <c r="BB407" s="152"/>
      <c r="BC407" s="152"/>
      <c r="BD407" s="152"/>
      <c r="BE407" s="152"/>
      <c r="BF407" s="152"/>
      <c r="BG407" s="152"/>
      <c r="BH407" s="152"/>
    </row>
    <row r="408" spans="1:60" outlineLevel="1" x14ac:dyDescent="0.25">
      <c r="A408" s="173">
        <v>173</v>
      </c>
      <c r="B408" s="174" t="s">
        <v>676</v>
      </c>
      <c r="C408" s="188" t="s">
        <v>677</v>
      </c>
      <c r="D408" s="175" t="s">
        <v>190</v>
      </c>
      <c r="E408" s="176">
        <v>5.6</v>
      </c>
      <c r="F408" s="177"/>
      <c r="G408" s="178">
        <f>ROUND(E408*F408,2)</f>
        <v>0</v>
      </c>
      <c r="H408" s="177">
        <v>301.98</v>
      </c>
      <c r="I408" s="178">
        <f>ROUND(E408*H408,2)</f>
        <v>1691.09</v>
      </c>
      <c r="J408" s="177">
        <v>744.02</v>
      </c>
      <c r="K408" s="178">
        <f>ROUND(E408*J408,2)</f>
        <v>4166.51</v>
      </c>
      <c r="L408" s="178">
        <v>21</v>
      </c>
      <c r="M408" s="178">
        <f>G408*(1+L408/100)</f>
        <v>0</v>
      </c>
      <c r="N408" s="176">
        <v>4.3E-3</v>
      </c>
      <c r="O408" s="176">
        <f>ROUND(E408*N408,2)</f>
        <v>0.02</v>
      </c>
      <c r="P408" s="176">
        <v>0</v>
      </c>
      <c r="Q408" s="176">
        <f>ROUND(E408*P408,2)</f>
        <v>0</v>
      </c>
      <c r="R408" s="178"/>
      <c r="S408" s="178" t="s">
        <v>163</v>
      </c>
      <c r="T408" s="179" t="s">
        <v>163</v>
      </c>
      <c r="U408" s="162">
        <v>1.288</v>
      </c>
      <c r="V408" s="162">
        <f>ROUND(E408*U408,2)</f>
        <v>7.21</v>
      </c>
      <c r="W408" s="162"/>
      <c r="X408" s="162" t="s">
        <v>164</v>
      </c>
      <c r="Y408" s="162" t="s">
        <v>165</v>
      </c>
      <c r="Z408" s="152"/>
      <c r="AA408" s="152"/>
      <c r="AB408" s="152"/>
      <c r="AC408" s="152"/>
      <c r="AD408" s="152"/>
      <c r="AE408" s="152"/>
      <c r="AF408" s="152"/>
      <c r="AG408" s="152" t="s">
        <v>166</v>
      </c>
      <c r="AH408" s="152"/>
      <c r="AI408" s="152"/>
      <c r="AJ408" s="152"/>
      <c r="AK408" s="152"/>
      <c r="AL408" s="152"/>
      <c r="AM408" s="152"/>
      <c r="AN408" s="152"/>
      <c r="AO408" s="152"/>
      <c r="AP408" s="152"/>
      <c r="AQ408" s="152"/>
      <c r="AR408" s="152"/>
      <c r="AS408" s="152"/>
      <c r="AT408" s="152"/>
      <c r="AU408" s="152"/>
      <c r="AV408" s="152"/>
      <c r="AW408" s="152"/>
      <c r="AX408" s="152"/>
      <c r="AY408" s="152"/>
      <c r="AZ408" s="152"/>
      <c r="BA408" s="152"/>
      <c r="BB408" s="152"/>
      <c r="BC408" s="152"/>
      <c r="BD408" s="152"/>
      <c r="BE408" s="152"/>
      <c r="BF408" s="152"/>
      <c r="BG408" s="152"/>
      <c r="BH408" s="152"/>
    </row>
    <row r="409" spans="1:60" outlineLevel="2" x14ac:dyDescent="0.25">
      <c r="A409" s="159"/>
      <c r="B409" s="160"/>
      <c r="C409" s="189" t="s">
        <v>675</v>
      </c>
      <c r="D409" s="163"/>
      <c r="E409" s="164">
        <v>5.6</v>
      </c>
      <c r="F409" s="162"/>
      <c r="G409" s="162"/>
      <c r="H409" s="162"/>
      <c r="I409" s="162"/>
      <c r="J409" s="162"/>
      <c r="K409" s="162"/>
      <c r="L409" s="162"/>
      <c r="M409" s="162"/>
      <c r="N409" s="161"/>
      <c r="O409" s="161"/>
      <c r="P409" s="161"/>
      <c r="Q409" s="161"/>
      <c r="R409" s="162"/>
      <c r="S409" s="162"/>
      <c r="T409" s="162"/>
      <c r="U409" s="162"/>
      <c r="V409" s="162"/>
      <c r="W409" s="162"/>
      <c r="X409" s="162"/>
      <c r="Y409" s="162"/>
      <c r="Z409" s="152"/>
      <c r="AA409" s="152"/>
      <c r="AB409" s="152"/>
      <c r="AC409" s="152"/>
      <c r="AD409" s="152"/>
      <c r="AE409" s="152"/>
      <c r="AF409" s="152"/>
      <c r="AG409" s="152" t="s">
        <v>168</v>
      </c>
      <c r="AH409" s="152">
        <v>0</v>
      </c>
      <c r="AI409" s="152"/>
      <c r="AJ409" s="152"/>
      <c r="AK409" s="152"/>
      <c r="AL409" s="152"/>
      <c r="AM409" s="152"/>
      <c r="AN409" s="152"/>
      <c r="AO409" s="152"/>
      <c r="AP409" s="152"/>
      <c r="AQ409" s="152"/>
      <c r="AR409" s="152"/>
      <c r="AS409" s="152"/>
      <c r="AT409" s="152"/>
      <c r="AU409" s="152"/>
      <c r="AV409" s="152"/>
      <c r="AW409" s="152"/>
      <c r="AX409" s="152"/>
      <c r="AY409" s="152"/>
      <c r="AZ409" s="152"/>
      <c r="BA409" s="152"/>
      <c r="BB409" s="152"/>
      <c r="BC409" s="152"/>
      <c r="BD409" s="152"/>
      <c r="BE409" s="152"/>
      <c r="BF409" s="152"/>
      <c r="BG409" s="152"/>
      <c r="BH409" s="152"/>
    </row>
    <row r="410" spans="1:60" outlineLevel="1" x14ac:dyDescent="0.25">
      <c r="A410" s="173">
        <v>174</v>
      </c>
      <c r="B410" s="174" t="s">
        <v>676</v>
      </c>
      <c r="C410" s="188" t="s">
        <v>677</v>
      </c>
      <c r="D410" s="175" t="s">
        <v>190</v>
      </c>
      <c r="E410" s="176">
        <v>63.6</v>
      </c>
      <c r="F410" s="177"/>
      <c r="G410" s="178">
        <f>ROUND(E410*F410,2)</f>
        <v>0</v>
      </c>
      <c r="H410" s="177">
        <v>301.98</v>
      </c>
      <c r="I410" s="178">
        <f>ROUND(E410*H410,2)</f>
        <v>19205.93</v>
      </c>
      <c r="J410" s="177">
        <v>744.02</v>
      </c>
      <c r="K410" s="178">
        <f>ROUND(E410*J410,2)</f>
        <v>47319.67</v>
      </c>
      <c r="L410" s="178">
        <v>21</v>
      </c>
      <c r="M410" s="178">
        <f>G410*(1+L410/100)</f>
        <v>0</v>
      </c>
      <c r="N410" s="176">
        <v>4.3E-3</v>
      </c>
      <c r="O410" s="176">
        <f>ROUND(E410*N410,2)</f>
        <v>0.27</v>
      </c>
      <c r="P410" s="176">
        <v>0</v>
      </c>
      <c r="Q410" s="176">
        <f>ROUND(E410*P410,2)</f>
        <v>0</v>
      </c>
      <c r="R410" s="178"/>
      <c r="S410" s="178" t="s">
        <v>163</v>
      </c>
      <c r="T410" s="179" t="s">
        <v>163</v>
      </c>
      <c r="U410" s="162">
        <v>1.288</v>
      </c>
      <c r="V410" s="162">
        <f>ROUND(E410*U410,2)</f>
        <v>81.92</v>
      </c>
      <c r="W410" s="162"/>
      <c r="X410" s="162" t="s">
        <v>164</v>
      </c>
      <c r="Y410" s="162" t="s">
        <v>165</v>
      </c>
      <c r="Z410" s="152"/>
      <c r="AA410" s="152"/>
      <c r="AB410" s="152"/>
      <c r="AC410" s="152"/>
      <c r="AD410" s="152"/>
      <c r="AE410" s="152"/>
      <c r="AF410" s="152"/>
      <c r="AG410" s="152" t="s">
        <v>166</v>
      </c>
      <c r="AH410" s="152"/>
      <c r="AI410" s="152"/>
      <c r="AJ410" s="152"/>
      <c r="AK410" s="152"/>
      <c r="AL410" s="152"/>
      <c r="AM410" s="152"/>
      <c r="AN410" s="152"/>
      <c r="AO410" s="152"/>
      <c r="AP410" s="152"/>
      <c r="AQ410" s="152"/>
      <c r="AR410" s="152"/>
      <c r="AS410" s="152"/>
      <c r="AT410" s="152"/>
      <c r="AU410" s="152"/>
      <c r="AV410" s="152"/>
      <c r="AW410" s="152"/>
      <c r="AX410" s="152"/>
      <c r="AY410" s="152"/>
      <c r="AZ410" s="152"/>
      <c r="BA410" s="152"/>
      <c r="BB410" s="152"/>
      <c r="BC410" s="152"/>
      <c r="BD410" s="152"/>
      <c r="BE410" s="152"/>
      <c r="BF410" s="152"/>
      <c r="BG410" s="152"/>
      <c r="BH410" s="152"/>
    </row>
    <row r="411" spans="1:60" outlineLevel="2" x14ac:dyDescent="0.25">
      <c r="A411" s="159"/>
      <c r="B411" s="160"/>
      <c r="C411" s="189" t="s">
        <v>671</v>
      </c>
      <c r="D411" s="163"/>
      <c r="E411" s="164">
        <v>31.8</v>
      </c>
      <c r="F411" s="162"/>
      <c r="G411" s="162"/>
      <c r="H411" s="162"/>
      <c r="I411" s="162"/>
      <c r="J411" s="162"/>
      <c r="K411" s="162"/>
      <c r="L411" s="162"/>
      <c r="M411" s="162"/>
      <c r="N411" s="161"/>
      <c r="O411" s="161"/>
      <c r="P411" s="161"/>
      <c r="Q411" s="161"/>
      <c r="R411" s="162"/>
      <c r="S411" s="162"/>
      <c r="T411" s="162"/>
      <c r="U411" s="162"/>
      <c r="V411" s="162"/>
      <c r="W411" s="162"/>
      <c r="X411" s="162"/>
      <c r="Y411" s="162"/>
      <c r="Z411" s="152"/>
      <c r="AA411" s="152"/>
      <c r="AB411" s="152"/>
      <c r="AC411" s="152"/>
      <c r="AD411" s="152"/>
      <c r="AE411" s="152"/>
      <c r="AF411" s="152"/>
      <c r="AG411" s="152" t="s">
        <v>168</v>
      </c>
      <c r="AH411" s="152">
        <v>0</v>
      </c>
      <c r="AI411" s="152"/>
      <c r="AJ411" s="152"/>
      <c r="AK411" s="152"/>
      <c r="AL411" s="152"/>
      <c r="AM411" s="152"/>
      <c r="AN411" s="152"/>
      <c r="AO411" s="152"/>
      <c r="AP411" s="152"/>
      <c r="AQ411" s="152"/>
      <c r="AR411" s="152"/>
      <c r="AS411" s="152"/>
      <c r="AT411" s="152"/>
      <c r="AU411" s="152"/>
      <c r="AV411" s="152"/>
      <c r="AW411" s="152"/>
      <c r="AX411" s="152"/>
      <c r="AY411" s="152"/>
      <c r="AZ411" s="152"/>
      <c r="BA411" s="152"/>
      <c r="BB411" s="152"/>
      <c r="BC411" s="152"/>
      <c r="BD411" s="152"/>
      <c r="BE411" s="152"/>
      <c r="BF411" s="152"/>
      <c r="BG411" s="152"/>
      <c r="BH411" s="152"/>
    </row>
    <row r="412" spans="1:60" outlineLevel="3" x14ac:dyDescent="0.25">
      <c r="A412" s="159"/>
      <c r="B412" s="160"/>
      <c r="C412" s="189" t="s">
        <v>672</v>
      </c>
      <c r="D412" s="163"/>
      <c r="E412" s="164">
        <v>18.600000000000001</v>
      </c>
      <c r="F412" s="162"/>
      <c r="G412" s="162"/>
      <c r="H412" s="162"/>
      <c r="I412" s="162"/>
      <c r="J412" s="162"/>
      <c r="K412" s="162"/>
      <c r="L412" s="162"/>
      <c r="M412" s="162"/>
      <c r="N412" s="161"/>
      <c r="O412" s="161"/>
      <c r="P412" s="161"/>
      <c r="Q412" s="161"/>
      <c r="R412" s="162"/>
      <c r="S412" s="162"/>
      <c r="T412" s="162"/>
      <c r="U412" s="162"/>
      <c r="V412" s="162"/>
      <c r="W412" s="162"/>
      <c r="X412" s="162"/>
      <c r="Y412" s="162"/>
      <c r="Z412" s="152"/>
      <c r="AA412" s="152"/>
      <c r="AB412" s="152"/>
      <c r="AC412" s="152"/>
      <c r="AD412" s="152"/>
      <c r="AE412" s="152"/>
      <c r="AF412" s="152"/>
      <c r="AG412" s="152" t="s">
        <v>168</v>
      </c>
      <c r="AH412" s="152">
        <v>0</v>
      </c>
      <c r="AI412" s="152"/>
      <c r="AJ412" s="152"/>
      <c r="AK412" s="152"/>
      <c r="AL412" s="152"/>
      <c r="AM412" s="152"/>
      <c r="AN412" s="152"/>
      <c r="AO412" s="152"/>
      <c r="AP412" s="152"/>
      <c r="AQ412" s="152"/>
      <c r="AR412" s="152"/>
      <c r="AS412" s="152"/>
      <c r="AT412" s="152"/>
      <c r="AU412" s="152"/>
      <c r="AV412" s="152"/>
      <c r="AW412" s="152"/>
      <c r="AX412" s="152"/>
      <c r="AY412" s="152"/>
      <c r="AZ412" s="152"/>
      <c r="BA412" s="152"/>
      <c r="BB412" s="152"/>
      <c r="BC412" s="152"/>
      <c r="BD412" s="152"/>
      <c r="BE412" s="152"/>
      <c r="BF412" s="152"/>
      <c r="BG412" s="152"/>
      <c r="BH412" s="152"/>
    </row>
    <row r="413" spans="1:60" outlineLevel="3" x14ac:dyDescent="0.25">
      <c r="A413" s="159"/>
      <c r="B413" s="160"/>
      <c r="C413" s="189" t="s">
        <v>673</v>
      </c>
      <c r="D413" s="163"/>
      <c r="E413" s="164">
        <v>13.2</v>
      </c>
      <c r="F413" s="162"/>
      <c r="G413" s="162"/>
      <c r="H413" s="162"/>
      <c r="I413" s="162"/>
      <c r="J413" s="162"/>
      <c r="K413" s="162"/>
      <c r="L413" s="162"/>
      <c r="M413" s="162"/>
      <c r="N413" s="161"/>
      <c r="O413" s="161"/>
      <c r="P413" s="161"/>
      <c r="Q413" s="161"/>
      <c r="R413" s="162"/>
      <c r="S413" s="162"/>
      <c r="T413" s="162"/>
      <c r="U413" s="162"/>
      <c r="V413" s="162"/>
      <c r="W413" s="162"/>
      <c r="X413" s="162"/>
      <c r="Y413" s="162"/>
      <c r="Z413" s="152"/>
      <c r="AA413" s="152"/>
      <c r="AB413" s="152"/>
      <c r="AC413" s="152"/>
      <c r="AD413" s="152"/>
      <c r="AE413" s="152"/>
      <c r="AF413" s="152"/>
      <c r="AG413" s="152" t="s">
        <v>168</v>
      </c>
      <c r="AH413" s="152">
        <v>0</v>
      </c>
      <c r="AI413" s="152"/>
      <c r="AJ413" s="152"/>
      <c r="AK413" s="152"/>
      <c r="AL413" s="152"/>
      <c r="AM413" s="152"/>
      <c r="AN413" s="152"/>
      <c r="AO413" s="152"/>
      <c r="AP413" s="152"/>
      <c r="AQ413" s="152"/>
      <c r="AR413" s="152"/>
      <c r="AS413" s="152"/>
      <c r="AT413" s="152"/>
      <c r="AU413" s="152"/>
      <c r="AV413" s="152"/>
      <c r="AW413" s="152"/>
      <c r="AX413" s="152"/>
      <c r="AY413" s="152"/>
      <c r="AZ413" s="152"/>
      <c r="BA413" s="152"/>
      <c r="BB413" s="152"/>
      <c r="BC413" s="152"/>
      <c r="BD413" s="152"/>
      <c r="BE413" s="152"/>
      <c r="BF413" s="152"/>
      <c r="BG413" s="152"/>
      <c r="BH413" s="152"/>
    </row>
    <row r="414" spans="1:60" outlineLevel="1" x14ac:dyDescent="0.25">
      <c r="A414" s="173">
        <v>175</v>
      </c>
      <c r="B414" s="174" t="s">
        <v>678</v>
      </c>
      <c r="C414" s="188" t="s">
        <v>679</v>
      </c>
      <c r="D414" s="175" t="s">
        <v>235</v>
      </c>
      <c r="E414" s="176">
        <v>57.6</v>
      </c>
      <c r="F414" s="177"/>
      <c r="G414" s="178">
        <f>ROUND(E414*F414,2)</f>
        <v>0</v>
      </c>
      <c r="H414" s="177">
        <v>0</v>
      </c>
      <c r="I414" s="178">
        <f>ROUND(E414*H414,2)</f>
        <v>0</v>
      </c>
      <c r="J414" s="177">
        <v>68.900000000000006</v>
      </c>
      <c r="K414" s="178">
        <f>ROUND(E414*J414,2)</f>
        <v>3968.64</v>
      </c>
      <c r="L414" s="178">
        <v>21</v>
      </c>
      <c r="M414" s="178">
        <f>G414*(1+L414/100)</f>
        <v>0</v>
      </c>
      <c r="N414" s="176">
        <v>0</v>
      </c>
      <c r="O414" s="176">
        <f>ROUND(E414*N414,2)</f>
        <v>0</v>
      </c>
      <c r="P414" s="176">
        <v>0</v>
      </c>
      <c r="Q414" s="176">
        <f>ROUND(E414*P414,2)</f>
        <v>0</v>
      </c>
      <c r="R414" s="178"/>
      <c r="S414" s="178" t="s">
        <v>163</v>
      </c>
      <c r="T414" s="179" t="s">
        <v>163</v>
      </c>
      <c r="U414" s="162">
        <v>0.12</v>
      </c>
      <c r="V414" s="162">
        <f>ROUND(E414*U414,2)</f>
        <v>6.91</v>
      </c>
      <c r="W414" s="162"/>
      <c r="X414" s="162" t="s">
        <v>164</v>
      </c>
      <c r="Y414" s="162" t="s">
        <v>165</v>
      </c>
      <c r="Z414" s="152"/>
      <c r="AA414" s="152"/>
      <c r="AB414" s="152"/>
      <c r="AC414" s="152"/>
      <c r="AD414" s="152"/>
      <c r="AE414" s="152"/>
      <c r="AF414" s="152"/>
      <c r="AG414" s="152" t="s">
        <v>166</v>
      </c>
      <c r="AH414" s="152"/>
      <c r="AI414" s="152"/>
      <c r="AJ414" s="152"/>
      <c r="AK414" s="152"/>
      <c r="AL414" s="152"/>
      <c r="AM414" s="152"/>
      <c r="AN414" s="152"/>
      <c r="AO414" s="152"/>
      <c r="AP414" s="152"/>
      <c r="AQ414" s="152"/>
      <c r="AR414" s="152"/>
      <c r="AS414" s="152"/>
      <c r="AT414" s="152"/>
      <c r="AU414" s="152"/>
      <c r="AV414" s="152"/>
      <c r="AW414" s="152"/>
      <c r="AX414" s="152"/>
      <c r="AY414" s="152"/>
      <c r="AZ414" s="152"/>
      <c r="BA414" s="152"/>
      <c r="BB414" s="152"/>
      <c r="BC414" s="152"/>
      <c r="BD414" s="152"/>
      <c r="BE414" s="152"/>
      <c r="BF414" s="152"/>
      <c r="BG414" s="152"/>
      <c r="BH414" s="152"/>
    </row>
    <row r="415" spans="1:60" outlineLevel="2" x14ac:dyDescent="0.25">
      <c r="A415" s="159"/>
      <c r="B415" s="160"/>
      <c r="C415" s="189" t="s">
        <v>680</v>
      </c>
      <c r="D415" s="163"/>
      <c r="E415" s="164">
        <v>28.5</v>
      </c>
      <c r="F415" s="162"/>
      <c r="G415" s="162"/>
      <c r="H415" s="162"/>
      <c r="I415" s="162"/>
      <c r="J415" s="162"/>
      <c r="K415" s="162"/>
      <c r="L415" s="162"/>
      <c r="M415" s="162"/>
      <c r="N415" s="161"/>
      <c r="O415" s="161"/>
      <c r="P415" s="161"/>
      <c r="Q415" s="161"/>
      <c r="R415" s="162"/>
      <c r="S415" s="162"/>
      <c r="T415" s="162"/>
      <c r="U415" s="162"/>
      <c r="V415" s="162"/>
      <c r="W415" s="162"/>
      <c r="X415" s="162"/>
      <c r="Y415" s="162"/>
      <c r="Z415" s="152"/>
      <c r="AA415" s="152"/>
      <c r="AB415" s="152"/>
      <c r="AC415" s="152"/>
      <c r="AD415" s="152"/>
      <c r="AE415" s="152"/>
      <c r="AF415" s="152"/>
      <c r="AG415" s="152" t="s">
        <v>168</v>
      </c>
      <c r="AH415" s="152">
        <v>0</v>
      </c>
      <c r="AI415" s="152"/>
      <c r="AJ415" s="152"/>
      <c r="AK415" s="152"/>
      <c r="AL415" s="152"/>
      <c r="AM415" s="152"/>
      <c r="AN415" s="152"/>
      <c r="AO415" s="152"/>
      <c r="AP415" s="152"/>
      <c r="AQ415" s="152"/>
      <c r="AR415" s="152"/>
      <c r="AS415" s="152"/>
      <c r="AT415" s="152"/>
      <c r="AU415" s="152"/>
      <c r="AV415" s="152"/>
      <c r="AW415" s="152"/>
      <c r="AX415" s="152"/>
      <c r="AY415" s="152"/>
      <c r="AZ415" s="152"/>
      <c r="BA415" s="152"/>
      <c r="BB415" s="152"/>
      <c r="BC415" s="152"/>
      <c r="BD415" s="152"/>
      <c r="BE415" s="152"/>
      <c r="BF415" s="152"/>
      <c r="BG415" s="152"/>
      <c r="BH415" s="152"/>
    </row>
    <row r="416" spans="1:60" outlineLevel="3" x14ac:dyDescent="0.25">
      <c r="A416" s="159"/>
      <c r="B416" s="160"/>
      <c r="C416" s="189" t="s">
        <v>681</v>
      </c>
      <c r="D416" s="163"/>
      <c r="E416" s="164">
        <v>16.899999999999999</v>
      </c>
      <c r="F416" s="162"/>
      <c r="G416" s="162"/>
      <c r="H416" s="162"/>
      <c r="I416" s="162"/>
      <c r="J416" s="162"/>
      <c r="K416" s="162"/>
      <c r="L416" s="162"/>
      <c r="M416" s="162"/>
      <c r="N416" s="161"/>
      <c r="O416" s="161"/>
      <c r="P416" s="161"/>
      <c r="Q416" s="161"/>
      <c r="R416" s="162"/>
      <c r="S416" s="162"/>
      <c r="T416" s="162"/>
      <c r="U416" s="162"/>
      <c r="V416" s="162"/>
      <c r="W416" s="162"/>
      <c r="X416" s="162"/>
      <c r="Y416" s="162"/>
      <c r="Z416" s="152"/>
      <c r="AA416" s="152"/>
      <c r="AB416" s="152"/>
      <c r="AC416" s="152"/>
      <c r="AD416" s="152"/>
      <c r="AE416" s="152"/>
      <c r="AF416" s="152"/>
      <c r="AG416" s="152" t="s">
        <v>168</v>
      </c>
      <c r="AH416" s="152">
        <v>0</v>
      </c>
      <c r="AI416" s="152"/>
      <c r="AJ416" s="152"/>
      <c r="AK416" s="152"/>
      <c r="AL416" s="152"/>
      <c r="AM416" s="152"/>
      <c r="AN416" s="152"/>
      <c r="AO416" s="152"/>
      <c r="AP416" s="152"/>
      <c r="AQ416" s="152"/>
      <c r="AR416" s="152"/>
      <c r="AS416" s="152"/>
      <c r="AT416" s="152"/>
      <c r="AU416" s="152"/>
      <c r="AV416" s="152"/>
      <c r="AW416" s="152"/>
      <c r="AX416" s="152"/>
      <c r="AY416" s="152"/>
      <c r="AZ416" s="152"/>
      <c r="BA416" s="152"/>
      <c r="BB416" s="152"/>
      <c r="BC416" s="152"/>
      <c r="BD416" s="152"/>
      <c r="BE416" s="152"/>
      <c r="BF416" s="152"/>
      <c r="BG416" s="152"/>
      <c r="BH416" s="152"/>
    </row>
    <row r="417" spans="1:60" outlineLevel="3" x14ac:dyDescent="0.25">
      <c r="A417" s="159"/>
      <c r="B417" s="160"/>
      <c r="C417" s="189" t="s">
        <v>682</v>
      </c>
      <c r="D417" s="163"/>
      <c r="E417" s="164">
        <v>12.2</v>
      </c>
      <c r="F417" s="162"/>
      <c r="G417" s="162"/>
      <c r="H417" s="162"/>
      <c r="I417" s="162"/>
      <c r="J417" s="162"/>
      <c r="K417" s="162"/>
      <c r="L417" s="162"/>
      <c r="M417" s="162"/>
      <c r="N417" s="161"/>
      <c r="O417" s="161"/>
      <c r="P417" s="161"/>
      <c r="Q417" s="161"/>
      <c r="R417" s="162"/>
      <c r="S417" s="162"/>
      <c r="T417" s="162"/>
      <c r="U417" s="162"/>
      <c r="V417" s="162"/>
      <c r="W417" s="162"/>
      <c r="X417" s="162"/>
      <c r="Y417" s="162"/>
      <c r="Z417" s="152"/>
      <c r="AA417" s="152"/>
      <c r="AB417" s="152"/>
      <c r="AC417" s="152"/>
      <c r="AD417" s="152"/>
      <c r="AE417" s="152"/>
      <c r="AF417" s="152"/>
      <c r="AG417" s="152" t="s">
        <v>168</v>
      </c>
      <c r="AH417" s="152">
        <v>0</v>
      </c>
      <c r="AI417" s="152"/>
      <c r="AJ417" s="152"/>
      <c r="AK417" s="152"/>
      <c r="AL417" s="152"/>
      <c r="AM417" s="152"/>
      <c r="AN417" s="152"/>
      <c r="AO417" s="152"/>
      <c r="AP417" s="152"/>
      <c r="AQ417" s="152"/>
      <c r="AR417" s="152"/>
      <c r="AS417" s="152"/>
      <c r="AT417" s="152"/>
      <c r="AU417" s="152"/>
      <c r="AV417" s="152"/>
      <c r="AW417" s="152"/>
      <c r="AX417" s="152"/>
      <c r="AY417" s="152"/>
      <c r="AZ417" s="152"/>
      <c r="BA417" s="152"/>
      <c r="BB417" s="152"/>
      <c r="BC417" s="152"/>
      <c r="BD417" s="152"/>
      <c r="BE417" s="152"/>
      <c r="BF417" s="152"/>
      <c r="BG417" s="152"/>
      <c r="BH417" s="152"/>
    </row>
    <row r="418" spans="1:60" outlineLevel="1" x14ac:dyDescent="0.25">
      <c r="A418" s="173">
        <v>176</v>
      </c>
      <c r="B418" s="174" t="s">
        <v>683</v>
      </c>
      <c r="C418" s="188" t="s">
        <v>684</v>
      </c>
      <c r="D418" s="175" t="s">
        <v>235</v>
      </c>
      <c r="E418" s="176">
        <v>14.85</v>
      </c>
      <c r="F418" s="177"/>
      <c r="G418" s="178">
        <f>ROUND(E418*F418,2)</f>
        <v>0</v>
      </c>
      <c r="H418" s="177">
        <v>250</v>
      </c>
      <c r="I418" s="178">
        <f>ROUND(E418*H418,2)</f>
        <v>3712.5</v>
      </c>
      <c r="J418" s="177">
        <v>0</v>
      </c>
      <c r="K418" s="178">
        <f>ROUND(E418*J418,2)</f>
        <v>0</v>
      </c>
      <c r="L418" s="178">
        <v>21</v>
      </c>
      <c r="M418" s="178">
        <f>G418*(1+L418/100)</f>
        <v>0</v>
      </c>
      <c r="N418" s="176">
        <v>2.2000000000000001E-4</v>
      </c>
      <c r="O418" s="176">
        <f>ROUND(E418*N418,2)</f>
        <v>0</v>
      </c>
      <c r="P418" s="176">
        <v>0</v>
      </c>
      <c r="Q418" s="176">
        <f>ROUND(E418*P418,2)</f>
        <v>0</v>
      </c>
      <c r="R418" s="178" t="s">
        <v>287</v>
      </c>
      <c r="S418" s="178" t="s">
        <v>163</v>
      </c>
      <c r="T418" s="179" t="s">
        <v>163</v>
      </c>
      <c r="U418" s="162">
        <v>0</v>
      </c>
      <c r="V418" s="162">
        <f>ROUND(E418*U418,2)</f>
        <v>0</v>
      </c>
      <c r="W418" s="162"/>
      <c r="X418" s="162" t="s">
        <v>288</v>
      </c>
      <c r="Y418" s="162" t="s">
        <v>165</v>
      </c>
      <c r="Z418" s="152"/>
      <c r="AA418" s="152"/>
      <c r="AB418" s="152"/>
      <c r="AC418" s="152"/>
      <c r="AD418" s="152"/>
      <c r="AE418" s="152"/>
      <c r="AF418" s="152"/>
      <c r="AG418" s="152" t="s">
        <v>289</v>
      </c>
      <c r="AH418" s="152"/>
      <c r="AI418" s="152"/>
      <c r="AJ418" s="152"/>
      <c r="AK418" s="152"/>
      <c r="AL418" s="152"/>
      <c r="AM418" s="152"/>
      <c r="AN418" s="152"/>
      <c r="AO418" s="152"/>
      <c r="AP418" s="152"/>
      <c r="AQ418" s="152"/>
      <c r="AR418" s="152"/>
      <c r="AS418" s="152"/>
      <c r="AT418" s="152"/>
      <c r="AU418" s="152"/>
      <c r="AV418" s="152"/>
      <c r="AW418" s="152"/>
      <c r="AX418" s="152"/>
      <c r="AY418" s="152"/>
      <c r="AZ418" s="152"/>
      <c r="BA418" s="152"/>
      <c r="BB418" s="152"/>
      <c r="BC418" s="152"/>
      <c r="BD418" s="152"/>
      <c r="BE418" s="152"/>
      <c r="BF418" s="152"/>
      <c r="BG418" s="152"/>
      <c r="BH418" s="152"/>
    </row>
    <row r="419" spans="1:60" outlineLevel="2" x14ac:dyDescent="0.25">
      <c r="A419" s="159"/>
      <c r="B419" s="160"/>
      <c r="C419" s="189" t="s">
        <v>685</v>
      </c>
      <c r="D419" s="163"/>
      <c r="E419" s="164">
        <v>11.55</v>
      </c>
      <c r="F419" s="162"/>
      <c r="G419" s="162"/>
      <c r="H419" s="162"/>
      <c r="I419" s="162"/>
      <c r="J419" s="162"/>
      <c r="K419" s="162"/>
      <c r="L419" s="162"/>
      <c r="M419" s="162"/>
      <c r="N419" s="161"/>
      <c r="O419" s="161"/>
      <c r="P419" s="161"/>
      <c r="Q419" s="161"/>
      <c r="R419" s="162"/>
      <c r="S419" s="162"/>
      <c r="T419" s="162"/>
      <c r="U419" s="162"/>
      <c r="V419" s="162"/>
      <c r="W419" s="162"/>
      <c r="X419" s="162"/>
      <c r="Y419" s="162"/>
      <c r="Z419" s="152"/>
      <c r="AA419" s="152"/>
      <c r="AB419" s="152"/>
      <c r="AC419" s="152"/>
      <c r="AD419" s="152"/>
      <c r="AE419" s="152"/>
      <c r="AF419" s="152"/>
      <c r="AG419" s="152" t="s">
        <v>168</v>
      </c>
      <c r="AH419" s="152">
        <v>0</v>
      </c>
      <c r="AI419" s="152"/>
      <c r="AJ419" s="152"/>
      <c r="AK419" s="152"/>
      <c r="AL419" s="152"/>
      <c r="AM419" s="152"/>
      <c r="AN419" s="152"/>
      <c r="AO419" s="152"/>
      <c r="AP419" s="152"/>
      <c r="AQ419" s="152"/>
      <c r="AR419" s="152"/>
      <c r="AS419" s="152"/>
      <c r="AT419" s="152"/>
      <c r="AU419" s="152"/>
      <c r="AV419" s="152"/>
      <c r="AW419" s="152"/>
      <c r="AX419" s="152"/>
      <c r="AY419" s="152"/>
      <c r="AZ419" s="152"/>
      <c r="BA419" s="152"/>
      <c r="BB419" s="152"/>
      <c r="BC419" s="152"/>
      <c r="BD419" s="152"/>
      <c r="BE419" s="152"/>
      <c r="BF419" s="152"/>
      <c r="BG419" s="152"/>
      <c r="BH419" s="152"/>
    </row>
    <row r="420" spans="1:60" outlineLevel="3" x14ac:dyDescent="0.25">
      <c r="A420" s="159"/>
      <c r="B420" s="160"/>
      <c r="C420" s="189" t="s">
        <v>686</v>
      </c>
      <c r="D420" s="163"/>
      <c r="E420" s="164">
        <v>0.88</v>
      </c>
      <c r="F420" s="162"/>
      <c r="G420" s="162"/>
      <c r="H420" s="162"/>
      <c r="I420" s="162"/>
      <c r="J420" s="162"/>
      <c r="K420" s="162"/>
      <c r="L420" s="162"/>
      <c r="M420" s="162"/>
      <c r="N420" s="161"/>
      <c r="O420" s="161"/>
      <c r="P420" s="161"/>
      <c r="Q420" s="161"/>
      <c r="R420" s="162"/>
      <c r="S420" s="162"/>
      <c r="T420" s="162"/>
      <c r="U420" s="162"/>
      <c r="V420" s="162"/>
      <c r="W420" s="162"/>
      <c r="X420" s="162"/>
      <c r="Y420" s="162"/>
      <c r="Z420" s="152"/>
      <c r="AA420" s="152"/>
      <c r="AB420" s="152"/>
      <c r="AC420" s="152"/>
      <c r="AD420" s="152"/>
      <c r="AE420" s="152"/>
      <c r="AF420" s="152"/>
      <c r="AG420" s="152" t="s">
        <v>168</v>
      </c>
      <c r="AH420" s="152">
        <v>0</v>
      </c>
      <c r="AI420" s="152"/>
      <c r="AJ420" s="152"/>
      <c r="AK420" s="152"/>
      <c r="AL420" s="152"/>
      <c r="AM420" s="152"/>
      <c r="AN420" s="152"/>
      <c r="AO420" s="152"/>
      <c r="AP420" s="152"/>
      <c r="AQ420" s="152"/>
      <c r="AR420" s="152"/>
      <c r="AS420" s="152"/>
      <c r="AT420" s="152"/>
      <c r="AU420" s="152"/>
      <c r="AV420" s="152"/>
      <c r="AW420" s="152"/>
      <c r="AX420" s="152"/>
      <c r="AY420" s="152"/>
      <c r="AZ420" s="152"/>
      <c r="BA420" s="152"/>
      <c r="BB420" s="152"/>
      <c r="BC420" s="152"/>
      <c r="BD420" s="152"/>
      <c r="BE420" s="152"/>
      <c r="BF420" s="152"/>
      <c r="BG420" s="152"/>
      <c r="BH420" s="152"/>
    </row>
    <row r="421" spans="1:60" outlineLevel="3" x14ac:dyDescent="0.25">
      <c r="A421" s="159"/>
      <c r="B421" s="160"/>
      <c r="C421" s="189" t="s">
        <v>687</v>
      </c>
      <c r="D421" s="163"/>
      <c r="E421" s="164">
        <v>2.42</v>
      </c>
      <c r="F421" s="162"/>
      <c r="G421" s="162"/>
      <c r="H421" s="162"/>
      <c r="I421" s="162"/>
      <c r="J421" s="162"/>
      <c r="K421" s="162"/>
      <c r="L421" s="162"/>
      <c r="M421" s="162"/>
      <c r="N421" s="161"/>
      <c r="O421" s="161"/>
      <c r="P421" s="161"/>
      <c r="Q421" s="161"/>
      <c r="R421" s="162"/>
      <c r="S421" s="162"/>
      <c r="T421" s="162"/>
      <c r="U421" s="162"/>
      <c r="V421" s="162"/>
      <c r="W421" s="162"/>
      <c r="X421" s="162"/>
      <c r="Y421" s="162"/>
      <c r="Z421" s="152"/>
      <c r="AA421" s="152"/>
      <c r="AB421" s="152"/>
      <c r="AC421" s="152"/>
      <c r="AD421" s="152"/>
      <c r="AE421" s="152"/>
      <c r="AF421" s="152"/>
      <c r="AG421" s="152" t="s">
        <v>168</v>
      </c>
      <c r="AH421" s="152">
        <v>0</v>
      </c>
      <c r="AI421" s="152"/>
      <c r="AJ421" s="152"/>
      <c r="AK421" s="152"/>
      <c r="AL421" s="152"/>
      <c r="AM421" s="152"/>
      <c r="AN421" s="152"/>
      <c r="AO421" s="152"/>
      <c r="AP421" s="152"/>
      <c r="AQ421" s="152"/>
      <c r="AR421" s="152"/>
      <c r="AS421" s="152"/>
      <c r="AT421" s="152"/>
      <c r="AU421" s="152"/>
      <c r="AV421" s="152"/>
      <c r="AW421" s="152"/>
      <c r="AX421" s="152"/>
      <c r="AY421" s="152"/>
      <c r="AZ421" s="152"/>
      <c r="BA421" s="152"/>
      <c r="BB421" s="152"/>
      <c r="BC421" s="152"/>
      <c r="BD421" s="152"/>
      <c r="BE421" s="152"/>
      <c r="BF421" s="152"/>
      <c r="BG421" s="152"/>
      <c r="BH421" s="152"/>
    </row>
    <row r="422" spans="1:60" outlineLevel="1" x14ac:dyDescent="0.25">
      <c r="A422" s="173">
        <v>177</v>
      </c>
      <c r="B422" s="174" t="s">
        <v>688</v>
      </c>
      <c r="C422" s="188" t="s">
        <v>689</v>
      </c>
      <c r="D422" s="175" t="s">
        <v>235</v>
      </c>
      <c r="E422" s="176">
        <v>41.8</v>
      </c>
      <c r="F422" s="177"/>
      <c r="G422" s="178">
        <f>ROUND(E422*F422,2)</f>
        <v>0</v>
      </c>
      <c r="H422" s="177">
        <v>333</v>
      </c>
      <c r="I422" s="178">
        <f>ROUND(E422*H422,2)</f>
        <v>13919.4</v>
      </c>
      <c r="J422" s="177">
        <v>0</v>
      </c>
      <c r="K422" s="178">
        <f>ROUND(E422*J422,2)</f>
        <v>0</v>
      </c>
      <c r="L422" s="178">
        <v>21</v>
      </c>
      <c r="M422" s="178">
        <f>G422*(1+L422/100)</f>
        <v>0</v>
      </c>
      <c r="N422" s="176">
        <v>2.2000000000000001E-4</v>
      </c>
      <c r="O422" s="176">
        <f>ROUND(E422*N422,2)</f>
        <v>0.01</v>
      </c>
      <c r="P422" s="176">
        <v>0</v>
      </c>
      <c r="Q422" s="176">
        <f>ROUND(E422*P422,2)</f>
        <v>0</v>
      </c>
      <c r="R422" s="178" t="s">
        <v>287</v>
      </c>
      <c r="S422" s="178" t="s">
        <v>163</v>
      </c>
      <c r="T422" s="179" t="s">
        <v>163</v>
      </c>
      <c r="U422" s="162">
        <v>0</v>
      </c>
      <c r="V422" s="162">
        <f>ROUND(E422*U422,2)</f>
        <v>0</v>
      </c>
      <c r="W422" s="162"/>
      <c r="X422" s="162" t="s">
        <v>288</v>
      </c>
      <c r="Y422" s="162" t="s">
        <v>165</v>
      </c>
      <c r="Z422" s="152"/>
      <c r="AA422" s="152"/>
      <c r="AB422" s="152"/>
      <c r="AC422" s="152"/>
      <c r="AD422" s="152"/>
      <c r="AE422" s="152"/>
      <c r="AF422" s="152"/>
      <c r="AG422" s="152" t="s">
        <v>289</v>
      </c>
      <c r="AH422" s="152"/>
      <c r="AI422" s="152"/>
      <c r="AJ422" s="152"/>
      <c r="AK422" s="152"/>
      <c r="AL422" s="152"/>
      <c r="AM422" s="152"/>
      <c r="AN422" s="152"/>
      <c r="AO422" s="152"/>
      <c r="AP422" s="152"/>
      <c r="AQ422" s="152"/>
      <c r="AR422" s="152"/>
      <c r="AS422" s="152"/>
      <c r="AT422" s="152"/>
      <c r="AU422" s="152"/>
      <c r="AV422" s="152"/>
      <c r="AW422" s="152"/>
      <c r="AX422" s="152"/>
      <c r="AY422" s="152"/>
      <c r="AZ422" s="152"/>
      <c r="BA422" s="152"/>
      <c r="BB422" s="152"/>
      <c r="BC422" s="152"/>
      <c r="BD422" s="152"/>
      <c r="BE422" s="152"/>
      <c r="BF422" s="152"/>
      <c r="BG422" s="152"/>
      <c r="BH422" s="152"/>
    </row>
    <row r="423" spans="1:60" outlineLevel="2" x14ac:dyDescent="0.25">
      <c r="A423" s="159"/>
      <c r="B423" s="160"/>
      <c r="C423" s="189" t="s">
        <v>690</v>
      </c>
      <c r="D423" s="163"/>
      <c r="E423" s="164">
        <v>15.4</v>
      </c>
      <c r="F423" s="162"/>
      <c r="G423" s="162"/>
      <c r="H423" s="162"/>
      <c r="I423" s="162"/>
      <c r="J423" s="162"/>
      <c r="K423" s="162"/>
      <c r="L423" s="162"/>
      <c r="M423" s="162"/>
      <c r="N423" s="161"/>
      <c r="O423" s="161"/>
      <c r="P423" s="161"/>
      <c r="Q423" s="161"/>
      <c r="R423" s="162"/>
      <c r="S423" s="162"/>
      <c r="T423" s="162"/>
      <c r="U423" s="162"/>
      <c r="V423" s="162"/>
      <c r="W423" s="162"/>
      <c r="X423" s="162"/>
      <c r="Y423" s="162"/>
      <c r="Z423" s="152"/>
      <c r="AA423" s="152"/>
      <c r="AB423" s="152"/>
      <c r="AC423" s="152"/>
      <c r="AD423" s="152"/>
      <c r="AE423" s="152"/>
      <c r="AF423" s="152"/>
      <c r="AG423" s="152" t="s">
        <v>168</v>
      </c>
      <c r="AH423" s="152">
        <v>0</v>
      </c>
      <c r="AI423" s="152"/>
      <c r="AJ423" s="152"/>
      <c r="AK423" s="152"/>
      <c r="AL423" s="152"/>
      <c r="AM423" s="152"/>
      <c r="AN423" s="152"/>
      <c r="AO423" s="152"/>
      <c r="AP423" s="152"/>
      <c r="AQ423" s="152"/>
      <c r="AR423" s="152"/>
      <c r="AS423" s="152"/>
      <c r="AT423" s="152"/>
      <c r="AU423" s="152"/>
      <c r="AV423" s="152"/>
      <c r="AW423" s="152"/>
      <c r="AX423" s="152"/>
      <c r="AY423" s="152"/>
      <c r="AZ423" s="152"/>
      <c r="BA423" s="152"/>
      <c r="BB423" s="152"/>
      <c r="BC423" s="152"/>
      <c r="BD423" s="152"/>
      <c r="BE423" s="152"/>
      <c r="BF423" s="152"/>
      <c r="BG423" s="152"/>
      <c r="BH423" s="152"/>
    </row>
    <row r="424" spans="1:60" outlineLevel="3" x14ac:dyDescent="0.25">
      <c r="A424" s="159"/>
      <c r="B424" s="160"/>
      <c r="C424" s="189" t="s">
        <v>691</v>
      </c>
      <c r="D424" s="163"/>
      <c r="E424" s="164">
        <v>17.600000000000001</v>
      </c>
      <c r="F424" s="162"/>
      <c r="G424" s="162"/>
      <c r="H424" s="162"/>
      <c r="I424" s="162"/>
      <c r="J424" s="162"/>
      <c r="K424" s="162"/>
      <c r="L424" s="162"/>
      <c r="M424" s="162"/>
      <c r="N424" s="161"/>
      <c r="O424" s="161"/>
      <c r="P424" s="161"/>
      <c r="Q424" s="161"/>
      <c r="R424" s="162"/>
      <c r="S424" s="162"/>
      <c r="T424" s="162"/>
      <c r="U424" s="162"/>
      <c r="V424" s="162"/>
      <c r="W424" s="162"/>
      <c r="X424" s="162"/>
      <c r="Y424" s="162"/>
      <c r="Z424" s="152"/>
      <c r="AA424" s="152"/>
      <c r="AB424" s="152"/>
      <c r="AC424" s="152"/>
      <c r="AD424" s="152"/>
      <c r="AE424" s="152"/>
      <c r="AF424" s="152"/>
      <c r="AG424" s="152" t="s">
        <v>168</v>
      </c>
      <c r="AH424" s="152">
        <v>0</v>
      </c>
      <c r="AI424" s="152"/>
      <c r="AJ424" s="152"/>
      <c r="AK424" s="152"/>
      <c r="AL424" s="152"/>
      <c r="AM424" s="152"/>
      <c r="AN424" s="152"/>
      <c r="AO424" s="152"/>
      <c r="AP424" s="152"/>
      <c r="AQ424" s="152"/>
      <c r="AR424" s="152"/>
      <c r="AS424" s="152"/>
      <c r="AT424" s="152"/>
      <c r="AU424" s="152"/>
      <c r="AV424" s="152"/>
      <c r="AW424" s="152"/>
      <c r="AX424" s="152"/>
      <c r="AY424" s="152"/>
      <c r="AZ424" s="152"/>
      <c r="BA424" s="152"/>
      <c r="BB424" s="152"/>
      <c r="BC424" s="152"/>
      <c r="BD424" s="152"/>
      <c r="BE424" s="152"/>
      <c r="BF424" s="152"/>
      <c r="BG424" s="152"/>
      <c r="BH424" s="152"/>
    </row>
    <row r="425" spans="1:60" outlineLevel="3" x14ac:dyDescent="0.25">
      <c r="A425" s="159"/>
      <c r="B425" s="160"/>
      <c r="C425" s="189" t="s">
        <v>692</v>
      </c>
      <c r="D425" s="163"/>
      <c r="E425" s="164">
        <v>8.8000000000000007</v>
      </c>
      <c r="F425" s="162"/>
      <c r="G425" s="162"/>
      <c r="H425" s="162"/>
      <c r="I425" s="162"/>
      <c r="J425" s="162"/>
      <c r="K425" s="162"/>
      <c r="L425" s="162"/>
      <c r="M425" s="162"/>
      <c r="N425" s="161"/>
      <c r="O425" s="161"/>
      <c r="P425" s="161"/>
      <c r="Q425" s="161"/>
      <c r="R425" s="162"/>
      <c r="S425" s="162"/>
      <c r="T425" s="162"/>
      <c r="U425" s="162"/>
      <c r="V425" s="162"/>
      <c r="W425" s="162"/>
      <c r="X425" s="162"/>
      <c r="Y425" s="162"/>
      <c r="Z425" s="152"/>
      <c r="AA425" s="152"/>
      <c r="AB425" s="152"/>
      <c r="AC425" s="152"/>
      <c r="AD425" s="152"/>
      <c r="AE425" s="152"/>
      <c r="AF425" s="152"/>
      <c r="AG425" s="152" t="s">
        <v>168</v>
      </c>
      <c r="AH425" s="152">
        <v>0</v>
      </c>
      <c r="AI425" s="152"/>
      <c r="AJ425" s="152"/>
      <c r="AK425" s="152"/>
      <c r="AL425" s="152"/>
      <c r="AM425" s="152"/>
      <c r="AN425" s="152"/>
      <c r="AO425" s="152"/>
      <c r="AP425" s="152"/>
      <c r="AQ425" s="152"/>
      <c r="AR425" s="152"/>
      <c r="AS425" s="152"/>
      <c r="AT425" s="152"/>
      <c r="AU425" s="152"/>
      <c r="AV425" s="152"/>
      <c r="AW425" s="152"/>
      <c r="AX425" s="152"/>
      <c r="AY425" s="152"/>
      <c r="AZ425" s="152"/>
      <c r="BA425" s="152"/>
      <c r="BB425" s="152"/>
      <c r="BC425" s="152"/>
      <c r="BD425" s="152"/>
      <c r="BE425" s="152"/>
      <c r="BF425" s="152"/>
      <c r="BG425" s="152"/>
      <c r="BH425" s="152"/>
    </row>
    <row r="426" spans="1:60" outlineLevel="1" x14ac:dyDescent="0.25">
      <c r="A426" s="173">
        <v>178</v>
      </c>
      <c r="B426" s="174" t="s">
        <v>693</v>
      </c>
      <c r="C426" s="188" t="s">
        <v>694</v>
      </c>
      <c r="D426" s="175" t="s">
        <v>190</v>
      </c>
      <c r="E426" s="176">
        <v>69.959999999999994</v>
      </c>
      <c r="F426" s="177"/>
      <c r="G426" s="178">
        <f>ROUND(E426*F426,2)</f>
        <v>0</v>
      </c>
      <c r="H426" s="177">
        <v>983</v>
      </c>
      <c r="I426" s="178">
        <f>ROUND(E426*H426,2)</f>
        <v>68770.679999999993</v>
      </c>
      <c r="J426" s="177">
        <v>0</v>
      </c>
      <c r="K426" s="178">
        <f>ROUND(E426*J426,2)</f>
        <v>0</v>
      </c>
      <c r="L426" s="178">
        <v>21</v>
      </c>
      <c r="M426" s="178">
        <f>G426*(1+L426/100)</f>
        <v>0</v>
      </c>
      <c r="N426" s="176">
        <v>1.8499999999999999E-2</v>
      </c>
      <c r="O426" s="176">
        <f>ROUND(E426*N426,2)</f>
        <v>1.29</v>
      </c>
      <c r="P426" s="176">
        <v>0</v>
      </c>
      <c r="Q426" s="176">
        <f>ROUND(E426*P426,2)</f>
        <v>0</v>
      </c>
      <c r="R426" s="178" t="s">
        <v>287</v>
      </c>
      <c r="S426" s="178" t="s">
        <v>163</v>
      </c>
      <c r="T426" s="179" t="s">
        <v>163</v>
      </c>
      <c r="U426" s="162">
        <v>0</v>
      </c>
      <c r="V426" s="162">
        <f>ROUND(E426*U426,2)</f>
        <v>0</v>
      </c>
      <c r="W426" s="162"/>
      <c r="X426" s="162" t="s">
        <v>288</v>
      </c>
      <c r="Y426" s="162" t="s">
        <v>165</v>
      </c>
      <c r="Z426" s="152"/>
      <c r="AA426" s="152"/>
      <c r="AB426" s="152"/>
      <c r="AC426" s="152"/>
      <c r="AD426" s="152"/>
      <c r="AE426" s="152"/>
      <c r="AF426" s="152"/>
      <c r="AG426" s="152" t="s">
        <v>289</v>
      </c>
      <c r="AH426" s="152"/>
      <c r="AI426" s="152"/>
      <c r="AJ426" s="152"/>
      <c r="AK426" s="152"/>
      <c r="AL426" s="152"/>
      <c r="AM426" s="152"/>
      <c r="AN426" s="152"/>
      <c r="AO426" s="152"/>
      <c r="AP426" s="152"/>
      <c r="AQ426" s="152"/>
      <c r="AR426" s="152"/>
      <c r="AS426" s="152"/>
      <c r="AT426" s="152"/>
      <c r="AU426" s="152"/>
      <c r="AV426" s="152"/>
      <c r="AW426" s="152"/>
      <c r="AX426" s="152"/>
      <c r="AY426" s="152"/>
      <c r="AZ426" s="152"/>
      <c r="BA426" s="152"/>
      <c r="BB426" s="152"/>
      <c r="BC426" s="152"/>
      <c r="BD426" s="152"/>
      <c r="BE426" s="152"/>
      <c r="BF426" s="152"/>
      <c r="BG426" s="152"/>
      <c r="BH426" s="152"/>
    </row>
    <row r="427" spans="1:60" outlineLevel="2" x14ac:dyDescent="0.25">
      <c r="A427" s="159"/>
      <c r="B427" s="160"/>
      <c r="C427" s="189" t="s">
        <v>695</v>
      </c>
      <c r="D427" s="163"/>
      <c r="E427" s="164">
        <v>69.959999999999994</v>
      </c>
      <c r="F427" s="162"/>
      <c r="G427" s="162"/>
      <c r="H427" s="162"/>
      <c r="I427" s="162"/>
      <c r="J427" s="162"/>
      <c r="K427" s="162"/>
      <c r="L427" s="162"/>
      <c r="M427" s="162"/>
      <c r="N427" s="161"/>
      <c r="O427" s="161"/>
      <c r="P427" s="161"/>
      <c r="Q427" s="161"/>
      <c r="R427" s="162"/>
      <c r="S427" s="162"/>
      <c r="T427" s="162"/>
      <c r="U427" s="162"/>
      <c r="V427" s="162"/>
      <c r="W427" s="162"/>
      <c r="X427" s="162"/>
      <c r="Y427" s="162"/>
      <c r="Z427" s="152"/>
      <c r="AA427" s="152"/>
      <c r="AB427" s="152"/>
      <c r="AC427" s="152"/>
      <c r="AD427" s="152"/>
      <c r="AE427" s="152"/>
      <c r="AF427" s="152"/>
      <c r="AG427" s="152" t="s">
        <v>168</v>
      </c>
      <c r="AH427" s="152">
        <v>5</v>
      </c>
      <c r="AI427" s="152"/>
      <c r="AJ427" s="152"/>
      <c r="AK427" s="152"/>
      <c r="AL427" s="152"/>
      <c r="AM427" s="152"/>
      <c r="AN427" s="152"/>
      <c r="AO427" s="152"/>
      <c r="AP427" s="152"/>
      <c r="AQ427" s="152"/>
      <c r="AR427" s="152"/>
      <c r="AS427" s="152"/>
      <c r="AT427" s="152"/>
      <c r="AU427" s="152"/>
      <c r="AV427" s="152"/>
      <c r="AW427" s="152"/>
      <c r="AX427" s="152"/>
      <c r="AY427" s="152"/>
      <c r="AZ427" s="152"/>
      <c r="BA427" s="152"/>
      <c r="BB427" s="152"/>
      <c r="BC427" s="152"/>
      <c r="BD427" s="152"/>
      <c r="BE427" s="152"/>
      <c r="BF427" s="152"/>
      <c r="BG427" s="152"/>
      <c r="BH427" s="152"/>
    </row>
    <row r="428" spans="1:60" outlineLevel="1" x14ac:dyDescent="0.25">
      <c r="A428" s="173">
        <v>179</v>
      </c>
      <c r="B428" s="174" t="s">
        <v>696</v>
      </c>
      <c r="C428" s="188" t="s">
        <v>697</v>
      </c>
      <c r="D428" s="175" t="s">
        <v>190</v>
      </c>
      <c r="E428" s="176">
        <v>6.16</v>
      </c>
      <c r="F428" s="177"/>
      <c r="G428" s="178">
        <f>ROUND(E428*F428,2)</f>
        <v>0</v>
      </c>
      <c r="H428" s="177">
        <v>983</v>
      </c>
      <c r="I428" s="178">
        <f>ROUND(E428*H428,2)</f>
        <v>6055.28</v>
      </c>
      <c r="J428" s="177">
        <v>0</v>
      </c>
      <c r="K428" s="178">
        <f>ROUND(E428*J428,2)</f>
        <v>0</v>
      </c>
      <c r="L428" s="178">
        <v>21</v>
      </c>
      <c r="M428" s="178">
        <f>G428*(1+L428/100)</f>
        <v>0</v>
      </c>
      <c r="N428" s="176">
        <v>1.8499999999999999E-2</v>
      </c>
      <c r="O428" s="176">
        <f>ROUND(E428*N428,2)</f>
        <v>0.11</v>
      </c>
      <c r="P428" s="176">
        <v>0</v>
      </c>
      <c r="Q428" s="176">
        <f>ROUND(E428*P428,2)</f>
        <v>0</v>
      </c>
      <c r="R428" s="178" t="s">
        <v>287</v>
      </c>
      <c r="S428" s="178" t="s">
        <v>163</v>
      </c>
      <c r="T428" s="179" t="s">
        <v>163</v>
      </c>
      <c r="U428" s="162">
        <v>0</v>
      </c>
      <c r="V428" s="162">
        <f>ROUND(E428*U428,2)</f>
        <v>0</v>
      </c>
      <c r="W428" s="162"/>
      <c r="X428" s="162" t="s">
        <v>288</v>
      </c>
      <c r="Y428" s="162" t="s">
        <v>165</v>
      </c>
      <c r="Z428" s="152"/>
      <c r="AA428" s="152"/>
      <c r="AB428" s="152"/>
      <c r="AC428" s="152"/>
      <c r="AD428" s="152"/>
      <c r="AE428" s="152"/>
      <c r="AF428" s="152"/>
      <c r="AG428" s="152" t="s">
        <v>289</v>
      </c>
      <c r="AH428" s="152"/>
      <c r="AI428" s="152"/>
      <c r="AJ428" s="152"/>
      <c r="AK428" s="152"/>
      <c r="AL428" s="152"/>
      <c r="AM428" s="152"/>
      <c r="AN428" s="152"/>
      <c r="AO428" s="152"/>
      <c r="AP428" s="152"/>
      <c r="AQ428" s="152"/>
      <c r="AR428" s="152"/>
      <c r="AS428" s="152"/>
      <c r="AT428" s="152"/>
      <c r="AU428" s="152"/>
      <c r="AV428" s="152"/>
      <c r="AW428" s="152"/>
      <c r="AX428" s="152"/>
      <c r="AY428" s="152"/>
      <c r="AZ428" s="152"/>
      <c r="BA428" s="152"/>
      <c r="BB428" s="152"/>
      <c r="BC428" s="152"/>
      <c r="BD428" s="152"/>
      <c r="BE428" s="152"/>
      <c r="BF428" s="152"/>
      <c r="BG428" s="152"/>
      <c r="BH428" s="152"/>
    </row>
    <row r="429" spans="1:60" outlineLevel="2" x14ac:dyDescent="0.25">
      <c r="A429" s="159"/>
      <c r="B429" s="160"/>
      <c r="C429" s="189" t="s">
        <v>698</v>
      </c>
      <c r="D429" s="163"/>
      <c r="E429" s="164">
        <v>6.16</v>
      </c>
      <c r="F429" s="162"/>
      <c r="G429" s="162"/>
      <c r="H429" s="162"/>
      <c r="I429" s="162"/>
      <c r="J429" s="162"/>
      <c r="K429" s="162"/>
      <c r="L429" s="162"/>
      <c r="M429" s="162"/>
      <c r="N429" s="161"/>
      <c r="O429" s="161"/>
      <c r="P429" s="161"/>
      <c r="Q429" s="161"/>
      <c r="R429" s="162"/>
      <c r="S429" s="162"/>
      <c r="T429" s="162"/>
      <c r="U429" s="162"/>
      <c r="V429" s="162"/>
      <c r="W429" s="162"/>
      <c r="X429" s="162"/>
      <c r="Y429" s="162"/>
      <c r="Z429" s="152"/>
      <c r="AA429" s="152"/>
      <c r="AB429" s="152"/>
      <c r="AC429" s="152"/>
      <c r="AD429" s="152"/>
      <c r="AE429" s="152"/>
      <c r="AF429" s="152"/>
      <c r="AG429" s="152" t="s">
        <v>168</v>
      </c>
      <c r="AH429" s="152">
        <v>5</v>
      </c>
      <c r="AI429" s="152"/>
      <c r="AJ429" s="152"/>
      <c r="AK429" s="152"/>
      <c r="AL429" s="152"/>
      <c r="AM429" s="152"/>
      <c r="AN429" s="152"/>
      <c r="AO429" s="152"/>
      <c r="AP429" s="152"/>
      <c r="AQ429" s="152"/>
      <c r="AR429" s="152"/>
      <c r="AS429" s="152"/>
      <c r="AT429" s="152"/>
      <c r="AU429" s="152"/>
      <c r="AV429" s="152"/>
      <c r="AW429" s="152"/>
      <c r="AX429" s="152"/>
      <c r="AY429" s="152"/>
      <c r="AZ429" s="152"/>
      <c r="BA429" s="152"/>
      <c r="BB429" s="152"/>
      <c r="BC429" s="152"/>
      <c r="BD429" s="152"/>
      <c r="BE429" s="152"/>
      <c r="BF429" s="152"/>
      <c r="BG429" s="152"/>
      <c r="BH429" s="152"/>
    </row>
    <row r="430" spans="1:60" outlineLevel="1" x14ac:dyDescent="0.25">
      <c r="A430" s="180">
        <v>180</v>
      </c>
      <c r="B430" s="181" t="s">
        <v>699</v>
      </c>
      <c r="C430" s="190" t="s">
        <v>700</v>
      </c>
      <c r="D430" s="182" t="s">
        <v>224</v>
      </c>
      <c r="E430" s="183">
        <v>1.72932</v>
      </c>
      <c r="F430" s="184"/>
      <c r="G430" s="185">
        <f>ROUND(E430*F430,2)</f>
        <v>0</v>
      </c>
      <c r="H430" s="184">
        <v>0</v>
      </c>
      <c r="I430" s="185">
        <f>ROUND(E430*H430,2)</f>
        <v>0</v>
      </c>
      <c r="J430" s="184">
        <v>726</v>
      </c>
      <c r="K430" s="185">
        <f>ROUND(E430*J430,2)</f>
        <v>1255.49</v>
      </c>
      <c r="L430" s="185">
        <v>21</v>
      </c>
      <c r="M430" s="185">
        <f>G430*(1+L430/100)</f>
        <v>0</v>
      </c>
      <c r="N430" s="183">
        <v>0</v>
      </c>
      <c r="O430" s="183">
        <f>ROUND(E430*N430,2)</f>
        <v>0</v>
      </c>
      <c r="P430" s="183">
        <v>0</v>
      </c>
      <c r="Q430" s="183">
        <f>ROUND(E430*P430,2)</f>
        <v>0</v>
      </c>
      <c r="R430" s="185"/>
      <c r="S430" s="185" t="s">
        <v>163</v>
      </c>
      <c r="T430" s="186" t="s">
        <v>163</v>
      </c>
      <c r="U430" s="162">
        <v>1.5980000000000001</v>
      </c>
      <c r="V430" s="162">
        <f>ROUND(E430*U430,2)</f>
        <v>2.76</v>
      </c>
      <c r="W430" s="162"/>
      <c r="X430" s="162" t="s">
        <v>390</v>
      </c>
      <c r="Y430" s="162" t="s">
        <v>165</v>
      </c>
      <c r="Z430" s="152"/>
      <c r="AA430" s="152"/>
      <c r="AB430" s="152"/>
      <c r="AC430" s="152"/>
      <c r="AD430" s="152"/>
      <c r="AE430" s="152"/>
      <c r="AF430" s="152"/>
      <c r="AG430" s="152" t="s">
        <v>391</v>
      </c>
      <c r="AH430" s="152"/>
      <c r="AI430" s="152"/>
      <c r="AJ430" s="152"/>
      <c r="AK430" s="152"/>
      <c r="AL430" s="152"/>
      <c r="AM430" s="152"/>
      <c r="AN430" s="152"/>
      <c r="AO430" s="152"/>
      <c r="AP430" s="152"/>
      <c r="AQ430" s="152"/>
      <c r="AR430" s="152"/>
      <c r="AS430" s="152"/>
      <c r="AT430" s="152"/>
      <c r="AU430" s="152"/>
      <c r="AV430" s="152"/>
      <c r="AW430" s="152"/>
      <c r="AX430" s="152"/>
      <c r="AY430" s="152"/>
      <c r="AZ430" s="152"/>
      <c r="BA430" s="152"/>
      <c r="BB430" s="152"/>
      <c r="BC430" s="152"/>
      <c r="BD430" s="152"/>
      <c r="BE430" s="152"/>
      <c r="BF430" s="152"/>
      <c r="BG430" s="152"/>
      <c r="BH430" s="152"/>
    </row>
    <row r="431" spans="1:60" x14ac:dyDescent="0.25">
      <c r="A431" s="166" t="s">
        <v>158</v>
      </c>
      <c r="B431" s="167" t="s">
        <v>118</v>
      </c>
      <c r="C431" s="187" t="s">
        <v>119</v>
      </c>
      <c r="D431" s="168"/>
      <c r="E431" s="169"/>
      <c r="F431" s="170"/>
      <c r="G431" s="170">
        <f>SUMIF(AG432:AG442,"&lt;&gt;NOR",G432:G442)</f>
        <v>0</v>
      </c>
      <c r="H431" s="170"/>
      <c r="I431" s="170">
        <f>SUM(I432:I442)</f>
        <v>6063</v>
      </c>
      <c r="J431" s="170"/>
      <c r="K431" s="170">
        <f>SUM(K432:K442)</f>
        <v>5123.0599999999995</v>
      </c>
      <c r="L431" s="170"/>
      <c r="M431" s="170">
        <f>SUM(M432:M442)</f>
        <v>0</v>
      </c>
      <c r="N431" s="169"/>
      <c r="O431" s="169">
        <f>SUM(O432:O442)</f>
        <v>0.01</v>
      </c>
      <c r="P431" s="169"/>
      <c r="Q431" s="169">
        <f>SUM(Q432:Q442)</f>
        <v>0</v>
      </c>
      <c r="R431" s="170"/>
      <c r="S431" s="170"/>
      <c r="T431" s="171"/>
      <c r="U431" s="165"/>
      <c r="V431" s="165">
        <f>SUM(V432:V442)</f>
        <v>10.23</v>
      </c>
      <c r="W431" s="165"/>
      <c r="X431" s="165"/>
      <c r="Y431" s="165"/>
      <c r="AG431" t="s">
        <v>159</v>
      </c>
    </row>
    <row r="432" spans="1:60" outlineLevel="1" x14ac:dyDescent="0.25">
      <c r="A432" s="173">
        <v>181</v>
      </c>
      <c r="B432" s="174" t="s">
        <v>701</v>
      </c>
      <c r="C432" s="188" t="s">
        <v>702</v>
      </c>
      <c r="D432" s="175" t="s">
        <v>190</v>
      </c>
      <c r="E432" s="176">
        <v>40.057679999999998</v>
      </c>
      <c r="F432" s="177"/>
      <c r="G432" s="178">
        <f>ROUND(E432*F432,2)</f>
        <v>0</v>
      </c>
      <c r="H432" s="177">
        <v>10.95</v>
      </c>
      <c r="I432" s="178">
        <f>ROUND(E432*H432,2)</f>
        <v>438.63</v>
      </c>
      <c r="J432" s="177">
        <v>70.75</v>
      </c>
      <c r="K432" s="178">
        <f>ROUND(E432*J432,2)</f>
        <v>2834.08</v>
      </c>
      <c r="L432" s="178">
        <v>21</v>
      </c>
      <c r="M432" s="178">
        <f>G432*(1+L432/100)</f>
        <v>0</v>
      </c>
      <c r="N432" s="176">
        <v>8.0000000000000007E-5</v>
      </c>
      <c r="O432" s="176">
        <f>ROUND(E432*N432,2)</f>
        <v>0</v>
      </c>
      <c r="P432" s="176">
        <v>0</v>
      </c>
      <c r="Q432" s="176">
        <f>ROUND(E432*P432,2)</f>
        <v>0</v>
      </c>
      <c r="R432" s="178"/>
      <c r="S432" s="178" t="s">
        <v>163</v>
      </c>
      <c r="T432" s="179" t="s">
        <v>163</v>
      </c>
      <c r="U432" s="162">
        <v>0.156</v>
      </c>
      <c r="V432" s="162">
        <f>ROUND(E432*U432,2)</f>
        <v>6.25</v>
      </c>
      <c r="W432" s="162"/>
      <c r="X432" s="162" t="s">
        <v>164</v>
      </c>
      <c r="Y432" s="162" t="s">
        <v>165</v>
      </c>
      <c r="Z432" s="152"/>
      <c r="AA432" s="152"/>
      <c r="AB432" s="152"/>
      <c r="AC432" s="152"/>
      <c r="AD432" s="152"/>
      <c r="AE432" s="152"/>
      <c r="AF432" s="152"/>
      <c r="AG432" s="152" t="s">
        <v>166</v>
      </c>
      <c r="AH432" s="152"/>
      <c r="AI432" s="152"/>
      <c r="AJ432" s="152"/>
      <c r="AK432" s="152"/>
      <c r="AL432" s="152"/>
      <c r="AM432" s="152"/>
      <c r="AN432" s="152"/>
      <c r="AO432" s="152"/>
      <c r="AP432" s="152"/>
      <c r="AQ432" s="152"/>
      <c r="AR432" s="152"/>
      <c r="AS432" s="152"/>
      <c r="AT432" s="152"/>
      <c r="AU432" s="152"/>
      <c r="AV432" s="152"/>
      <c r="AW432" s="152"/>
      <c r="AX432" s="152"/>
      <c r="AY432" s="152"/>
      <c r="AZ432" s="152"/>
      <c r="BA432" s="152"/>
      <c r="BB432" s="152"/>
      <c r="BC432" s="152"/>
      <c r="BD432" s="152"/>
      <c r="BE432" s="152"/>
      <c r="BF432" s="152"/>
      <c r="BG432" s="152"/>
      <c r="BH432" s="152"/>
    </row>
    <row r="433" spans="1:60" outlineLevel="2" x14ac:dyDescent="0.25">
      <c r="A433" s="159"/>
      <c r="B433" s="160"/>
      <c r="C433" s="189" t="s">
        <v>703</v>
      </c>
      <c r="D433" s="163"/>
      <c r="E433" s="164">
        <v>40.057679999999998</v>
      </c>
      <c r="F433" s="162"/>
      <c r="G433" s="162"/>
      <c r="H433" s="162"/>
      <c r="I433" s="162"/>
      <c r="J433" s="162"/>
      <c r="K433" s="162"/>
      <c r="L433" s="162"/>
      <c r="M433" s="162"/>
      <c r="N433" s="161"/>
      <c r="O433" s="161"/>
      <c r="P433" s="161"/>
      <c r="Q433" s="161"/>
      <c r="R433" s="162"/>
      <c r="S433" s="162"/>
      <c r="T433" s="162"/>
      <c r="U433" s="162"/>
      <c r="V433" s="162"/>
      <c r="W433" s="162"/>
      <c r="X433" s="162"/>
      <c r="Y433" s="162"/>
      <c r="Z433" s="152"/>
      <c r="AA433" s="152"/>
      <c r="AB433" s="152"/>
      <c r="AC433" s="152"/>
      <c r="AD433" s="152"/>
      <c r="AE433" s="152"/>
      <c r="AF433" s="152"/>
      <c r="AG433" s="152" t="s">
        <v>168</v>
      </c>
      <c r="AH433" s="152">
        <v>0</v>
      </c>
      <c r="AI433" s="152"/>
      <c r="AJ433" s="152"/>
      <c r="AK433" s="152"/>
      <c r="AL433" s="152"/>
      <c r="AM433" s="152"/>
      <c r="AN433" s="152"/>
      <c r="AO433" s="152"/>
      <c r="AP433" s="152"/>
      <c r="AQ433" s="152"/>
      <c r="AR433" s="152"/>
      <c r="AS433" s="152"/>
      <c r="AT433" s="152"/>
      <c r="AU433" s="152"/>
      <c r="AV433" s="152"/>
      <c r="AW433" s="152"/>
      <c r="AX433" s="152"/>
      <c r="AY433" s="152"/>
      <c r="AZ433" s="152"/>
      <c r="BA433" s="152"/>
      <c r="BB433" s="152"/>
      <c r="BC433" s="152"/>
      <c r="BD433" s="152"/>
      <c r="BE433" s="152"/>
      <c r="BF433" s="152"/>
      <c r="BG433" s="152"/>
      <c r="BH433" s="152"/>
    </row>
    <row r="434" spans="1:60" outlineLevel="1" x14ac:dyDescent="0.25">
      <c r="A434" s="173">
        <v>182</v>
      </c>
      <c r="B434" s="174" t="s">
        <v>704</v>
      </c>
      <c r="C434" s="188" t="s">
        <v>705</v>
      </c>
      <c r="D434" s="175" t="s">
        <v>190</v>
      </c>
      <c r="E434" s="176">
        <v>7.1559999999999997</v>
      </c>
      <c r="F434" s="177"/>
      <c r="G434" s="178">
        <f>ROUND(E434*F434,2)</f>
        <v>0</v>
      </c>
      <c r="H434" s="177">
        <v>133.68</v>
      </c>
      <c r="I434" s="178">
        <f>ROUND(E434*H434,2)</f>
        <v>956.61</v>
      </c>
      <c r="J434" s="177">
        <v>180.82</v>
      </c>
      <c r="K434" s="178">
        <f>ROUND(E434*J434,2)</f>
        <v>1293.95</v>
      </c>
      <c r="L434" s="178">
        <v>21</v>
      </c>
      <c r="M434" s="178">
        <f>G434*(1+L434/100)</f>
        <v>0</v>
      </c>
      <c r="N434" s="176">
        <v>4.6999999999999999E-4</v>
      </c>
      <c r="O434" s="176">
        <f>ROUND(E434*N434,2)</f>
        <v>0</v>
      </c>
      <c r="P434" s="176">
        <v>0</v>
      </c>
      <c r="Q434" s="176">
        <f>ROUND(E434*P434,2)</f>
        <v>0</v>
      </c>
      <c r="R434" s="178"/>
      <c r="S434" s="178" t="s">
        <v>163</v>
      </c>
      <c r="T434" s="179" t="s">
        <v>163</v>
      </c>
      <c r="U434" s="162">
        <v>0.315</v>
      </c>
      <c r="V434" s="162">
        <f>ROUND(E434*U434,2)</f>
        <v>2.25</v>
      </c>
      <c r="W434" s="162"/>
      <c r="X434" s="162" t="s">
        <v>164</v>
      </c>
      <c r="Y434" s="162" t="s">
        <v>165</v>
      </c>
      <c r="Z434" s="152"/>
      <c r="AA434" s="152"/>
      <c r="AB434" s="152"/>
      <c r="AC434" s="152"/>
      <c r="AD434" s="152"/>
      <c r="AE434" s="152"/>
      <c r="AF434" s="152"/>
      <c r="AG434" s="152" t="s">
        <v>166</v>
      </c>
      <c r="AH434" s="152"/>
      <c r="AI434" s="152"/>
      <c r="AJ434" s="152"/>
      <c r="AK434" s="152"/>
      <c r="AL434" s="152"/>
      <c r="AM434" s="152"/>
      <c r="AN434" s="152"/>
      <c r="AO434" s="152"/>
      <c r="AP434" s="152"/>
      <c r="AQ434" s="152"/>
      <c r="AR434" s="152"/>
      <c r="AS434" s="152"/>
      <c r="AT434" s="152"/>
      <c r="AU434" s="152"/>
      <c r="AV434" s="152"/>
      <c r="AW434" s="152"/>
      <c r="AX434" s="152"/>
      <c r="AY434" s="152"/>
      <c r="AZ434" s="152"/>
      <c r="BA434" s="152"/>
      <c r="BB434" s="152"/>
      <c r="BC434" s="152"/>
      <c r="BD434" s="152"/>
      <c r="BE434" s="152"/>
      <c r="BF434" s="152"/>
      <c r="BG434" s="152"/>
      <c r="BH434" s="152"/>
    </row>
    <row r="435" spans="1:60" outlineLevel="2" x14ac:dyDescent="0.25">
      <c r="A435" s="159"/>
      <c r="B435" s="160"/>
      <c r="C435" s="189" t="s">
        <v>706</v>
      </c>
      <c r="D435" s="163"/>
      <c r="E435" s="164">
        <v>3.9</v>
      </c>
      <c r="F435" s="162"/>
      <c r="G435" s="162"/>
      <c r="H435" s="162"/>
      <c r="I435" s="162"/>
      <c r="J435" s="162"/>
      <c r="K435" s="162"/>
      <c r="L435" s="162"/>
      <c r="M435" s="162"/>
      <c r="N435" s="161"/>
      <c r="O435" s="161"/>
      <c r="P435" s="161"/>
      <c r="Q435" s="161"/>
      <c r="R435" s="162"/>
      <c r="S435" s="162"/>
      <c r="T435" s="162"/>
      <c r="U435" s="162"/>
      <c r="V435" s="162"/>
      <c r="W435" s="162"/>
      <c r="X435" s="162"/>
      <c r="Y435" s="162"/>
      <c r="Z435" s="152"/>
      <c r="AA435" s="152"/>
      <c r="AB435" s="152"/>
      <c r="AC435" s="152"/>
      <c r="AD435" s="152"/>
      <c r="AE435" s="152"/>
      <c r="AF435" s="152"/>
      <c r="AG435" s="152" t="s">
        <v>168</v>
      </c>
      <c r="AH435" s="152">
        <v>0</v>
      </c>
      <c r="AI435" s="152"/>
      <c r="AJ435" s="152"/>
      <c r="AK435" s="152"/>
      <c r="AL435" s="152"/>
      <c r="AM435" s="152"/>
      <c r="AN435" s="152"/>
      <c r="AO435" s="152"/>
      <c r="AP435" s="152"/>
      <c r="AQ435" s="152"/>
      <c r="AR435" s="152"/>
      <c r="AS435" s="152"/>
      <c r="AT435" s="152"/>
      <c r="AU435" s="152"/>
      <c r="AV435" s="152"/>
      <c r="AW435" s="152"/>
      <c r="AX435" s="152"/>
      <c r="AY435" s="152"/>
      <c r="AZ435" s="152"/>
      <c r="BA435" s="152"/>
      <c r="BB435" s="152"/>
      <c r="BC435" s="152"/>
      <c r="BD435" s="152"/>
      <c r="BE435" s="152"/>
      <c r="BF435" s="152"/>
      <c r="BG435" s="152"/>
      <c r="BH435" s="152"/>
    </row>
    <row r="436" spans="1:60" outlineLevel="3" x14ac:dyDescent="0.25">
      <c r="A436" s="159"/>
      <c r="B436" s="160"/>
      <c r="C436" s="189" t="s">
        <v>221</v>
      </c>
      <c r="D436" s="163"/>
      <c r="E436" s="164">
        <v>3.2559999999999998</v>
      </c>
      <c r="F436" s="162"/>
      <c r="G436" s="162"/>
      <c r="H436" s="162"/>
      <c r="I436" s="162"/>
      <c r="J436" s="162"/>
      <c r="K436" s="162"/>
      <c r="L436" s="162"/>
      <c r="M436" s="162"/>
      <c r="N436" s="161"/>
      <c r="O436" s="161"/>
      <c r="P436" s="161"/>
      <c r="Q436" s="161"/>
      <c r="R436" s="162"/>
      <c r="S436" s="162"/>
      <c r="T436" s="162"/>
      <c r="U436" s="162"/>
      <c r="V436" s="162"/>
      <c r="W436" s="162"/>
      <c r="X436" s="162"/>
      <c r="Y436" s="162"/>
      <c r="Z436" s="152"/>
      <c r="AA436" s="152"/>
      <c r="AB436" s="152"/>
      <c r="AC436" s="152"/>
      <c r="AD436" s="152"/>
      <c r="AE436" s="152"/>
      <c r="AF436" s="152"/>
      <c r="AG436" s="152" t="s">
        <v>168</v>
      </c>
      <c r="AH436" s="152">
        <v>5</v>
      </c>
      <c r="AI436" s="152"/>
      <c r="AJ436" s="152"/>
      <c r="AK436" s="152"/>
      <c r="AL436" s="152"/>
      <c r="AM436" s="152"/>
      <c r="AN436" s="152"/>
      <c r="AO436" s="152"/>
      <c r="AP436" s="152"/>
      <c r="AQ436" s="152"/>
      <c r="AR436" s="152"/>
      <c r="AS436" s="152"/>
      <c r="AT436" s="152"/>
      <c r="AU436" s="152"/>
      <c r="AV436" s="152"/>
      <c r="AW436" s="152"/>
      <c r="AX436" s="152"/>
      <c r="AY436" s="152"/>
      <c r="AZ436" s="152"/>
      <c r="BA436" s="152"/>
      <c r="BB436" s="152"/>
      <c r="BC436" s="152"/>
      <c r="BD436" s="152"/>
      <c r="BE436" s="152"/>
      <c r="BF436" s="152"/>
      <c r="BG436" s="152"/>
      <c r="BH436" s="152"/>
    </row>
    <row r="437" spans="1:60" outlineLevel="1" x14ac:dyDescent="0.25">
      <c r="A437" s="173">
        <v>183</v>
      </c>
      <c r="B437" s="174" t="s">
        <v>707</v>
      </c>
      <c r="C437" s="188" t="s">
        <v>708</v>
      </c>
      <c r="D437" s="175" t="s">
        <v>190</v>
      </c>
      <c r="E437" s="176">
        <v>9.6305999999999994</v>
      </c>
      <c r="F437" s="177"/>
      <c r="G437" s="178">
        <f>ROUND(E437*F437,2)</f>
        <v>0</v>
      </c>
      <c r="H437" s="177">
        <v>484.68</v>
      </c>
      <c r="I437" s="178">
        <f>ROUND(E437*H437,2)</f>
        <v>4667.76</v>
      </c>
      <c r="J437" s="177">
        <v>103.32</v>
      </c>
      <c r="K437" s="178">
        <f>ROUND(E437*J437,2)</f>
        <v>995.03</v>
      </c>
      <c r="L437" s="178">
        <v>21</v>
      </c>
      <c r="M437" s="178">
        <f>G437*(1+L437/100)</f>
        <v>0</v>
      </c>
      <c r="N437" s="176">
        <v>8.4000000000000003E-4</v>
      </c>
      <c r="O437" s="176">
        <f>ROUND(E437*N437,2)</f>
        <v>0.01</v>
      </c>
      <c r="P437" s="176">
        <v>0</v>
      </c>
      <c r="Q437" s="176">
        <f>ROUND(E437*P437,2)</f>
        <v>0</v>
      </c>
      <c r="R437" s="178"/>
      <c r="S437" s="178" t="s">
        <v>163</v>
      </c>
      <c r="T437" s="179" t="s">
        <v>163</v>
      </c>
      <c r="U437" s="162">
        <v>0.18</v>
      </c>
      <c r="V437" s="162">
        <f>ROUND(E437*U437,2)</f>
        <v>1.73</v>
      </c>
      <c r="W437" s="162"/>
      <c r="X437" s="162" t="s">
        <v>164</v>
      </c>
      <c r="Y437" s="162" t="s">
        <v>165</v>
      </c>
      <c r="Z437" s="152"/>
      <c r="AA437" s="152"/>
      <c r="AB437" s="152"/>
      <c r="AC437" s="152"/>
      <c r="AD437" s="152"/>
      <c r="AE437" s="152"/>
      <c r="AF437" s="152"/>
      <c r="AG437" s="152" t="s">
        <v>166</v>
      </c>
      <c r="AH437" s="152"/>
      <c r="AI437" s="152"/>
      <c r="AJ437" s="152"/>
      <c r="AK437" s="152"/>
      <c r="AL437" s="152"/>
      <c r="AM437" s="152"/>
      <c r="AN437" s="152"/>
      <c r="AO437" s="152"/>
      <c r="AP437" s="152"/>
      <c r="AQ437" s="152"/>
      <c r="AR437" s="152"/>
      <c r="AS437" s="152"/>
      <c r="AT437" s="152"/>
      <c r="AU437" s="152"/>
      <c r="AV437" s="152"/>
      <c r="AW437" s="152"/>
      <c r="AX437" s="152"/>
      <c r="AY437" s="152"/>
      <c r="AZ437" s="152"/>
      <c r="BA437" s="152"/>
      <c r="BB437" s="152"/>
      <c r="BC437" s="152"/>
      <c r="BD437" s="152"/>
      <c r="BE437" s="152"/>
      <c r="BF437" s="152"/>
      <c r="BG437" s="152"/>
      <c r="BH437" s="152"/>
    </row>
    <row r="438" spans="1:60" outlineLevel="2" x14ac:dyDescent="0.25">
      <c r="A438" s="159"/>
      <c r="B438" s="160"/>
      <c r="C438" s="189" t="s">
        <v>709</v>
      </c>
      <c r="D438" s="163"/>
      <c r="E438" s="164"/>
      <c r="F438" s="162"/>
      <c r="G438" s="162"/>
      <c r="H438" s="162"/>
      <c r="I438" s="162"/>
      <c r="J438" s="162"/>
      <c r="K438" s="162"/>
      <c r="L438" s="162"/>
      <c r="M438" s="162"/>
      <c r="N438" s="161"/>
      <c r="O438" s="161"/>
      <c r="P438" s="161"/>
      <c r="Q438" s="161"/>
      <c r="R438" s="162"/>
      <c r="S438" s="162"/>
      <c r="T438" s="162"/>
      <c r="U438" s="162"/>
      <c r="V438" s="162"/>
      <c r="W438" s="162"/>
      <c r="X438" s="162"/>
      <c r="Y438" s="162"/>
      <c r="Z438" s="152"/>
      <c r="AA438" s="152"/>
      <c r="AB438" s="152"/>
      <c r="AC438" s="152"/>
      <c r="AD438" s="152"/>
      <c r="AE438" s="152"/>
      <c r="AF438" s="152"/>
      <c r="AG438" s="152" t="s">
        <v>168</v>
      </c>
      <c r="AH438" s="152">
        <v>0</v>
      </c>
      <c r="AI438" s="152"/>
      <c r="AJ438" s="152"/>
      <c r="AK438" s="152"/>
      <c r="AL438" s="152"/>
      <c r="AM438" s="152"/>
      <c r="AN438" s="152"/>
      <c r="AO438" s="152"/>
      <c r="AP438" s="152"/>
      <c r="AQ438" s="152"/>
      <c r="AR438" s="152"/>
      <c r="AS438" s="152"/>
      <c r="AT438" s="152"/>
      <c r="AU438" s="152"/>
      <c r="AV438" s="152"/>
      <c r="AW438" s="152"/>
      <c r="AX438" s="152"/>
      <c r="AY438" s="152"/>
      <c r="AZ438" s="152"/>
      <c r="BA438" s="152"/>
      <c r="BB438" s="152"/>
      <c r="BC438" s="152"/>
      <c r="BD438" s="152"/>
      <c r="BE438" s="152"/>
      <c r="BF438" s="152"/>
      <c r="BG438" s="152"/>
      <c r="BH438" s="152"/>
    </row>
    <row r="439" spans="1:60" outlineLevel="3" x14ac:dyDescent="0.25">
      <c r="A439" s="159"/>
      <c r="B439" s="160"/>
      <c r="C439" s="189" t="s">
        <v>710</v>
      </c>
      <c r="D439" s="163"/>
      <c r="E439" s="164">
        <v>2.0327999999999999</v>
      </c>
      <c r="F439" s="162"/>
      <c r="G439" s="162"/>
      <c r="H439" s="162"/>
      <c r="I439" s="162"/>
      <c r="J439" s="162"/>
      <c r="K439" s="162"/>
      <c r="L439" s="162"/>
      <c r="M439" s="162"/>
      <c r="N439" s="161"/>
      <c r="O439" s="161"/>
      <c r="P439" s="161"/>
      <c r="Q439" s="161"/>
      <c r="R439" s="162"/>
      <c r="S439" s="162"/>
      <c r="T439" s="162"/>
      <c r="U439" s="162"/>
      <c r="V439" s="162"/>
      <c r="W439" s="162"/>
      <c r="X439" s="162"/>
      <c r="Y439" s="162"/>
      <c r="Z439" s="152"/>
      <c r="AA439" s="152"/>
      <c r="AB439" s="152"/>
      <c r="AC439" s="152"/>
      <c r="AD439" s="152"/>
      <c r="AE439" s="152"/>
      <c r="AF439" s="152"/>
      <c r="AG439" s="152" t="s">
        <v>168</v>
      </c>
      <c r="AH439" s="152">
        <v>0</v>
      </c>
      <c r="AI439" s="152"/>
      <c r="AJ439" s="152"/>
      <c r="AK439" s="152"/>
      <c r="AL439" s="152"/>
      <c r="AM439" s="152"/>
      <c r="AN439" s="152"/>
      <c r="AO439" s="152"/>
      <c r="AP439" s="152"/>
      <c r="AQ439" s="152"/>
      <c r="AR439" s="152"/>
      <c r="AS439" s="152"/>
      <c r="AT439" s="152"/>
      <c r="AU439" s="152"/>
      <c r="AV439" s="152"/>
      <c r="AW439" s="152"/>
      <c r="AX439" s="152"/>
      <c r="AY439" s="152"/>
      <c r="AZ439" s="152"/>
      <c r="BA439" s="152"/>
      <c r="BB439" s="152"/>
      <c r="BC439" s="152"/>
      <c r="BD439" s="152"/>
      <c r="BE439" s="152"/>
      <c r="BF439" s="152"/>
      <c r="BG439" s="152"/>
      <c r="BH439" s="152"/>
    </row>
    <row r="440" spans="1:60" outlineLevel="3" x14ac:dyDescent="0.25">
      <c r="A440" s="159"/>
      <c r="B440" s="160"/>
      <c r="C440" s="189" t="s">
        <v>711</v>
      </c>
      <c r="D440" s="163"/>
      <c r="E440" s="164">
        <v>2.625</v>
      </c>
      <c r="F440" s="162"/>
      <c r="G440" s="162"/>
      <c r="H440" s="162"/>
      <c r="I440" s="162"/>
      <c r="J440" s="162"/>
      <c r="K440" s="162"/>
      <c r="L440" s="162"/>
      <c r="M440" s="162"/>
      <c r="N440" s="161"/>
      <c r="O440" s="161"/>
      <c r="P440" s="161"/>
      <c r="Q440" s="161"/>
      <c r="R440" s="162"/>
      <c r="S440" s="162"/>
      <c r="T440" s="162"/>
      <c r="U440" s="162"/>
      <c r="V440" s="162"/>
      <c r="W440" s="162"/>
      <c r="X440" s="162"/>
      <c r="Y440" s="162"/>
      <c r="Z440" s="152"/>
      <c r="AA440" s="152"/>
      <c r="AB440" s="152"/>
      <c r="AC440" s="152"/>
      <c r="AD440" s="152"/>
      <c r="AE440" s="152"/>
      <c r="AF440" s="152"/>
      <c r="AG440" s="152" t="s">
        <v>168</v>
      </c>
      <c r="AH440" s="152">
        <v>0</v>
      </c>
      <c r="AI440" s="152"/>
      <c r="AJ440" s="152"/>
      <c r="AK440" s="152"/>
      <c r="AL440" s="152"/>
      <c r="AM440" s="152"/>
      <c r="AN440" s="152"/>
      <c r="AO440" s="152"/>
      <c r="AP440" s="152"/>
      <c r="AQ440" s="152"/>
      <c r="AR440" s="152"/>
      <c r="AS440" s="152"/>
      <c r="AT440" s="152"/>
      <c r="AU440" s="152"/>
      <c r="AV440" s="152"/>
      <c r="AW440" s="152"/>
      <c r="AX440" s="152"/>
      <c r="AY440" s="152"/>
      <c r="AZ440" s="152"/>
      <c r="BA440" s="152"/>
      <c r="BB440" s="152"/>
      <c r="BC440" s="152"/>
      <c r="BD440" s="152"/>
      <c r="BE440" s="152"/>
      <c r="BF440" s="152"/>
      <c r="BG440" s="152"/>
      <c r="BH440" s="152"/>
    </row>
    <row r="441" spans="1:60" outlineLevel="3" x14ac:dyDescent="0.25">
      <c r="A441" s="159"/>
      <c r="B441" s="160"/>
      <c r="C441" s="189" t="s">
        <v>712</v>
      </c>
      <c r="D441" s="163"/>
      <c r="E441" s="164">
        <v>2.94</v>
      </c>
      <c r="F441" s="162"/>
      <c r="G441" s="162"/>
      <c r="H441" s="162"/>
      <c r="I441" s="162"/>
      <c r="J441" s="162"/>
      <c r="K441" s="162"/>
      <c r="L441" s="162"/>
      <c r="M441" s="162"/>
      <c r="N441" s="161"/>
      <c r="O441" s="161"/>
      <c r="P441" s="161"/>
      <c r="Q441" s="161"/>
      <c r="R441" s="162"/>
      <c r="S441" s="162"/>
      <c r="T441" s="162"/>
      <c r="U441" s="162"/>
      <c r="V441" s="162"/>
      <c r="W441" s="162"/>
      <c r="X441" s="162"/>
      <c r="Y441" s="162"/>
      <c r="Z441" s="152"/>
      <c r="AA441" s="152"/>
      <c r="AB441" s="152"/>
      <c r="AC441" s="152"/>
      <c r="AD441" s="152"/>
      <c r="AE441" s="152"/>
      <c r="AF441" s="152"/>
      <c r="AG441" s="152" t="s">
        <v>168</v>
      </c>
      <c r="AH441" s="152">
        <v>0</v>
      </c>
      <c r="AI441" s="152"/>
      <c r="AJ441" s="152"/>
      <c r="AK441" s="152"/>
      <c r="AL441" s="152"/>
      <c r="AM441" s="152"/>
      <c r="AN441" s="152"/>
      <c r="AO441" s="152"/>
      <c r="AP441" s="152"/>
      <c r="AQ441" s="152"/>
      <c r="AR441" s="152"/>
      <c r="AS441" s="152"/>
      <c r="AT441" s="152"/>
      <c r="AU441" s="152"/>
      <c r="AV441" s="152"/>
      <c r="AW441" s="152"/>
      <c r="AX441" s="152"/>
      <c r="AY441" s="152"/>
      <c r="AZ441" s="152"/>
      <c r="BA441" s="152"/>
      <c r="BB441" s="152"/>
      <c r="BC441" s="152"/>
      <c r="BD441" s="152"/>
      <c r="BE441" s="152"/>
      <c r="BF441" s="152"/>
      <c r="BG441" s="152"/>
      <c r="BH441" s="152"/>
    </row>
    <row r="442" spans="1:60" outlineLevel="3" x14ac:dyDescent="0.25">
      <c r="A442" s="159"/>
      <c r="B442" s="160"/>
      <c r="C442" s="189" t="s">
        <v>713</v>
      </c>
      <c r="D442" s="163"/>
      <c r="E442" s="164">
        <v>2.0327999999999999</v>
      </c>
      <c r="F442" s="162"/>
      <c r="G442" s="162"/>
      <c r="H442" s="162"/>
      <c r="I442" s="162"/>
      <c r="J442" s="162"/>
      <c r="K442" s="162"/>
      <c r="L442" s="162"/>
      <c r="M442" s="162"/>
      <c r="N442" s="161"/>
      <c r="O442" s="161"/>
      <c r="P442" s="161"/>
      <c r="Q442" s="161"/>
      <c r="R442" s="162"/>
      <c r="S442" s="162"/>
      <c r="T442" s="162"/>
      <c r="U442" s="162"/>
      <c r="V442" s="162"/>
      <c r="W442" s="162"/>
      <c r="X442" s="162"/>
      <c r="Y442" s="162"/>
      <c r="Z442" s="152"/>
      <c r="AA442" s="152"/>
      <c r="AB442" s="152"/>
      <c r="AC442" s="152"/>
      <c r="AD442" s="152"/>
      <c r="AE442" s="152"/>
      <c r="AF442" s="152"/>
      <c r="AG442" s="152" t="s">
        <v>168</v>
      </c>
      <c r="AH442" s="152">
        <v>0</v>
      </c>
      <c r="AI442" s="152"/>
      <c r="AJ442" s="152"/>
      <c r="AK442" s="152"/>
      <c r="AL442" s="152"/>
      <c r="AM442" s="152"/>
      <c r="AN442" s="152"/>
      <c r="AO442" s="152"/>
      <c r="AP442" s="152"/>
      <c r="AQ442" s="152"/>
      <c r="AR442" s="152"/>
      <c r="AS442" s="152"/>
      <c r="AT442" s="152"/>
      <c r="AU442" s="152"/>
      <c r="AV442" s="152"/>
      <c r="AW442" s="152"/>
      <c r="AX442" s="152"/>
      <c r="AY442" s="152"/>
      <c r="AZ442" s="152"/>
      <c r="BA442" s="152"/>
      <c r="BB442" s="152"/>
      <c r="BC442" s="152"/>
      <c r="BD442" s="152"/>
      <c r="BE442" s="152"/>
      <c r="BF442" s="152"/>
      <c r="BG442" s="152"/>
      <c r="BH442" s="152"/>
    </row>
    <row r="443" spans="1:60" x14ac:dyDescent="0.25">
      <c r="A443" s="166" t="s">
        <v>158</v>
      </c>
      <c r="B443" s="167" t="s">
        <v>120</v>
      </c>
      <c r="C443" s="187" t="s">
        <v>121</v>
      </c>
      <c r="D443" s="168"/>
      <c r="E443" s="169"/>
      <c r="F443" s="170"/>
      <c r="G443" s="170">
        <f>SUMIF(AG444:AG457,"&lt;&gt;NOR",G444:G457)</f>
        <v>0</v>
      </c>
      <c r="H443" s="170"/>
      <c r="I443" s="170">
        <f>SUM(I444:I457)</f>
        <v>27045.279999999999</v>
      </c>
      <c r="J443" s="170"/>
      <c r="K443" s="170">
        <f>SUM(K444:K457)</f>
        <v>40463.020000000004</v>
      </c>
      <c r="L443" s="170"/>
      <c r="M443" s="170">
        <f>SUM(M444:M457)</f>
        <v>0</v>
      </c>
      <c r="N443" s="169"/>
      <c r="O443" s="169">
        <f>SUM(O444:O457)</f>
        <v>0.36</v>
      </c>
      <c r="P443" s="169"/>
      <c r="Q443" s="169">
        <f>SUM(Q444:Q457)</f>
        <v>0</v>
      </c>
      <c r="R443" s="170"/>
      <c r="S443" s="170"/>
      <c r="T443" s="171"/>
      <c r="U443" s="165"/>
      <c r="V443" s="165">
        <f>SUM(V444:V457)</f>
        <v>70.5</v>
      </c>
      <c r="W443" s="165"/>
      <c r="X443" s="165"/>
      <c r="Y443" s="165"/>
      <c r="AG443" t="s">
        <v>159</v>
      </c>
    </row>
    <row r="444" spans="1:60" outlineLevel="1" x14ac:dyDescent="0.25">
      <c r="A444" s="173">
        <v>184</v>
      </c>
      <c r="B444" s="174" t="s">
        <v>714</v>
      </c>
      <c r="C444" s="188" t="s">
        <v>715</v>
      </c>
      <c r="D444" s="175" t="s">
        <v>190</v>
      </c>
      <c r="E444" s="176">
        <v>524.54</v>
      </c>
      <c r="F444" s="177"/>
      <c r="G444" s="178">
        <f>ROUND(E444*F444,2)</f>
        <v>0</v>
      </c>
      <c r="H444" s="177">
        <v>21.36</v>
      </c>
      <c r="I444" s="178">
        <f>ROUND(E444*H444,2)</f>
        <v>11204.17</v>
      </c>
      <c r="J444" s="177">
        <v>18.64</v>
      </c>
      <c r="K444" s="178">
        <f>ROUND(E444*J444,2)</f>
        <v>9777.43</v>
      </c>
      <c r="L444" s="178">
        <v>21</v>
      </c>
      <c r="M444" s="178">
        <f>G444*(1+L444/100)</f>
        <v>0</v>
      </c>
      <c r="N444" s="176">
        <v>2.2000000000000001E-4</v>
      </c>
      <c r="O444" s="176">
        <f>ROUND(E444*N444,2)</f>
        <v>0.12</v>
      </c>
      <c r="P444" s="176">
        <v>0</v>
      </c>
      <c r="Q444" s="176">
        <f>ROUND(E444*P444,2)</f>
        <v>0</v>
      </c>
      <c r="R444" s="178"/>
      <c r="S444" s="178" t="s">
        <v>163</v>
      </c>
      <c r="T444" s="179" t="s">
        <v>163</v>
      </c>
      <c r="U444" s="162">
        <v>3.2480000000000002E-2</v>
      </c>
      <c r="V444" s="162">
        <f>ROUND(E444*U444,2)</f>
        <v>17.04</v>
      </c>
      <c r="W444" s="162"/>
      <c r="X444" s="162" t="s">
        <v>164</v>
      </c>
      <c r="Y444" s="162" t="s">
        <v>165</v>
      </c>
      <c r="Z444" s="152"/>
      <c r="AA444" s="152"/>
      <c r="AB444" s="152"/>
      <c r="AC444" s="152"/>
      <c r="AD444" s="152"/>
      <c r="AE444" s="152"/>
      <c r="AF444" s="152"/>
      <c r="AG444" s="152" t="s">
        <v>166</v>
      </c>
      <c r="AH444" s="152"/>
      <c r="AI444" s="152"/>
      <c r="AJ444" s="152"/>
      <c r="AK444" s="152"/>
      <c r="AL444" s="152"/>
      <c r="AM444" s="152"/>
      <c r="AN444" s="152"/>
      <c r="AO444" s="152"/>
      <c r="AP444" s="152"/>
      <c r="AQ444" s="152"/>
      <c r="AR444" s="152"/>
      <c r="AS444" s="152"/>
      <c r="AT444" s="152"/>
      <c r="AU444" s="152"/>
      <c r="AV444" s="152"/>
      <c r="AW444" s="152"/>
      <c r="AX444" s="152"/>
      <c r="AY444" s="152"/>
      <c r="AZ444" s="152"/>
      <c r="BA444" s="152"/>
      <c r="BB444" s="152"/>
      <c r="BC444" s="152"/>
      <c r="BD444" s="152"/>
      <c r="BE444" s="152"/>
      <c r="BF444" s="152"/>
      <c r="BG444" s="152"/>
      <c r="BH444" s="152"/>
    </row>
    <row r="445" spans="1:60" outlineLevel="2" x14ac:dyDescent="0.25">
      <c r="A445" s="159"/>
      <c r="B445" s="160"/>
      <c r="C445" s="189" t="s">
        <v>716</v>
      </c>
      <c r="D445" s="163"/>
      <c r="E445" s="164">
        <v>85.5</v>
      </c>
      <c r="F445" s="162"/>
      <c r="G445" s="162"/>
      <c r="H445" s="162"/>
      <c r="I445" s="162"/>
      <c r="J445" s="162"/>
      <c r="K445" s="162"/>
      <c r="L445" s="162"/>
      <c r="M445" s="162"/>
      <c r="N445" s="161"/>
      <c r="O445" s="161"/>
      <c r="P445" s="161"/>
      <c r="Q445" s="161"/>
      <c r="R445" s="162"/>
      <c r="S445" s="162"/>
      <c r="T445" s="162"/>
      <c r="U445" s="162"/>
      <c r="V445" s="162"/>
      <c r="W445" s="162"/>
      <c r="X445" s="162"/>
      <c r="Y445" s="162"/>
      <c r="Z445" s="152"/>
      <c r="AA445" s="152"/>
      <c r="AB445" s="152"/>
      <c r="AC445" s="152"/>
      <c r="AD445" s="152"/>
      <c r="AE445" s="152"/>
      <c r="AF445" s="152"/>
      <c r="AG445" s="152" t="s">
        <v>168</v>
      </c>
      <c r="AH445" s="152">
        <v>5</v>
      </c>
      <c r="AI445" s="152"/>
      <c r="AJ445" s="152"/>
      <c r="AK445" s="152"/>
      <c r="AL445" s="152"/>
      <c r="AM445" s="152"/>
      <c r="AN445" s="152"/>
      <c r="AO445" s="152"/>
      <c r="AP445" s="152"/>
      <c r="AQ445" s="152"/>
      <c r="AR445" s="152"/>
      <c r="AS445" s="152"/>
      <c r="AT445" s="152"/>
      <c r="AU445" s="152"/>
      <c r="AV445" s="152"/>
      <c r="AW445" s="152"/>
      <c r="AX445" s="152"/>
      <c r="AY445" s="152"/>
      <c r="AZ445" s="152"/>
      <c r="BA445" s="152"/>
      <c r="BB445" s="152"/>
      <c r="BC445" s="152"/>
      <c r="BD445" s="152"/>
      <c r="BE445" s="152"/>
      <c r="BF445" s="152"/>
      <c r="BG445" s="152"/>
      <c r="BH445" s="152"/>
    </row>
    <row r="446" spans="1:60" outlineLevel="3" x14ac:dyDescent="0.25">
      <c r="A446" s="159"/>
      <c r="B446" s="160"/>
      <c r="C446" s="189" t="s">
        <v>717</v>
      </c>
      <c r="D446" s="163"/>
      <c r="E446" s="164">
        <v>32.4</v>
      </c>
      <c r="F446" s="162"/>
      <c r="G446" s="162"/>
      <c r="H446" s="162"/>
      <c r="I446" s="162"/>
      <c r="J446" s="162"/>
      <c r="K446" s="162"/>
      <c r="L446" s="162"/>
      <c r="M446" s="162"/>
      <c r="N446" s="161"/>
      <c r="O446" s="161"/>
      <c r="P446" s="161"/>
      <c r="Q446" s="161"/>
      <c r="R446" s="162"/>
      <c r="S446" s="162"/>
      <c r="T446" s="162"/>
      <c r="U446" s="162"/>
      <c r="V446" s="162"/>
      <c r="W446" s="162"/>
      <c r="X446" s="162"/>
      <c r="Y446" s="162"/>
      <c r="Z446" s="152"/>
      <c r="AA446" s="152"/>
      <c r="AB446" s="152"/>
      <c r="AC446" s="152"/>
      <c r="AD446" s="152"/>
      <c r="AE446" s="152"/>
      <c r="AF446" s="152"/>
      <c r="AG446" s="152" t="s">
        <v>168</v>
      </c>
      <c r="AH446" s="152">
        <v>5</v>
      </c>
      <c r="AI446" s="152"/>
      <c r="AJ446" s="152"/>
      <c r="AK446" s="152"/>
      <c r="AL446" s="152"/>
      <c r="AM446" s="152"/>
      <c r="AN446" s="152"/>
      <c r="AO446" s="152"/>
      <c r="AP446" s="152"/>
      <c r="AQ446" s="152"/>
      <c r="AR446" s="152"/>
      <c r="AS446" s="152"/>
      <c r="AT446" s="152"/>
      <c r="AU446" s="152"/>
      <c r="AV446" s="152"/>
      <c r="AW446" s="152"/>
      <c r="AX446" s="152"/>
      <c r="AY446" s="152"/>
      <c r="AZ446" s="152"/>
      <c r="BA446" s="152"/>
      <c r="BB446" s="152"/>
      <c r="BC446" s="152"/>
      <c r="BD446" s="152"/>
      <c r="BE446" s="152"/>
      <c r="BF446" s="152"/>
      <c r="BG446" s="152"/>
      <c r="BH446" s="152"/>
    </row>
    <row r="447" spans="1:60" outlineLevel="3" x14ac:dyDescent="0.25">
      <c r="A447" s="159"/>
      <c r="B447" s="160"/>
      <c r="C447" s="189" t="s">
        <v>718</v>
      </c>
      <c r="D447" s="163"/>
      <c r="E447" s="164">
        <v>45.3</v>
      </c>
      <c r="F447" s="162"/>
      <c r="G447" s="162"/>
      <c r="H447" s="162"/>
      <c r="I447" s="162"/>
      <c r="J447" s="162"/>
      <c r="K447" s="162"/>
      <c r="L447" s="162"/>
      <c r="M447" s="162"/>
      <c r="N447" s="161"/>
      <c r="O447" s="161"/>
      <c r="P447" s="161"/>
      <c r="Q447" s="161"/>
      <c r="R447" s="162"/>
      <c r="S447" s="162"/>
      <c r="T447" s="162"/>
      <c r="U447" s="162"/>
      <c r="V447" s="162"/>
      <c r="W447" s="162"/>
      <c r="X447" s="162"/>
      <c r="Y447" s="162"/>
      <c r="Z447" s="152"/>
      <c r="AA447" s="152"/>
      <c r="AB447" s="152"/>
      <c r="AC447" s="152"/>
      <c r="AD447" s="152"/>
      <c r="AE447" s="152"/>
      <c r="AF447" s="152"/>
      <c r="AG447" s="152" t="s">
        <v>168</v>
      </c>
      <c r="AH447" s="152">
        <v>5</v>
      </c>
      <c r="AI447" s="152"/>
      <c r="AJ447" s="152"/>
      <c r="AK447" s="152"/>
      <c r="AL447" s="152"/>
      <c r="AM447" s="152"/>
      <c r="AN447" s="152"/>
      <c r="AO447" s="152"/>
      <c r="AP447" s="152"/>
      <c r="AQ447" s="152"/>
      <c r="AR447" s="152"/>
      <c r="AS447" s="152"/>
      <c r="AT447" s="152"/>
      <c r="AU447" s="152"/>
      <c r="AV447" s="152"/>
      <c r="AW447" s="152"/>
      <c r="AX447" s="152"/>
      <c r="AY447" s="152"/>
      <c r="AZ447" s="152"/>
      <c r="BA447" s="152"/>
      <c r="BB447" s="152"/>
      <c r="BC447" s="152"/>
      <c r="BD447" s="152"/>
      <c r="BE447" s="152"/>
      <c r="BF447" s="152"/>
      <c r="BG447" s="152"/>
      <c r="BH447" s="152"/>
    </row>
    <row r="448" spans="1:60" outlineLevel="3" x14ac:dyDescent="0.25">
      <c r="A448" s="159"/>
      <c r="B448" s="160"/>
      <c r="C448" s="189" t="s">
        <v>719</v>
      </c>
      <c r="D448" s="163"/>
      <c r="E448" s="164">
        <v>26.8</v>
      </c>
      <c r="F448" s="162"/>
      <c r="G448" s="162"/>
      <c r="H448" s="162"/>
      <c r="I448" s="162"/>
      <c r="J448" s="162"/>
      <c r="K448" s="162"/>
      <c r="L448" s="162"/>
      <c r="M448" s="162"/>
      <c r="N448" s="161"/>
      <c r="O448" s="161"/>
      <c r="P448" s="161"/>
      <c r="Q448" s="161"/>
      <c r="R448" s="162"/>
      <c r="S448" s="162"/>
      <c r="T448" s="162"/>
      <c r="U448" s="162"/>
      <c r="V448" s="162"/>
      <c r="W448" s="162"/>
      <c r="X448" s="162"/>
      <c r="Y448" s="162"/>
      <c r="Z448" s="152"/>
      <c r="AA448" s="152"/>
      <c r="AB448" s="152"/>
      <c r="AC448" s="152"/>
      <c r="AD448" s="152"/>
      <c r="AE448" s="152"/>
      <c r="AF448" s="152"/>
      <c r="AG448" s="152" t="s">
        <v>168</v>
      </c>
      <c r="AH448" s="152">
        <v>5</v>
      </c>
      <c r="AI448" s="152"/>
      <c r="AJ448" s="152"/>
      <c r="AK448" s="152"/>
      <c r="AL448" s="152"/>
      <c r="AM448" s="152"/>
      <c r="AN448" s="152"/>
      <c r="AO448" s="152"/>
      <c r="AP448" s="152"/>
      <c r="AQ448" s="152"/>
      <c r="AR448" s="152"/>
      <c r="AS448" s="152"/>
      <c r="AT448" s="152"/>
      <c r="AU448" s="152"/>
      <c r="AV448" s="152"/>
      <c r="AW448" s="152"/>
      <c r="AX448" s="152"/>
      <c r="AY448" s="152"/>
      <c r="AZ448" s="152"/>
      <c r="BA448" s="152"/>
      <c r="BB448" s="152"/>
      <c r="BC448" s="152"/>
      <c r="BD448" s="152"/>
      <c r="BE448" s="152"/>
      <c r="BF448" s="152"/>
      <c r="BG448" s="152"/>
      <c r="BH448" s="152"/>
    </row>
    <row r="449" spans="1:60" outlineLevel="3" x14ac:dyDescent="0.25">
      <c r="A449" s="159"/>
      <c r="B449" s="160"/>
      <c r="C449" s="189" t="s">
        <v>720</v>
      </c>
      <c r="D449" s="163"/>
      <c r="E449" s="164">
        <v>19.8</v>
      </c>
      <c r="F449" s="162"/>
      <c r="G449" s="162"/>
      <c r="H449" s="162"/>
      <c r="I449" s="162"/>
      <c r="J449" s="162"/>
      <c r="K449" s="162"/>
      <c r="L449" s="162"/>
      <c r="M449" s="162"/>
      <c r="N449" s="161"/>
      <c r="O449" s="161"/>
      <c r="P449" s="161"/>
      <c r="Q449" s="161"/>
      <c r="R449" s="162"/>
      <c r="S449" s="162"/>
      <c r="T449" s="162"/>
      <c r="U449" s="162"/>
      <c r="V449" s="162"/>
      <c r="W449" s="162"/>
      <c r="X449" s="162"/>
      <c r="Y449" s="162"/>
      <c r="Z449" s="152"/>
      <c r="AA449" s="152"/>
      <c r="AB449" s="152"/>
      <c r="AC449" s="152"/>
      <c r="AD449" s="152"/>
      <c r="AE449" s="152"/>
      <c r="AF449" s="152"/>
      <c r="AG449" s="152" t="s">
        <v>168</v>
      </c>
      <c r="AH449" s="152">
        <v>5</v>
      </c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</row>
    <row r="450" spans="1:60" outlineLevel="3" x14ac:dyDescent="0.25">
      <c r="A450" s="159"/>
      <c r="B450" s="160"/>
      <c r="C450" s="189" t="s">
        <v>721</v>
      </c>
      <c r="D450" s="163"/>
      <c r="E450" s="164">
        <v>31.5</v>
      </c>
      <c r="F450" s="162"/>
      <c r="G450" s="162"/>
      <c r="H450" s="162"/>
      <c r="I450" s="162"/>
      <c r="J450" s="162"/>
      <c r="K450" s="162"/>
      <c r="L450" s="162"/>
      <c r="M450" s="162"/>
      <c r="N450" s="161"/>
      <c r="O450" s="161"/>
      <c r="P450" s="161"/>
      <c r="Q450" s="161"/>
      <c r="R450" s="162"/>
      <c r="S450" s="162"/>
      <c r="T450" s="162"/>
      <c r="U450" s="162"/>
      <c r="V450" s="162"/>
      <c r="W450" s="162"/>
      <c r="X450" s="162"/>
      <c r="Y450" s="162"/>
      <c r="Z450" s="152"/>
      <c r="AA450" s="152"/>
      <c r="AB450" s="152"/>
      <c r="AC450" s="152"/>
      <c r="AD450" s="152"/>
      <c r="AE450" s="152"/>
      <c r="AF450" s="152"/>
      <c r="AG450" s="152" t="s">
        <v>168</v>
      </c>
      <c r="AH450" s="152">
        <v>5</v>
      </c>
      <c r="AI450" s="152"/>
      <c r="AJ450" s="152"/>
      <c r="AK450" s="152"/>
      <c r="AL450" s="152"/>
      <c r="AM450" s="152"/>
      <c r="AN450" s="152"/>
      <c r="AO450" s="152"/>
      <c r="AP450" s="152"/>
      <c r="AQ450" s="152"/>
      <c r="AR450" s="152"/>
      <c r="AS450" s="152"/>
      <c r="AT450" s="152"/>
      <c r="AU450" s="152"/>
      <c r="AV450" s="152"/>
      <c r="AW450" s="152"/>
      <c r="AX450" s="152"/>
      <c r="AY450" s="152"/>
      <c r="AZ450" s="152"/>
      <c r="BA450" s="152"/>
      <c r="BB450" s="152"/>
      <c r="BC450" s="152"/>
      <c r="BD450" s="152"/>
      <c r="BE450" s="152"/>
      <c r="BF450" s="152"/>
      <c r="BG450" s="152"/>
      <c r="BH450" s="152"/>
    </row>
    <row r="451" spans="1:60" outlineLevel="3" x14ac:dyDescent="0.25">
      <c r="A451" s="159"/>
      <c r="B451" s="160"/>
      <c r="C451" s="189" t="s">
        <v>722</v>
      </c>
      <c r="D451" s="163"/>
      <c r="E451" s="164">
        <v>61.5</v>
      </c>
      <c r="F451" s="162"/>
      <c r="G451" s="162"/>
      <c r="H451" s="162"/>
      <c r="I451" s="162"/>
      <c r="J451" s="162"/>
      <c r="K451" s="162"/>
      <c r="L451" s="162"/>
      <c r="M451" s="162"/>
      <c r="N451" s="161"/>
      <c r="O451" s="161"/>
      <c r="P451" s="161"/>
      <c r="Q451" s="161"/>
      <c r="R451" s="162"/>
      <c r="S451" s="162"/>
      <c r="T451" s="162"/>
      <c r="U451" s="162"/>
      <c r="V451" s="162"/>
      <c r="W451" s="162"/>
      <c r="X451" s="162"/>
      <c r="Y451" s="162"/>
      <c r="Z451" s="152"/>
      <c r="AA451" s="152"/>
      <c r="AB451" s="152"/>
      <c r="AC451" s="152"/>
      <c r="AD451" s="152"/>
      <c r="AE451" s="152"/>
      <c r="AF451" s="152"/>
      <c r="AG451" s="152" t="s">
        <v>168</v>
      </c>
      <c r="AH451" s="152">
        <v>5</v>
      </c>
      <c r="AI451" s="152"/>
      <c r="AJ451" s="152"/>
      <c r="AK451" s="152"/>
      <c r="AL451" s="152"/>
      <c r="AM451" s="152"/>
      <c r="AN451" s="152"/>
      <c r="AO451" s="152"/>
      <c r="AP451" s="152"/>
      <c r="AQ451" s="152"/>
      <c r="AR451" s="152"/>
      <c r="AS451" s="152"/>
      <c r="AT451" s="152"/>
      <c r="AU451" s="152"/>
      <c r="AV451" s="152"/>
      <c r="AW451" s="152"/>
      <c r="AX451" s="152"/>
      <c r="AY451" s="152"/>
      <c r="AZ451" s="152"/>
      <c r="BA451" s="152"/>
      <c r="BB451" s="152"/>
      <c r="BC451" s="152"/>
      <c r="BD451" s="152"/>
      <c r="BE451" s="152"/>
      <c r="BF451" s="152"/>
      <c r="BG451" s="152"/>
      <c r="BH451" s="152"/>
    </row>
    <row r="452" spans="1:60" outlineLevel="3" x14ac:dyDescent="0.25">
      <c r="A452" s="159"/>
      <c r="B452" s="160"/>
      <c r="C452" s="189" t="s">
        <v>723</v>
      </c>
      <c r="D452" s="163"/>
      <c r="E452" s="164">
        <v>13.7</v>
      </c>
      <c r="F452" s="162"/>
      <c r="G452" s="162"/>
      <c r="H452" s="162"/>
      <c r="I452" s="162"/>
      <c r="J452" s="162"/>
      <c r="K452" s="162"/>
      <c r="L452" s="162"/>
      <c r="M452" s="162"/>
      <c r="N452" s="161"/>
      <c r="O452" s="161"/>
      <c r="P452" s="161"/>
      <c r="Q452" s="161"/>
      <c r="R452" s="162"/>
      <c r="S452" s="162"/>
      <c r="T452" s="162"/>
      <c r="U452" s="162"/>
      <c r="V452" s="162"/>
      <c r="W452" s="162"/>
      <c r="X452" s="162"/>
      <c r="Y452" s="162"/>
      <c r="Z452" s="152"/>
      <c r="AA452" s="152"/>
      <c r="AB452" s="152"/>
      <c r="AC452" s="152"/>
      <c r="AD452" s="152"/>
      <c r="AE452" s="152"/>
      <c r="AF452" s="152"/>
      <c r="AG452" s="152" t="s">
        <v>168</v>
      </c>
      <c r="AH452" s="152">
        <v>5</v>
      </c>
      <c r="AI452" s="152"/>
      <c r="AJ452" s="152"/>
      <c r="AK452" s="152"/>
      <c r="AL452" s="152"/>
      <c r="AM452" s="152"/>
      <c r="AN452" s="152"/>
      <c r="AO452" s="152"/>
      <c r="AP452" s="152"/>
      <c r="AQ452" s="152"/>
      <c r="AR452" s="152"/>
      <c r="AS452" s="152"/>
      <c r="AT452" s="152"/>
      <c r="AU452" s="152"/>
      <c r="AV452" s="152"/>
      <c r="AW452" s="152"/>
      <c r="AX452" s="152"/>
      <c r="AY452" s="152"/>
      <c r="AZ452" s="152"/>
      <c r="BA452" s="152"/>
      <c r="BB452" s="152"/>
      <c r="BC452" s="152"/>
      <c r="BD452" s="152"/>
      <c r="BE452" s="152"/>
      <c r="BF452" s="152"/>
      <c r="BG452" s="152"/>
      <c r="BH452" s="152"/>
    </row>
    <row r="453" spans="1:60" outlineLevel="3" x14ac:dyDescent="0.25">
      <c r="A453" s="159"/>
      <c r="B453" s="160"/>
      <c r="C453" s="189" t="s">
        <v>724</v>
      </c>
      <c r="D453" s="163"/>
      <c r="E453" s="164">
        <v>40</v>
      </c>
      <c r="F453" s="162"/>
      <c r="G453" s="162"/>
      <c r="H453" s="162"/>
      <c r="I453" s="162"/>
      <c r="J453" s="162"/>
      <c r="K453" s="162"/>
      <c r="L453" s="162"/>
      <c r="M453" s="162"/>
      <c r="N453" s="161"/>
      <c r="O453" s="161"/>
      <c r="P453" s="161"/>
      <c r="Q453" s="161"/>
      <c r="R453" s="162"/>
      <c r="S453" s="162"/>
      <c r="T453" s="162"/>
      <c r="U453" s="162"/>
      <c r="V453" s="162"/>
      <c r="W453" s="162"/>
      <c r="X453" s="162"/>
      <c r="Y453" s="162"/>
      <c r="Z453" s="152"/>
      <c r="AA453" s="152"/>
      <c r="AB453" s="152"/>
      <c r="AC453" s="152"/>
      <c r="AD453" s="152"/>
      <c r="AE453" s="152"/>
      <c r="AF453" s="152"/>
      <c r="AG453" s="152" t="s">
        <v>168</v>
      </c>
      <c r="AH453" s="152">
        <v>0</v>
      </c>
      <c r="AI453" s="152"/>
      <c r="AJ453" s="152"/>
      <c r="AK453" s="152"/>
      <c r="AL453" s="152"/>
      <c r="AM453" s="152"/>
      <c r="AN453" s="152"/>
      <c r="AO453" s="152"/>
      <c r="AP453" s="152"/>
      <c r="AQ453" s="152"/>
      <c r="AR453" s="152"/>
      <c r="AS453" s="152"/>
      <c r="AT453" s="152"/>
      <c r="AU453" s="152"/>
      <c r="AV453" s="152"/>
      <c r="AW453" s="152"/>
      <c r="AX453" s="152"/>
      <c r="AY453" s="152"/>
      <c r="AZ453" s="152"/>
      <c r="BA453" s="152"/>
      <c r="BB453" s="152"/>
      <c r="BC453" s="152"/>
      <c r="BD453" s="152"/>
      <c r="BE453" s="152"/>
      <c r="BF453" s="152"/>
      <c r="BG453" s="152"/>
      <c r="BH453" s="152"/>
    </row>
    <row r="454" spans="1:60" outlineLevel="3" x14ac:dyDescent="0.25">
      <c r="A454" s="159"/>
      <c r="B454" s="160"/>
      <c r="C454" s="189" t="s">
        <v>373</v>
      </c>
      <c r="D454" s="163"/>
      <c r="E454" s="164">
        <v>145.41999999999999</v>
      </c>
      <c r="F454" s="162"/>
      <c r="G454" s="162"/>
      <c r="H454" s="162"/>
      <c r="I454" s="162"/>
      <c r="J454" s="162"/>
      <c r="K454" s="162"/>
      <c r="L454" s="162"/>
      <c r="M454" s="162"/>
      <c r="N454" s="161"/>
      <c r="O454" s="161"/>
      <c r="P454" s="161"/>
      <c r="Q454" s="161"/>
      <c r="R454" s="162"/>
      <c r="S454" s="162"/>
      <c r="T454" s="162"/>
      <c r="U454" s="162"/>
      <c r="V454" s="162"/>
      <c r="W454" s="162"/>
      <c r="X454" s="162"/>
      <c r="Y454" s="162"/>
      <c r="Z454" s="152"/>
      <c r="AA454" s="152"/>
      <c r="AB454" s="152"/>
      <c r="AC454" s="152"/>
      <c r="AD454" s="152"/>
      <c r="AE454" s="152"/>
      <c r="AF454" s="152"/>
      <c r="AG454" s="152" t="s">
        <v>168</v>
      </c>
      <c r="AH454" s="152">
        <v>5</v>
      </c>
      <c r="AI454" s="152"/>
      <c r="AJ454" s="152"/>
      <c r="AK454" s="152"/>
      <c r="AL454" s="152"/>
      <c r="AM454" s="152"/>
      <c r="AN454" s="152"/>
      <c r="AO454" s="152"/>
      <c r="AP454" s="152"/>
      <c r="AQ454" s="152"/>
      <c r="AR454" s="152"/>
      <c r="AS454" s="152"/>
      <c r="AT454" s="152"/>
      <c r="AU454" s="152"/>
      <c r="AV454" s="152"/>
      <c r="AW454" s="152"/>
      <c r="AX454" s="152"/>
      <c r="AY454" s="152"/>
      <c r="AZ454" s="152"/>
      <c r="BA454" s="152"/>
      <c r="BB454" s="152"/>
      <c r="BC454" s="152"/>
      <c r="BD454" s="152"/>
      <c r="BE454" s="152"/>
      <c r="BF454" s="152"/>
      <c r="BG454" s="152"/>
      <c r="BH454" s="152"/>
    </row>
    <row r="455" spans="1:60" outlineLevel="3" x14ac:dyDescent="0.25">
      <c r="A455" s="159"/>
      <c r="B455" s="160"/>
      <c r="C455" s="189" t="s">
        <v>374</v>
      </c>
      <c r="D455" s="163"/>
      <c r="E455" s="164">
        <v>22.62</v>
      </c>
      <c r="F455" s="162"/>
      <c r="G455" s="162"/>
      <c r="H455" s="162"/>
      <c r="I455" s="162"/>
      <c r="J455" s="162"/>
      <c r="K455" s="162"/>
      <c r="L455" s="162"/>
      <c r="M455" s="162"/>
      <c r="N455" s="161"/>
      <c r="O455" s="161"/>
      <c r="P455" s="161"/>
      <c r="Q455" s="161"/>
      <c r="R455" s="162"/>
      <c r="S455" s="162"/>
      <c r="T455" s="162"/>
      <c r="U455" s="162"/>
      <c r="V455" s="162"/>
      <c r="W455" s="162"/>
      <c r="X455" s="162"/>
      <c r="Y455" s="162"/>
      <c r="Z455" s="152"/>
      <c r="AA455" s="152"/>
      <c r="AB455" s="152"/>
      <c r="AC455" s="152"/>
      <c r="AD455" s="152"/>
      <c r="AE455" s="152"/>
      <c r="AF455" s="152"/>
      <c r="AG455" s="152" t="s">
        <v>168</v>
      </c>
      <c r="AH455" s="152">
        <v>5</v>
      </c>
      <c r="AI455" s="152"/>
      <c r="AJ455" s="152"/>
      <c r="AK455" s="152"/>
      <c r="AL455" s="152"/>
      <c r="AM455" s="152"/>
      <c r="AN455" s="152"/>
      <c r="AO455" s="152"/>
      <c r="AP455" s="152"/>
      <c r="AQ455" s="152"/>
      <c r="AR455" s="152"/>
      <c r="AS455" s="152"/>
      <c r="AT455" s="152"/>
      <c r="AU455" s="152"/>
      <c r="AV455" s="152"/>
      <c r="AW455" s="152"/>
      <c r="AX455" s="152"/>
      <c r="AY455" s="152"/>
      <c r="AZ455" s="152"/>
      <c r="BA455" s="152"/>
      <c r="BB455" s="152"/>
      <c r="BC455" s="152"/>
      <c r="BD455" s="152"/>
      <c r="BE455" s="152"/>
      <c r="BF455" s="152"/>
      <c r="BG455" s="152"/>
      <c r="BH455" s="152"/>
    </row>
    <row r="456" spans="1:60" outlineLevel="1" x14ac:dyDescent="0.25">
      <c r="A456" s="173">
        <v>185</v>
      </c>
      <c r="B456" s="174" t="s">
        <v>725</v>
      </c>
      <c r="C456" s="188" t="s">
        <v>726</v>
      </c>
      <c r="D456" s="175" t="s">
        <v>190</v>
      </c>
      <c r="E456" s="176">
        <v>524.54</v>
      </c>
      <c r="F456" s="177"/>
      <c r="G456" s="178">
        <f>ROUND(E456*F456,2)</f>
        <v>0</v>
      </c>
      <c r="H456" s="177">
        <v>30.2</v>
      </c>
      <c r="I456" s="178">
        <f>ROUND(E456*H456,2)</f>
        <v>15841.11</v>
      </c>
      <c r="J456" s="177">
        <v>58.5</v>
      </c>
      <c r="K456" s="178">
        <f>ROUND(E456*J456,2)</f>
        <v>30685.59</v>
      </c>
      <c r="L456" s="178">
        <v>21</v>
      </c>
      <c r="M456" s="178">
        <f>G456*(1+L456/100)</f>
        <v>0</v>
      </c>
      <c r="N456" s="176">
        <v>4.6000000000000001E-4</v>
      </c>
      <c r="O456" s="176">
        <f>ROUND(E456*N456,2)</f>
        <v>0.24</v>
      </c>
      <c r="P456" s="176">
        <v>0</v>
      </c>
      <c r="Q456" s="176">
        <f>ROUND(E456*P456,2)</f>
        <v>0</v>
      </c>
      <c r="R456" s="178"/>
      <c r="S456" s="178" t="s">
        <v>163</v>
      </c>
      <c r="T456" s="179" t="s">
        <v>163</v>
      </c>
      <c r="U456" s="162">
        <v>0.10191</v>
      </c>
      <c r="V456" s="162">
        <f>ROUND(E456*U456,2)</f>
        <v>53.46</v>
      </c>
      <c r="W456" s="162"/>
      <c r="X456" s="162" t="s">
        <v>164</v>
      </c>
      <c r="Y456" s="162" t="s">
        <v>165</v>
      </c>
      <c r="Z456" s="152"/>
      <c r="AA456" s="152"/>
      <c r="AB456" s="152"/>
      <c r="AC456" s="152"/>
      <c r="AD456" s="152"/>
      <c r="AE456" s="152"/>
      <c r="AF456" s="152"/>
      <c r="AG456" s="152" t="s">
        <v>166</v>
      </c>
      <c r="AH456" s="152"/>
      <c r="AI456" s="152"/>
      <c r="AJ456" s="152"/>
      <c r="AK456" s="152"/>
      <c r="AL456" s="152"/>
      <c r="AM456" s="152"/>
      <c r="AN456" s="152"/>
      <c r="AO456" s="152"/>
      <c r="AP456" s="152"/>
      <c r="AQ456" s="152"/>
      <c r="AR456" s="152"/>
      <c r="AS456" s="152"/>
      <c r="AT456" s="152"/>
      <c r="AU456" s="152"/>
      <c r="AV456" s="152"/>
      <c r="AW456" s="152"/>
      <c r="AX456" s="152"/>
      <c r="AY456" s="152"/>
      <c r="AZ456" s="152"/>
      <c r="BA456" s="152"/>
      <c r="BB456" s="152"/>
      <c r="BC456" s="152"/>
      <c r="BD456" s="152"/>
      <c r="BE456" s="152"/>
      <c r="BF456" s="152"/>
      <c r="BG456" s="152"/>
      <c r="BH456" s="152"/>
    </row>
    <row r="457" spans="1:60" outlineLevel="2" x14ac:dyDescent="0.25">
      <c r="A457" s="159"/>
      <c r="B457" s="160"/>
      <c r="C457" s="189" t="s">
        <v>727</v>
      </c>
      <c r="D457" s="163"/>
      <c r="E457" s="164">
        <v>524.54</v>
      </c>
      <c r="F457" s="162"/>
      <c r="G457" s="162"/>
      <c r="H457" s="162"/>
      <c r="I457" s="162"/>
      <c r="J457" s="162"/>
      <c r="K457" s="162"/>
      <c r="L457" s="162"/>
      <c r="M457" s="162"/>
      <c r="N457" s="161"/>
      <c r="O457" s="161"/>
      <c r="P457" s="161"/>
      <c r="Q457" s="161"/>
      <c r="R457" s="162"/>
      <c r="S457" s="162"/>
      <c r="T457" s="162"/>
      <c r="U457" s="162"/>
      <c r="V457" s="162"/>
      <c r="W457" s="162"/>
      <c r="X457" s="162"/>
      <c r="Y457" s="162"/>
      <c r="Z457" s="152"/>
      <c r="AA457" s="152"/>
      <c r="AB457" s="152"/>
      <c r="AC457" s="152"/>
      <c r="AD457" s="152"/>
      <c r="AE457" s="152"/>
      <c r="AF457" s="152"/>
      <c r="AG457" s="152" t="s">
        <v>168</v>
      </c>
      <c r="AH457" s="152">
        <v>5</v>
      </c>
      <c r="AI457" s="152"/>
      <c r="AJ457" s="152"/>
      <c r="AK457" s="152"/>
      <c r="AL457" s="152"/>
      <c r="AM457" s="152"/>
      <c r="AN457" s="152"/>
      <c r="AO457" s="152"/>
      <c r="AP457" s="152"/>
      <c r="AQ457" s="152"/>
      <c r="AR457" s="152"/>
      <c r="AS457" s="152"/>
      <c r="AT457" s="152"/>
      <c r="AU457" s="152"/>
      <c r="AV457" s="152"/>
      <c r="AW457" s="152"/>
      <c r="AX457" s="152"/>
      <c r="AY457" s="152"/>
      <c r="AZ457" s="152"/>
      <c r="BA457" s="152"/>
      <c r="BB457" s="152"/>
      <c r="BC457" s="152"/>
      <c r="BD457" s="152"/>
      <c r="BE457" s="152"/>
      <c r="BF457" s="152"/>
      <c r="BG457" s="152"/>
      <c r="BH457" s="152"/>
    </row>
    <row r="458" spans="1:60" x14ac:dyDescent="0.25">
      <c r="A458" s="166" t="s">
        <v>158</v>
      </c>
      <c r="B458" s="167" t="s">
        <v>122</v>
      </c>
      <c r="C458" s="187" t="s">
        <v>123</v>
      </c>
      <c r="D458" s="168"/>
      <c r="E458" s="169"/>
      <c r="F458" s="170"/>
      <c r="G458" s="170">
        <f>SUMIF(AG459:AG459,"&lt;&gt;NOR",G459:G459)</f>
        <v>0</v>
      </c>
      <c r="H458" s="170"/>
      <c r="I458" s="170">
        <f>SUM(I459:I459)</f>
        <v>0</v>
      </c>
      <c r="J458" s="170"/>
      <c r="K458" s="170">
        <f>SUM(K459:K459)</f>
        <v>2223210</v>
      </c>
      <c r="L458" s="170"/>
      <c r="M458" s="170">
        <f>SUM(M459:M459)</f>
        <v>0</v>
      </c>
      <c r="N458" s="169"/>
      <c r="O458" s="169">
        <f>SUM(O459:O459)</f>
        <v>0</v>
      </c>
      <c r="P458" s="169"/>
      <c r="Q458" s="169">
        <f>SUM(Q459:Q459)</f>
        <v>0</v>
      </c>
      <c r="R458" s="170"/>
      <c r="S458" s="170"/>
      <c r="T458" s="171"/>
      <c r="U458" s="165"/>
      <c r="V458" s="165">
        <f>SUM(V459:V459)</f>
        <v>0</v>
      </c>
      <c r="W458" s="165"/>
      <c r="X458" s="165"/>
      <c r="Y458" s="165"/>
      <c r="AG458" t="s">
        <v>159</v>
      </c>
    </row>
    <row r="459" spans="1:60" outlineLevel="1" x14ac:dyDescent="0.25">
      <c r="A459" s="180">
        <v>186</v>
      </c>
      <c r="B459" s="181" t="s">
        <v>728</v>
      </c>
      <c r="C459" s="190" t="s">
        <v>729</v>
      </c>
      <c r="D459" s="182" t="s">
        <v>240</v>
      </c>
      <c r="E459" s="183">
        <v>1</v>
      </c>
      <c r="F459" s="184"/>
      <c r="G459" s="185">
        <f>ROUND(E459*F459,2)</f>
        <v>0</v>
      </c>
      <c r="H459" s="184">
        <v>0</v>
      </c>
      <c r="I459" s="185">
        <f>ROUND(E459*H459,2)</f>
        <v>0</v>
      </c>
      <c r="J459" s="184">
        <v>2223210</v>
      </c>
      <c r="K459" s="185">
        <f>ROUND(E459*J459,2)</f>
        <v>2223210</v>
      </c>
      <c r="L459" s="185">
        <v>21</v>
      </c>
      <c r="M459" s="185">
        <f>G459*(1+L459/100)</f>
        <v>0</v>
      </c>
      <c r="N459" s="183">
        <v>0</v>
      </c>
      <c r="O459" s="183">
        <f>ROUND(E459*N459,2)</f>
        <v>0</v>
      </c>
      <c r="P459" s="183">
        <v>0</v>
      </c>
      <c r="Q459" s="183">
        <f>ROUND(E459*P459,2)</f>
        <v>0</v>
      </c>
      <c r="R459" s="185"/>
      <c r="S459" s="185" t="s">
        <v>236</v>
      </c>
      <c r="T459" s="186" t="s">
        <v>237</v>
      </c>
      <c r="U459" s="162">
        <v>0</v>
      </c>
      <c r="V459" s="162">
        <f>ROUND(E459*U459,2)</f>
        <v>0</v>
      </c>
      <c r="W459" s="162"/>
      <c r="X459" s="162" t="s">
        <v>164</v>
      </c>
      <c r="Y459" s="162" t="s">
        <v>165</v>
      </c>
      <c r="Z459" s="152"/>
      <c r="AA459" s="152"/>
      <c r="AB459" s="152"/>
      <c r="AC459" s="152"/>
      <c r="AD459" s="152"/>
      <c r="AE459" s="152"/>
      <c r="AF459" s="152"/>
      <c r="AG459" s="152" t="s">
        <v>166</v>
      </c>
      <c r="AH459" s="152"/>
      <c r="AI459" s="152"/>
      <c r="AJ459" s="152"/>
      <c r="AK459" s="152"/>
      <c r="AL459" s="152"/>
      <c r="AM459" s="152"/>
      <c r="AN459" s="152"/>
      <c r="AO459" s="152"/>
      <c r="AP459" s="152"/>
      <c r="AQ459" s="152"/>
      <c r="AR459" s="152"/>
      <c r="AS459" s="152"/>
      <c r="AT459" s="152"/>
      <c r="AU459" s="152"/>
      <c r="AV459" s="152"/>
      <c r="AW459" s="152"/>
      <c r="AX459" s="152"/>
      <c r="AY459" s="152"/>
      <c r="AZ459" s="152"/>
      <c r="BA459" s="152"/>
      <c r="BB459" s="152"/>
      <c r="BC459" s="152"/>
      <c r="BD459" s="152"/>
      <c r="BE459" s="152"/>
      <c r="BF459" s="152"/>
      <c r="BG459" s="152"/>
      <c r="BH459" s="152"/>
    </row>
    <row r="460" spans="1:60" x14ac:dyDescent="0.25">
      <c r="A460" s="166" t="s">
        <v>158</v>
      </c>
      <c r="B460" s="167" t="s">
        <v>124</v>
      </c>
      <c r="C460" s="187" t="s">
        <v>125</v>
      </c>
      <c r="D460" s="168"/>
      <c r="E460" s="169"/>
      <c r="F460" s="170"/>
      <c r="G460" s="170">
        <f>SUMIF(AG461:AG463,"&lt;&gt;NOR",G461:G463)</f>
        <v>0</v>
      </c>
      <c r="H460" s="170"/>
      <c r="I460" s="170">
        <f>SUM(I461:I463)</f>
        <v>31074.35</v>
      </c>
      <c r="J460" s="170"/>
      <c r="K460" s="170">
        <f>SUM(K461:K463)</f>
        <v>734241.4</v>
      </c>
      <c r="L460" s="170"/>
      <c r="M460" s="170">
        <f>SUM(M461:M463)</f>
        <v>0</v>
      </c>
      <c r="N460" s="169"/>
      <c r="O460" s="169">
        <f>SUM(O461:O463)</f>
        <v>12.34</v>
      </c>
      <c r="P460" s="169"/>
      <c r="Q460" s="169">
        <f>SUM(Q461:Q463)</f>
        <v>0</v>
      </c>
      <c r="R460" s="170"/>
      <c r="S460" s="170"/>
      <c r="T460" s="171"/>
      <c r="U460" s="165"/>
      <c r="V460" s="165">
        <f>SUM(V461:V463)</f>
        <v>28.93</v>
      </c>
      <c r="W460" s="165"/>
      <c r="X460" s="165"/>
      <c r="Y460" s="165"/>
      <c r="AG460" t="s">
        <v>159</v>
      </c>
    </row>
    <row r="461" spans="1:60" ht="20.399999999999999" outlineLevel="1" x14ac:dyDescent="0.25">
      <c r="A461" s="180">
        <v>187</v>
      </c>
      <c r="B461" s="181" t="s">
        <v>730</v>
      </c>
      <c r="C461" s="190" t="s">
        <v>731</v>
      </c>
      <c r="D461" s="182" t="s">
        <v>240</v>
      </c>
      <c r="E461" s="183">
        <v>1</v>
      </c>
      <c r="F461" s="184"/>
      <c r="G461" s="185">
        <f>ROUND(E461*F461,2)</f>
        <v>0</v>
      </c>
      <c r="H461" s="184">
        <v>0</v>
      </c>
      <c r="I461" s="185">
        <f>ROUND(E461*H461,2)</f>
        <v>0</v>
      </c>
      <c r="J461" s="184">
        <v>333608</v>
      </c>
      <c r="K461" s="185">
        <f>ROUND(E461*J461,2)</f>
        <v>333608</v>
      </c>
      <c r="L461" s="185">
        <v>21</v>
      </c>
      <c r="M461" s="185">
        <f>G461*(1+L461/100)</f>
        <v>0</v>
      </c>
      <c r="N461" s="183">
        <v>0</v>
      </c>
      <c r="O461" s="183">
        <f>ROUND(E461*N461,2)</f>
        <v>0</v>
      </c>
      <c r="P461" s="183">
        <v>0</v>
      </c>
      <c r="Q461" s="183">
        <f>ROUND(E461*P461,2)</f>
        <v>0</v>
      </c>
      <c r="R461" s="185"/>
      <c r="S461" s="185" t="s">
        <v>236</v>
      </c>
      <c r="T461" s="186" t="s">
        <v>237</v>
      </c>
      <c r="U461" s="162">
        <v>0</v>
      </c>
      <c r="V461" s="162">
        <f>ROUND(E461*U461,2)</f>
        <v>0</v>
      </c>
      <c r="W461" s="162"/>
      <c r="X461" s="162" t="s">
        <v>164</v>
      </c>
      <c r="Y461" s="162" t="s">
        <v>165</v>
      </c>
      <c r="Z461" s="152"/>
      <c r="AA461" s="152"/>
      <c r="AB461" s="152"/>
      <c r="AC461" s="152"/>
      <c r="AD461" s="152"/>
      <c r="AE461" s="152"/>
      <c r="AF461" s="152"/>
      <c r="AG461" s="152" t="s">
        <v>166</v>
      </c>
      <c r="AH461" s="152"/>
      <c r="AI461" s="152"/>
      <c r="AJ461" s="152"/>
      <c r="AK461" s="152"/>
      <c r="AL461" s="152"/>
      <c r="AM461" s="152"/>
      <c r="AN461" s="152"/>
      <c r="AO461" s="152"/>
      <c r="AP461" s="152"/>
      <c r="AQ461" s="152"/>
      <c r="AR461" s="152"/>
      <c r="AS461" s="152"/>
      <c r="AT461" s="152"/>
      <c r="AU461" s="152"/>
      <c r="AV461" s="152"/>
      <c r="AW461" s="152"/>
      <c r="AX461" s="152"/>
      <c r="AY461" s="152"/>
      <c r="AZ461" s="152"/>
      <c r="BA461" s="152"/>
      <c r="BB461" s="152"/>
      <c r="BC461" s="152"/>
      <c r="BD461" s="152"/>
      <c r="BE461" s="152"/>
      <c r="BF461" s="152"/>
      <c r="BG461" s="152"/>
      <c r="BH461" s="152"/>
    </row>
    <row r="462" spans="1:60" outlineLevel="1" x14ac:dyDescent="0.25">
      <c r="A462" s="180">
        <v>188</v>
      </c>
      <c r="B462" s="181" t="s">
        <v>732</v>
      </c>
      <c r="C462" s="190" t="s">
        <v>733</v>
      </c>
      <c r="D462" s="182" t="s">
        <v>240</v>
      </c>
      <c r="E462" s="183">
        <v>1</v>
      </c>
      <c r="F462" s="184"/>
      <c r="G462" s="185">
        <f>ROUND(E462*F462,2)</f>
        <v>0</v>
      </c>
      <c r="H462" s="184">
        <v>0</v>
      </c>
      <c r="I462" s="185">
        <f>ROUND(E462*H462,2)</f>
        <v>0</v>
      </c>
      <c r="J462" s="184">
        <v>381000</v>
      </c>
      <c r="K462" s="185">
        <f>ROUND(E462*J462,2)</f>
        <v>381000</v>
      </c>
      <c r="L462" s="185">
        <v>21</v>
      </c>
      <c r="M462" s="185">
        <f>G462*(1+L462/100)</f>
        <v>0</v>
      </c>
      <c r="N462" s="183">
        <v>0</v>
      </c>
      <c r="O462" s="183">
        <f>ROUND(E462*N462,2)</f>
        <v>0</v>
      </c>
      <c r="P462" s="183">
        <v>0</v>
      </c>
      <c r="Q462" s="183">
        <f>ROUND(E462*P462,2)</f>
        <v>0</v>
      </c>
      <c r="R462" s="185"/>
      <c r="S462" s="185" t="s">
        <v>236</v>
      </c>
      <c r="T462" s="186" t="s">
        <v>237</v>
      </c>
      <c r="U462" s="162">
        <v>0</v>
      </c>
      <c r="V462" s="162">
        <f>ROUND(E462*U462,2)</f>
        <v>0</v>
      </c>
      <c r="W462" s="162"/>
      <c r="X462" s="162" t="s">
        <v>164</v>
      </c>
      <c r="Y462" s="162" t="s">
        <v>165</v>
      </c>
      <c r="Z462" s="152"/>
      <c r="AA462" s="152"/>
      <c r="AB462" s="152"/>
      <c r="AC462" s="152"/>
      <c r="AD462" s="152"/>
      <c r="AE462" s="152"/>
      <c r="AF462" s="152"/>
      <c r="AG462" s="152" t="s">
        <v>166</v>
      </c>
      <c r="AH462" s="152"/>
      <c r="AI462" s="152"/>
      <c r="AJ462" s="152"/>
      <c r="AK462" s="152"/>
      <c r="AL462" s="152"/>
      <c r="AM462" s="152"/>
      <c r="AN462" s="152"/>
      <c r="AO462" s="152"/>
      <c r="AP462" s="152"/>
      <c r="AQ462" s="152"/>
      <c r="AR462" s="152"/>
      <c r="AS462" s="152"/>
      <c r="AT462" s="152"/>
      <c r="AU462" s="152"/>
      <c r="AV462" s="152"/>
      <c r="AW462" s="152"/>
      <c r="AX462" s="152"/>
      <c r="AY462" s="152"/>
      <c r="AZ462" s="152"/>
      <c r="BA462" s="152"/>
      <c r="BB462" s="152"/>
      <c r="BC462" s="152"/>
      <c r="BD462" s="152"/>
      <c r="BE462" s="152"/>
      <c r="BF462" s="152"/>
      <c r="BG462" s="152"/>
      <c r="BH462" s="152"/>
    </row>
    <row r="463" spans="1:60" outlineLevel="1" x14ac:dyDescent="0.25">
      <c r="A463" s="180">
        <v>189</v>
      </c>
      <c r="B463" s="181" t="s">
        <v>734</v>
      </c>
      <c r="C463" s="190" t="s">
        <v>735</v>
      </c>
      <c r="D463" s="182" t="s">
        <v>235</v>
      </c>
      <c r="E463" s="183">
        <v>44.5</v>
      </c>
      <c r="F463" s="184"/>
      <c r="G463" s="185">
        <f>ROUND(E463*F463,2)</f>
        <v>0</v>
      </c>
      <c r="H463" s="184">
        <v>698.3</v>
      </c>
      <c r="I463" s="185">
        <f>ROUND(E463*H463,2)</f>
        <v>31074.35</v>
      </c>
      <c r="J463" s="184">
        <v>441.2</v>
      </c>
      <c r="K463" s="185">
        <f>ROUND(E463*J463,2)</f>
        <v>19633.400000000001</v>
      </c>
      <c r="L463" s="185">
        <v>21</v>
      </c>
      <c r="M463" s="185">
        <f>G463*(1+L463/100)</f>
        <v>0</v>
      </c>
      <c r="N463" s="183">
        <v>0.27731</v>
      </c>
      <c r="O463" s="183">
        <f>ROUND(E463*N463,2)</f>
        <v>12.34</v>
      </c>
      <c r="P463" s="183">
        <v>0</v>
      </c>
      <c r="Q463" s="183">
        <f>ROUND(E463*P463,2)</f>
        <v>0</v>
      </c>
      <c r="R463" s="185"/>
      <c r="S463" s="185" t="s">
        <v>163</v>
      </c>
      <c r="T463" s="186" t="s">
        <v>197</v>
      </c>
      <c r="U463" s="162">
        <v>0.65007999999999999</v>
      </c>
      <c r="V463" s="162">
        <f>ROUND(E463*U463,2)</f>
        <v>28.93</v>
      </c>
      <c r="W463" s="162"/>
      <c r="X463" s="162" t="s">
        <v>198</v>
      </c>
      <c r="Y463" s="162" t="s">
        <v>165</v>
      </c>
      <c r="Z463" s="152"/>
      <c r="AA463" s="152"/>
      <c r="AB463" s="152"/>
      <c r="AC463" s="152"/>
      <c r="AD463" s="152"/>
      <c r="AE463" s="152"/>
      <c r="AF463" s="152"/>
      <c r="AG463" s="152" t="s">
        <v>199</v>
      </c>
      <c r="AH463" s="152"/>
      <c r="AI463" s="152"/>
      <c r="AJ463" s="152"/>
      <c r="AK463" s="152"/>
      <c r="AL463" s="152"/>
      <c r="AM463" s="152"/>
      <c r="AN463" s="152"/>
      <c r="AO463" s="152"/>
      <c r="AP463" s="152"/>
      <c r="AQ463" s="152"/>
      <c r="AR463" s="152"/>
      <c r="AS463" s="152"/>
      <c r="AT463" s="152"/>
      <c r="AU463" s="152"/>
      <c r="AV463" s="152"/>
      <c r="AW463" s="152"/>
      <c r="AX463" s="152"/>
      <c r="AY463" s="152"/>
      <c r="AZ463" s="152"/>
      <c r="BA463" s="152"/>
      <c r="BB463" s="152"/>
      <c r="BC463" s="152"/>
      <c r="BD463" s="152"/>
      <c r="BE463" s="152"/>
      <c r="BF463" s="152"/>
      <c r="BG463" s="152"/>
      <c r="BH463" s="152"/>
    </row>
    <row r="464" spans="1:60" x14ac:dyDescent="0.25">
      <c r="A464" s="166" t="s">
        <v>158</v>
      </c>
      <c r="B464" s="167" t="s">
        <v>126</v>
      </c>
      <c r="C464" s="187" t="s">
        <v>127</v>
      </c>
      <c r="D464" s="168"/>
      <c r="E464" s="169"/>
      <c r="F464" s="170"/>
      <c r="G464" s="170">
        <f>SUMIF(AG465:AG466,"&lt;&gt;NOR",G465:G466)</f>
        <v>0</v>
      </c>
      <c r="H464" s="170"/>
      <c r="I464" s="170">
        <f>SUM(I465:I466)</f>
        <v>0</v>
      </c>
      <c r="J464" s="170"/>
      <c r="K464" s="170">
        <f>SUM(K465:K466)</f>
        <v>322287</v>
      </c>
      <c r="L464" s="170"/>
      <c r="M464" s="170">
        <f>SUM(M465:M466)</f>
        <v>0</v>
      </c>
      <c r="N464" s="169"/>
      <c r="O464" s="169">
        <f>SUM(O465:O466)</f>
        <v>0</v>
      </c>
      <c r="P464" s="169"/>
      <c r="Q464" s="169">
        <f>SUM(Q465:Q466)</f>
        <v>0</v>
      </c>
      <c r="R464" s="170"/>
      <c r="S464" s="170"/>
      <c r="T464" s="171"/>
      <c r="U464" s="165"/>
      <c r="V464" s="165">
        <f>SUM(V465:V466)</f>
        <v>0</v>
      </c>
      <c r="W464" s="165"/>
      <c r="X464" s="165"/>
      <c r="Y464" s="165"/>
      <c r="AG464" t="s">
        <v>159</v>
      </c>
    </row>
    <row r="465" spans="1:60" outlineLevel="1" x14ac:dyDescent="0.25">
      <c r="A465" s="180">
        <v>190</v>
      </c>
      <c r="B465" s="181" t="s">
        <v>736</v>
      </c>
      <c r="C465" s="190" t="s">
        <v>737</v>
      </c>
      <c r="D465" s="182" t="s">
        <v>240</v>
      </c>
      <c r="E465" s="183">
        <v>1</v>
      </c>
      <c r="F465" s="184"/>
      <c r="G465" s="185">
        <f>ROUND(E465*F465,2)</f>
        <v>0</v>
      </c>
      <c r="H465" s="184">
        <v>0</v>
      </c>
      <c r="I465" s="185">
        <f>ROUND(E465*H465,2)</f>
        <v>0</v>
      </c>
      <c r="J465" s="184">
        <v>232384</v>
      </c>
      <c r="K465" s="185">
        <f>ROUND(E465*J465,2)</f>
        <v>232384</v>
      </c>
      <c r="L465" s="185">
        <v>21</v>
      </c>
      <c r="M465" s="185">
        <f>G465*(1+L465/100)</f>
        <v>0</v>
      </c>
      <c r="N465" s="183">
        <v>0</v>
      </c>
      <c r="O465" s="183">
        <f>ROUND(E465*N465,2)</f>
        <v>0</v>
      </c>
      <c r="P465" s="183">
        <v>0</v>
      </c>
      <c r="Q465" s="183">
        <f>ROUND(E465*P465,2)</f>
        <v>0</v>
      </c>
      <c r="R465" s="185"/>
      <c r="S465" s="185" t="s">
        <v>236</v>
      </c>
      <c r="T465" s="186" t="s">
        <v>237</v>
      </c>
      <c r="U465" s="162">
        <v>0</v>
      </c>
      <c r="V465" s="162">
        <f>ROUND(E465*U465,2)</f>
        <v>0</v>
      </c>
      <c r="W465" s="162"/>
      <c r="X465" s="162" t="s">
        <v>164</v>
      </c>
      <c r="Y465" s="162" t="s">
        <v>165</v>
      </c>
      <c r="Z465" s="152"/>
      <c r="AA465" s="152"/>
      <c r="AB465" s="152"/>
      <c r="AC465" s="152"/>
      <c r="AD465" s="152"/>
      <c r="AE465" s="152"/>
      <c r="AF465" s="152"/>
      <c r="AG465" s="152" t="s">
        <v>166</v>
      </c>
      <c r="AH465" s="152"/>
      <c r="AI465" s="152"/>
      <c r="AJ465" s="152"/>
      <c r="AK465" s="152"/>
      <c r="AL465" s="152"/>
      <c r="AM465" s="152"/>
      <c r="AN465" s="152"/>
      <c r="AO465" s="152"/>
      <c r="AP465" s="152"/>
      <c r="AQ465" s="152"/>
      <c r="AR465" s="152"/>
      <c r="AS465" s="152"/>
      <c r="AT465" s="152"/>
      <c r="AU465" s="152"/>
      <c r="AV465" s="152"/>
      <c r="AW465" s="152"/>
      <c r="AX465" s="152"/>
      <c r="AY465" s="152"/>
      <c r="AZ465" s="152"/>
      <c r="BA465" s="152"/>
      <c r="BB465" s="152"/>
      <c r="BC465" s="152"/>
      <c r="BD465" s="152"/>
      <c r="BE465" s="152"/>
      <c r="BF465" s="152"/>
      <c r="BG465" s="152"/>
      <c r="BH465" s="152"/>
    </row>
    <row r="466" spans="1:60" outlineLevel="1" x14ac:dyDescent="0.25">
      <c r="A466" s="180">
        <v>191</v>
      </c>
      <c r="B466" s="181" t="s">
        <v>738</v>
      </c>
      <c r="C466" s="190" t="s">
        <v>739</v>
      </c>
      <c r="D466" s="182" t="s">
        <v>240</v>
      </c>
      <c r="E466" s="183">
        <v>1</v>
      </c>
      <c r="F466" s="184"/>
      <c r="G466" s="185">
        <f>ROUND(E466*F466,2)</f>
        <v>0</v>
      </c>
      <c r="H466" s="184">
        <v>0</v>
      </c>
      <c r="I466" s="185">
        <f>ROUND(E466*H466,2)</f>
        <v>0</v>
      </c>
      <c r="J466" s="184">
        <v>89903</v>
      </c>
      <c r="K466" s="185">
        <f>ROUND(E466*J466,2)</f>
        <v>89903</v>
      </c>
      <c r="L466" s="185">
        <v>21</v>
      </c>
      <c r="M466" s="185">
        <f>G466*(1+L466/100)</f>
        <v>0</v>
      </c>
      <c r="N466" s="183">
        <v>0</v>
      </c>
      <c r="O466" s="183">
        <f>ROUND(E466*N466,2)</f>
        <v>0</v>
      </c>
      <c r="P466" s="183">
        <v>0</v>
      </c>
      <c r="Q466" s="183">
        <f>ROUND(E466*P466,2)</f>
        <v>0</v>
      </c>
      <c r="R466" s="185"/>
      <c r="S466" s="185" t="s">
        <v>236</v>
      </c>
      <c r="T466" s="186" t="s">
        <v>237</v>
      </c>
      <c r="U466" s="162">
        <v>0</v>
      </c>
      <c r="V466" s="162">
        <f>ROUND(E466*U466,2)</f>
        <v>0</v>
      </c>
      <c r="W466" s="162"/>
      <c r="X466" s="162" t="s">
        <v>198</v>
      </c>
      <c r="Y466" s="162" t="s">
        <v>165</v>
      </c>
      <c r="Z466" s="152"/>
      <c r="AA466" s="152"/>
      <c r="AB466" s="152"/>
      <c r="AC466" s="152"/>
      <c r="AD466" s="152"/>
      <c r="AE466" s="152"/>
      <c r="AF466" s="152"/>
      <c r="AG466" s="152" t="s">
        <v>199</v>
      </c>
      <c r="AH466" s="152"/>
      <c r="AI466" s="152"/>
      <c r="AJ466" s="152"/>
      <c r="AK466" s="152"/>
      <c r="AL466" s="152"/>
      <c r="AM466" s="152"/>
      <c r="AN466" s="152"/>
      <c r="AO466" s="152"/>
      <c r="AP466" s="152"/>
      <c r="AQ466" s="152"/>
      <c r="AR466" s="152"/>
      <c r="AS466" s="152"/>
      <c r="AT466" s="152"/>
      <c r="AU466" s="152"/>
      <c r="AV466" s="152"/>
      <c r="AW466" s="152"/>
      <c r="AX466" s="152"/>
      <c r="AY466" s="152"/>
      <c r="AZ466" s="152"/>
      <c r="BA466" s="152"/>
      <c r="BB466" s="152"/>
      <c r="BC466" s="152"/>
      <c r="BD466" s="152"/>
      <c r="BE466" s="152"/>
      <c r="BF466" s="152"/>
      <c r="BG466" s="152"/>
      <c r="BH466" s="152"/>
    </row>
    <row r="467" spans="1:60" x14ac:dyDescent="0.25">
      <c r="A467" s="166" t="s">
        <v>158</v>
      </c>
      <c r="B467" s="167" t="s">
        <v>128</v>
      </c>
      <c r="C467" s="187" t="s">
        <v>129</v>
      </c>
      <c r="D467" s="168"/>
      <c r="E467" s="169"/>
      <c r="F467" s="170"/>
      <c r="G467" s="170">
        <f>SUMIF(AG468:AG470,"&lt;&gt;NOR",G468:G470)</f>
        <v>0</v>
      </c>
      <c r="H467" s="170"/>
      <c r="I467" s="170">
        <f>SUM(I468:I470)</f>
        <v>4026.35</v>
      </c>
      <c r="J467" s="170"/>
      <c r="K467" s="170">
        <f>SUM(K468:K470)</f>
        <v>7930.2</v>
      </c>
      <c r="L467" s="170"/>
      <c r="M467" s="170">
        <f>SUM(M468:M470)</f>
        <v>0</v>
      </c>
      <c r="N467" s="169"/>
      <c r="O467" s="169">
        <f>SUM(O468:O470)</f>
        <v>0.09</v>
      </c>
      <c r="P467" s="169"/>
      <c r="Q467" s="169">
        <f>SUM(Q468:Q470)</f>
        <v>0</v>
      </c>
      <c r="R467" s="170"/>
      <c r="S467" s="170"/>
      <c r="T467" s="171"/>
      <c r="U467" s="165"/>
      <c r="V467" s="165">
        <f>SUM(V468:V470)</f>
        <v>13.86</v>
      </c>
      <c r="W467" s="165"/>
      <c r="X467" s="165"/>
      <c r="Y467" s="165"/>
      <c r="AG467" t="s">
        <v>159</v>
      </c>
    </row>
    <row r="468" spans="1:60" ht="20.399999999999999" outlineLevel="1" x14ac:dyDescent="0.25">
      <c r="A468" s="173">
        <v>192</v>
      </c>
      <c r="B468" s="174" t="s">
        <v>740</v>
      </c>
      <c r="C468" s="188" t="s">
        <v>741</v>
      </c>
      <c r="D468" s="175" t="s">
        <v>235</v>
      </c>
      <c r="E468" s="176">
        <v>91.1</v>
      </c>
      <c r="F468" s="177"/>
      <c r="G468" s="178">
        <f>ROUND(E468*F468,2)</f>
        <v>0</v>
      </c>
      <c r="H468" s="177">
        <v>41.88</v>
      </c>
      <c r="I468" s="178">
        <f>ROUND(E468*H468,2)</f>
        <v>3815.27</v>
      </c>
      <c r="J468" s="177">
        <v>68.62</v>
      </c>
      <c r="K468" s="178">
        <f>ROUND(E468*J468,2)</f>
        <v>6251.28</v>
      </c>
      <c r="L468" s="178">
        <v>21</v>
      </c>
      <c r="M468" s="178">
        <f>G468*(1+L468/100)</f>
        <v>0</v>
      </c>
      <c r="N468" s="176">
        <v>9.8999999999999999E-4</v>
      </c>
      <c r="O468" s="176">
        <f>ROUND(E468*N468,2)</f>
        <v>0.09</v>
      </c>
      <c r="P468" s="176">
        <v>0</v>
      </c>
      <c r="Q468" s="176">
        <f>ROUND(E468*P468,2)</f>
        <v>0</v>
      </c>
      <c r="R468" s="178"/>
      <c r="S468" s="178" t="s">
        <v>163</v>
      </c>
      <c r="T468" s="179" t="s">
        <v>163</v>
      </c>
      <c r="U468" s="162">
        <v>0.12</v>
      </c>
      <c r="V468" s="162">
        <f>ROUND(E468*U468,2)</f>
        <v>10.93</v>
      </c>
      <c r="W468" s="162"/>
      <c r="X468" s="162" t="s">
        <v>164</v>
      </c>
      <c r="Y468" s="162" t="s">
        <v>165</v>
      </c>
      <c r="Z468" s="152"/>
      <c r="AA468" s="152"/>
      <c r="AB468" s="152"/>
      <c r="AC468" s="152"/>
      <c r="AD468" s="152"/>
      <c r="AE468" s="152"/>
      <c r="AF468" s="152"/>
      <c r="AG468" s="152" t="s">
        <v>166</v>
      </c>
      <c r="AH468" s="152"/>
      <c r="AI468" s="152"/>
      <c r="AJ468" s="152"/>
      <c r="AK468" s="152"/>
      <c r="AL468" s="152"/>
      <c r="AM468" s="152"/>
      <c r="AN468" s="152"/>
      <c r="AO468" s="152"/>
      <c r="AP468" s="152"/>
      <c r="AQ468" s="152"/>
      <c r="AR468" s="152"/>
      <c r="AS468" s="152"/>
      <c r="AT468" s="152"/>
      <c r="AU468" s="152"/>
      <c r="AV468" s="152"/>
      <c r="AW468" s="152"/>
      <c r="AX468" s="152"/>
      <c r="AY468" s="152"/>
      <c r="AZ468" s="152"/>
      <c r="BA468" s="152"/>
      <c r="BB468" s="152"/>
      <c r="BC468" s="152"/>
      <c r="BD468" s="152"/>
      <c r="BE468" s="152"/>
      <c r="BF468" s="152"/>
      <c r="BG468" s="152"/>
      <c r="BH468" s="152"/>
    </row>
    <row r="469" spans="1:60" outlineLevel="2" x14ac:dyDescent="0.25">
      <c r="A469" s="159"/>
      <c r="B469" s="160"/>
      <c r="C469" s="189" t="s">
        <v>742</v>
      </c>
      <c r="D469" s="163"/>
      <c r="E469" s="164">
        <v>91.1</v>
      </c>
      <c r="F469" s="162"/>
      <c r="G469" s="162"/>
      <c r="H469" s="162"/>
      <c r="I469" s="162"/>
      <c r="J469" s="162"/>
      <c r="K469" s="162"/>
      <c r="L469" s="162"/>
      <c r="M469" s="162"/>
      <c r="N469" s="161"/>
      <c r="O469" s="161"/>
      <c r="P469" s="161"/>
      <c r="Q469" s="161"/>
      <c r="R469" s="162"/>
      <c r="S469" s="162"/>
      <c r="T469" s="162"/>
      <c r="U469" s="162"/>
      <c r="V469" s="162"/>
      <c r="W469" s="162"/>
      <c r="X469" s="162"/>
      <c r="Y469" s="162"/>
      <c r="Z469" s="152"/>
      <c r="AA469" s="152"/>
      <c r="AB469" s="152"/>
      <c r="AC469" s="152"/>
      <c r="AD469" s="152"/>
      <c r="AE469" s="152"/>
      <c r="AF469" s="152"/>
      <c r="AG469" s="152" t="s">
        <v>168</v>
      </c>
      <c r="AH469" s="152">
        <v>0</v>
      </c>
      <c r="AI469" s="152"/>
      <c r="AJ469" s="152"/>
      <c r="AK469" s="152"/>
      <c r="AL469" s="152"/>
      <c r="AM469" s="152"/>
      <c r="AN469" s="152"/>
      <c r="AO469" s="152"/>
      <c r="AP469" s="152"/>
      <c r="AQ469" s="152"/>
      <c r="AR469" s="152"/>
      <c r="AS469" s="152"/>
      <c r="AT469" s="152"/>
      <c r="AU469" s="152"/>
      <c r="AV469" s="152"/>
      <c r="AW469" s="152"/>
      <c r="AX469" s="152"/>
      <c r="AY469" s="152"/>
      <c r="AZ469" s="152"/>
      <c r="BA469" s="152"/>
      <c r="BB469" s="152"/>
      <c r="BC469" s="152"/>
      <c r="BD469" s="152"/>
      <c r="BE469" s="152"/>
      <c r="BF469" s="152"/>
      <c r="BG469" s="152"/>
      <c r="BH469" s="152"/>
    </row>
    <row r="470" spans="1:60" ht="20.399999999999999" outlineLevel="1" x14ac:dyDescent="0.25">
      <c r="A470" s="180">
        <v>193</v>
      </c>
      <c r="B470" s="181" t="s">
        <v>743</v>
      </c>
      <c r="C470" s="190" t="s">
        <v>744</v>
      </c>
      <c r="D470" s="182" t="s">
        <v>346</v>
      </c>
      <c r="E470" s="183">
        <v>12</v>
      </c>
      <c r="F470" s="184"/>
      <c r="G470" s="185">
        <f>ROUND(E470*F470,2)</f>
        <v>0</v>
      </c>
      <c r="H470" s="184">
        <v>17.59</v>
      </c>
      <c r="I470" s="185">
        <f>ROUND(E470*H470,2)</f>
        <v>211.08</v>
      </c>
      <c r="J470" s="184">
        <v>139.91</v>
      </c>
      <c r="K470" s="185">
        <f>ROUND(E470*J470,2)</f>
        <v>1678.92</v>
      </c>
      <c r="L470" s="185">
        <v>21</v>
      </c>
      <c r="M470" s="185">
        <f>G470*(1+L470/100)</f>
        <v>0</v>
      </c>
      <c r="N470" s="183">
        <v>1.1E-4</v>
      </c>
      <c r="O470" s="183">
        <f>ROUND(E470*N470,2)</f>
        <v>0</v>
      </c>
      <c r="P470" s="183">
        <v>0</v>
      </c>
      <c r="Q470" s="183">
        <f>ROUND(E470*P470,2)</f>
        <v>0</v>
      </c>
      <c r="R470" s="185"/>
      <c r="S470" s="185" t="s">
        <v>163</v>
      </c>
      <c r="T470" s="186" t="s">
        <v>163</v>
      </c>
      <c r="U470" s="162">
        <v>0.24399999999999999</v>
      </c>
      <c r="V470" s="162">
        <f>ROUND(E470*U470,2)</f>
        <v>2.93</v>
      </c>
      <c r="W470" s="162"/>
      <c r="X470" s="162" t="s">
        <v>164</v>
      </c>
      <c r="Y470" s="162" t="s">
        <v>165</v>
      </c>
      <c r="Z470" s="152"/>
      <c r="AA470" s="152"/>
      <c r="AB470" s="152"/>
      <c r="AC470" s="152"/>
      <c r="AD470" s="152"/>
      <c r="AE470" s="152"/>
      <c r="AF470" s="152"/>
      <c r="AG470" s="152" t="s">
        <v>166</v>
      </c>
      <c r="AH470" s="152"/>
      <c r="AI470" s="152"/>
      <c r="AJ470" s="152"/>
      <c r="AK470" s="152"/>
      <c r="AL470" s="152"/>
      <c r="AM470" s="152"/>
      <c r="AN470" s="152"/>
      <c r="AO470" s="152"/>
      <c r="AP470" s="152"/>
      <c r="AQ470" s="152"/>
      <c r="AR470" s="152"/>
      <c r="AS470" s="152"/>
      <c r="AT470" s="152"/>
      <c r="AU470" s="152"/>
      <c r="AV470" s="152"/>
      <c r="AW470" s="152"/>
      <c r="AX470" s="152"/>
      <c r="AY470" s="152"/>
      <c r="AZ470" s="152"/>
      <c r="BA470" s="152"/>
      <c r="BB470" s="152"/>
      <c r="BC470" s="152"/>
      <c r="BD470" s="152"/>
      <c r="BE470" s="152"/>
      <c r="BF470" s="152"/>
      <c r="BG470" s="152"/>
      <c r="BH470" s="152"/>
    </row>
    <row r="471" spans="1:60" x14ac:dyDescent="0.25">
      <c r="A471" s="166" t="s">
        <v>158</v>
      </c>
      <c r="B471" s="167" t="s">
        <v>130</v>
      </c>
      <c r="C471" s="187" t="s">
        <v>29</v>
      </c>
      <c r="D471" s="168"/>
      <c r="E471" s="169"/>
      <c r="F471" s="170"/>
      <c r="G471" s="170">
        <f>SUMIF(AG472:AG473,"&lt;&gt;NOR",G472:G473)</f>
        <v>0</v>
      </c>
      <c r="H471" s="170"/>
      <c r="I471" s="170">
        <f>SUM(I472:I473)</f>
        <v>0</v>
      </c>
      <c r="J471" s="170"/>
      <c r="K471" s="170">
        <f>SUM(K472:K473)</f>
        <v>279611.84000000003</v>
      </c>
      <c r="L471" s="170"/>
      <c r="M471" s="170">
        <f>SUM(M472:M473)</f>
        <v>0</v>
      </c>
      <c r="N471" s="169"/>
      <c r="O471" s="169">
        <f>SUM(O472:O473)</f>
        <v>0</v>
      </c>
      <c r="P471" s="169"/>
      <c r="Q471" s="169">
        <f>SUM(Q472:Q473)</f>
        <v>0</v>
      </c>
      <c r="R471" s="170"/>
      <c r="S471" s="170"/>
      <c r="T471" s="171"/>
      <c r="U471" s="165"/>
      <c r="V471" s="165">
        <f>SUM(V472:V473)</f>
        <v>0</v>
      </c>
      <c r="W471" s="165"/>
      <c r="X471" s="165"/>
      <c r="Y471" s="165"/>
      <c r="AG471" t="s">
        <v>159</v>
      </c>
    </row>
    <row r="472" spans="1:60" outlineLevel="1" x14ac:dyDescent="0.25">
      <c r="A472" s="180">
        <v>194</v>
      </c>
      <c r="B472" s="181" t="s">
        <v>745</v>
      </c>
      <c r="C472" s="190" t="s">
        <v>746</v>
      </c>
      <c r="D472" s="182" t="s">
        <v>747</v>
      </c>
      <c r="E472" s="183">
        <v>1</v>
      </c>
      <c r="F472" s="184"/>
      <c r="G472" s="185">
        <f>ROUND(E472*F472,2)</f>
        <v>0</v>
      </c>
      <c r="H472" s="184">
        <v>0</v>
      </c>
      <c r="I472" s="185">
        <f>ROUND(E472*H472,2)</f>
        <v>0</v>
      </c>
      <c r="J472" s="184">
        <v>39944.550000000003</v>
      </c>
      <c r="K472" s="185">
        <f>ROUND(E472*J472,2)</f>
        <v>39944.550000000003</v>
      </c>
      <c r="L472" s="185">
        <v>21</v>
      </c>
      <c r="M472" s="185">
        <f>G472*(1+L472/100)</f>
        <v>0</v>
      </c>
      <c r="N472" s="183">
        <v>0</v>
      </c>
      <c r="O472" s="183">
        <f>ROUND(E472*N472,2)</f>
        <v>0</v>
      </c>
      <c r="P472" s="183">
        <v>0</v>
      </c>
      <c r="Q472" s="183">
        <f>ROUND(E472*P472,2)</f>
        <v>0</v>
      </c>
      <c r="R472" s="185"/>
      <c r="S472" s="185" t="s">
        <v>163</v>
      </c>
      <c r="T472" s="186" t="s">
        <v>237</v>
      </c>
      <c r="U472" s="162">
        <v>0</v>
      </c>
      <c r="V472" s="162">
        <f>ROUND(E472*U472,2)</f>
        <v>0</v>
      </c>
      <c r="W472" s="162"/>
      <c r="X472" s="162" t="s">
        <v>748</v>
      </c>
      <c r="Y472" s="162" t="s">
        <v>165</v>
      </c>
      <c r="Z472" s="152"/>
      <c r="AA472" s="152"/>
      <c r="AB472" s="152"/>
      <c r="AC472" s="152"/>
      <c r="AD472" s="152"/>
      <c r="AE472" s="152"/>
      <c r="AF472" s="152"/>
      <c r="AG472" s="152" t="s">
        <v>749</v>
      </c>
      <c r="AH472" s="152"/>
      <c r="AI472" s="152"/>
      <c r="AJ472" s="152"/>
      <c r="AK472" s="152"/>
      <c r="AL472" s="152"/>
      <c r="AM472" s="152"/>
      <c r="AN472" s="152"/>
      <c r="AO472" s="152"/>
      <c r="AP472" s="152"/>
      <c r="AQ472" s="152"/>
      <c r="AR472" s="152"/>
      <c r="AS472" s="152"/>
      <c r="AT472" s="152"/>
      <c r="AU472" s="152"/>
      <c r="AV472" s="152"/>
      <c r="AW472" s="152"/>
      <c r="AX472" s="152"/>
      <c r="AY472" s="152"/>
      <c r="AZ472" s="152"/>
      <c r="BA472" s="152"/>
      <c r="BB472" s="152"/>
      <c r="BC472" s="152"/>
      <c r="BD472" s="152"/>
      <c r="BE472" s="152"/>
      <c r="BF472" s="152"/>
      <c r="BG472" s="152"/>
      <c r="BH472" s="152"/>
    </row>
    <row r="473" spans="1:60" outlineLevel="1" x14ac:dyDescent="0.25">
      <c r="A473" s="180">
        <v>195</v>
      </c>
      <c r="B473" s="181" t="s">
        <v>750</v>
      </c>
      <c r="C473" s="190" t="s">
        <v>751</v>
      </c>
      <c r="D473" s="182" t="s">
        <v>747</v>
      </c>
      <c r="E473" s="183">
        <v>1</v>
      </c>
      <c r="F473" s="184"/>
      <c r="G473" s="185">
        <f>ROUND(E473*F473,2)</f>
        <v>0</v>
      </c>
      <c r="H473" s="184">
        <v>0</v>
      </c>
      <c r="I473" s="185">
        <f>ROUND(E473*H473,2)</f>
        <v>0</v>
      </c>
      <c r="J473" s="184">
        <v>239667.29</v>
      </c>
      <c r="K473" s="185">
        <f>ROUND(E473*J473,2)</f>
        <v>239667.29</v>
      </c>
      <c r="L473" s="185">
        <v>21</v>
      </c>
      <c r="M473" s="185">
        <f>G473*(1+L473/100)</f>
        <v>0</v>
      </c>
      <c r="N473" s="183">
        <v>0</v>
      </c>
      <c r="O473" s="183">
        <f>ROUND(E473*N473,2)</f>
        <v>0</v>
      </c>
      <c r="P473" s="183">
        <v>0</v>
      </c>
      <c r="Q473" s="183">
        <f>ROUND(E473*P473,2)</f>
        <v>0</v>
      </c>
      <c r="R473" s="185"/>
      <c r="S473" s="185" t="s">
        <v>163</v>
      </c>
      <c r="T473" s="186" t="s">
        <v>237</v>
      </c>
      <c r="U473" s="162">
        <v>0</v>
      </c>
      <c r="V473" s="162">
        <f>ROUND(E473*U473,2)</f>
        <v>0</v>
      </c>
      <c r="W473" s="162"/>
      <c r="X473" s="162" t="s">
        <v>748</v>
      </c>
      <c r="Y473" s="162" t="s">
        <v>165</v>
      </c>
      <c r="Z473" s="152"/>
      <c r="AA473" s="152"/>
      <c r="AB473" s="152"/>
      <c r="AC473" s="152"/>
      <c r="AD473" s="152"/>
      <c r="AE473" s="152"/>
      <c r="AF473" s="152"/>
      <c r="AG473" s="152" t="s">
        <v>749</v>
      </c>
      <c r="AH473" s="152"/>
      <c r="AI473" s="152"/>
      <c r="AJ473" s="152"/>
      <c r="AK473" s="152"/>
      <c r="AL473" s="152"/>
      <c r="AM473" s="152"/>
      <c r="AN473" s="152"/>
      <c r="AO473" s="152"/>
      <c r="AP473" s="152"/>
      <c r="AQ473" s="152"/>
      <c r="AR473" s="152"/>
      <c r="AS473" s="152"/>
      <c r="AT473" s="152"/>
      <c r="AU473" s="152"/>
      <c r="AV473" s="152"/>
      <c r="AW473" s="152"/>
      <c r="AX473" s="152"/>
      <c r="AY473" s="152"/>
      <c r="AZ473" s="152"/>
      <c r="BA473" s="152"/>
      <c r="BB473" s="152"/>
      <c r="BC473" s="152"/>
      <c r="BD473" s="152"/>
      <c r="BE473" s="152"/>
      <c r="BF473" s="152"/>
      <c r="BG473" s="152"/>
      <c r="BH473" s="152"/>
    </row>
    <row r="474" spans="1:60" x14ac:dyDescent="0.25">
      <c r="A474" s="166" t="s">
        <v>158</v>
      </c>
      <c r="B474" s="167" t="s">
        <v>131</v>
      </c>
      <c r="C474" s="187" t="s">
        <v>30</v>
      </c>
      <c r="D474" s="168"/>
      <c r="E474" s="169"/>
      <c r="F474" s="170"/>
      <c r="G474" s="170">
        <f>SUMIF(AG475:AG477,"&lt;&gt;NOR",G475:G477)</f>
        <v>0</v>
      </c>
      <c r="H474" s="170"/>
      <c r="I474" s="170">
        <f>SUM(I475:I477)</f>
        <v>0</v>
      </c>
      <c r="J474" s="170"/>
      <c r="K474" s="170">
        <f>SUM(K475:K477)</f>
        <v>129500</v>
      </c>
      <c r="L474" s="170"/>
      <c r="M474" s="170">
        <f>SUM(M475:M477)</f>
        <v>0</v>
      </c>
      <c r="N474" s="169"/>
      <c r="O474" s="169">
        <f>SUM(O475:O477)</f>
        <v>0</v>
      </c>
      <c r="P474" s="169"/>
      <c r="Q474" s="169">
        <f>SUM(Q475:Q477)</f>
        <v>0</v>
      </c>
      <c r="R474" s="170"/>
      <c r="S474" s="170"/>
      <c r="T474" s="171"/>
      <c r="U474" s="165"/>
      <c r="V474" s="165">
        <f>SUM(V475:V477)</f>
        <v>0</v>
      </c>
      <c r="W474" s="165"/>
      <c r="X474" s="165"/>
      <c r="Y474" s="165"/>
      <c r="AG474" t="s">
        <v>159</v>
      </c>
    </row>
    <row r="475" spans="1:60" outlineLevel="1" x14ac:dyDescent="0.25">
      <c r="A475" s="180">
        <v>196</v>
      </c>
      <c r="B475" s="181" t="s">
        <v>752</v>
      </c>
      <c r="C475" s="190" t="s">
        <v>753</v>
      </c>
      <c r="D475" s="182" t="s">
        <v>747</v>
      </c>
      <c r="E475" s="183">
        <v>1</v>
      </c>
      <c r="F475" s="184"/>
      <c r="G475" s="185">
        <f>ROUND(E475*F475,2)</f>
        <v>0</v>
      </c>
      <c r="H475" s="184">
        <v>0</v>
      </c>
      <c r="I475" s="185">
        <f>ROUND(E475*H475,2)</f>
        <v>0</v>
      </c>
      <c r="J475" s="184">
        <v>68200</v>
      </c>
      <c r="K475" s="185">
        <f>ROUND(E475*J475,2)</f>
        <v>68200</v>
      </c>
      <c r="L475" s="185">
        <v>21</v>
      </c>
      <c r="M475" s="185">
        <f>G475*(1+L475/100)</f>
        <v>0</v>
      </c>
      <c r="N475" s="183">
        <v>0</v>
      </c>
      <c r="O475" s="183">
        <f>ROUND(E475*N475,2)</f>
        <v>0</v>
      </c>
      <c r="P475" s="183">
        <v>0</v>
      </c>
      <c r="Q475" s="183">
        <f>ROUND(E475*P475,2)</f>
        <v>0</v>
      </c>
      <c r="R475" s="185"/>
      <c r="S475" s="185" t="s">
        <v>163</v>
      </c>
      <c r="T475" s="186" t="s">
        <v>237</v>
      </c>
      <c r="U475" s="162">
        <v>0</v>
      </c>
      <c r="V475" s="162">
        <f>ROUND(E475*U475,2)</f>
        <v>0</v>
      </c>
      <c r="W475" s="162"/>
      <c r="X475" s="162" t="s">
        <v>748</v>
      </c>
      <c r="Y475" s="162" t="s">
        <v>165</v>
      </c>
      <c r="Z475" s="152"/>
      <c r="AA475" s="152"/>
      <c r="AB475" s="152"/>
      <c r="AC475" s="152"/>
      <c r="AD475" s="152"/>
      <c r="AE475" s="152"/>
      <c r="AF475" s="152"/>
      <c r="AG475" s="152" t="s">
        <v>754</v>
      </c>
      <c r="AH475" s="152"/>
      <c r="AI475" s="152"/>
      <c r="AJ475" s="152"/>
      <c r="AK475" s="152"/>
      <c r="AL475" s="152"/>
      <c r="AM475" s="152"/>
      <c r="AN475" s="152"/>
      <c r="AO475" s="152"/>
      <c r="AP475" s="152"/>
      <c r="AQ475" s="152"/>
      <c r="AR475" s="152"/>
      <c r="AS475" s="152"/>
      <c r="AT475" s="152"/>
      <c r="AU475" s="152"/>
      <c r="AV475" s="152"/>
      <c r="AW475" s="152"/>
      <c r="AX475" s="152"/>
      <c r="AY475" s="152"/>
      <c r="AZ475" s="152"/>
      <c r="BA475" s="152"/>
      <c r="BB475" s="152"/>
      <c r="BC475" s="152"/>
      <c r="BD475" s="152"/>
      <c r="BE475" s="152"/>
      <c r="BF475" s="152"/>
      <c r="BG475" s="152"/>
      <c r="BH475" s="152"/>
    </row>
    <row r="476" spans="1:60" outlineLevel="1" x14ac:dyDescent="0.25">
      <c r="A476" s="180">
        <v>197</v>
      </c>
      <c r="B476" s="181" t="s">
        <v>755</v>
      </c>
      <c r="C476" s="190" t="s">
        <v>756</v>
      </c>
      <c r="D476" s="182" t="s">
        <v>747</v>
      </c>
      <c r="E476" s="183">
        <v>1</v>
      </c>
      <c r="F476" s="184"/>
      <c r="G476" s="185">
        <f>ROUND(E476*F476,2)</f>
        <v>0</v>
      </c>
      <c r="H476" s="184">
        <v>0</v>
      </c>
      <c r="I476" s="185">
        <f>ROUND(E476*H476,2)</f>
        <v>0</v>
      </c>
      <c r="J476" s="184">
        <v>48500</v>
      </c>
      <c r="K476" s="185">
        <f>ROUND(E476*J476,2)</f>
        <v>48500</v>
      </c>
      <c r="L476" s="185">
        <v>21</v>
      </c>
      <c r="M476" s="185">
        <f>G476*(1+L476/100)</f>
        <v>0</v>
      </c>
      <c r="N476" s="183">
        <v>0</v>
      </c>
      <c r="O476" s="183">
        <f>ROUND(E476*N476,2)</f>
        <v>0</v>
      </c>
      <c r="P476" s="183">
        <v>0</v>
      </c>
      <c r="Q476" s="183">
        <f>ROUND(E476*P476,2)</f>
        <v>0</v>
      </c>
      <c r="R476" s="185"/>
      <c r="S476" s="185" t="s">
        <v>163</v>
      </c>
      <c r="T476" s="186" t="s">
        <v>237</v>
      </c>
      <c r="U476" s="162">
        <v>0</v>
      </c>
      <c r="V476" s="162">
        <f>ROUND(E476*U476,2)</f>
        <v>0</v>
      </c>
      <c r="W476" s="162"/>
      <c r="X476" s="162" t="s">
        <v>748</v>
      </c>
      <c r="Y476" s="162" t="s">
        <v>165</v>
      </c>
      <c r="Z476" s="152"/>
      <c r="AA476" s="152"/>
      <c r="AB476" s="152"/>
      <c r="AC476" s="152"/>
      <c r="AD476" s="152"/>
      <c r="AE476" s="152"/>
      <c r="AF476" s="152"/>
      <c r="AG476" s="152" t="s">
        <v>754</v>
      </c>
      <c r="AH476" s="152"/>
      <c r="AI476" s="152"/>
      <c r="AJ476" s="152"/>
      <c r="AK476" s="152"/>
      <c r="AL476" s="152"/>
      <c r="AM476" s="152"/>
      <c r="AN476" s="152"/>
      <c r="AO476" s="152"/>
      <c r="AP476" s="152"/>
      <c r="AQ476" s="152"/>
      <c r="AR476" s="152"/>
      <c r="AS476" s="152"/>
      <c r="AT476" s="152"/>
      <c r="AU476" s="152"/>
      <c r="AV476" s="152"/>
      <c r="AW476" s="152"/>
      <c r="AX476" s="152"/>
      <c r="AY476" s="152"/>
      <c r="AZ476" s="152"/>
      <c r="BA476" s="152"/>
      <c r="BB476" s="152"/>
      <c r="BC476" s="152"/>
      <c r="BD476" s="152"/>
      <c r="BE476" s="152"/>
      <c r="BF476" s="152"/>
      <c r="BG476" s="152"/>
      <c r="BH476" s="152"/>
    </row>
    <row r="477" spans="1:60" outlineLevel="1" x14ac:dyDescent="0.25">
      <c r="A477" s="173">
        <v>198</v>
      </c>
      <c r="B477" s="174" t="s">
        <v>757</v>
      </c>
      <c r="C477" s="188" t="s">
        <v>758</v>
      </c>
      <c r="D477" s="175" t="s">
        <v>747</v>
      </c>
      <c r="E477" s="176">
        <v>1</v>
      </c>
      <c r="F477" s="177"/>
      <c r="G477" s="178">
        <f>ROUND(E477*F477,2)</f>
        <v>0</v>
      </c>
      <c r="H477" s="177">
        <v>0</v>
      </c>
      <c r="I477" s="178">
        <f>ROUND(E477*H477,2)</f>
        <v>0</v>
      </c>
      <c r="J477" s="177">
        <v>12800</v>
      </c>
      <c r="K477" s="178">
        <f>ROUND(E477*J477,2)</f>
        <v>12800</v>
      </c>
      <c r="L477" s="178">
        <v>21</v>
      </c>
      <c r="M477" s="178">
        <f>G477*(1+L477/100)</f>
        <v>0</v>
      </c>
      <c r="N477" s="176">
        <v>0</v>
      </c>
      <c r="O477" s="176">
        <f>ROUND(E477*N477,2)</f>
        <v>0</v>
      </c>
      <c r="P477" s="176">
        <v>0</v>
      </c>
      <c r="Q477" s="176">
        <f>ROUND(E477*P477,2)</f>
        <v>0</v>
      </c>
      <c r="R477" s="178"/>
      <c r="S477" s="178" t="s">
        <v>163</v>
      </c>
      <c r="T477" s="179" t="s">
        <v>237</v>
      </c>
      <c r="U477" s="162">
        <v>0</v>
      </c>
      <c r="V477" s="162">
        <f>ROUND(E477*U477,2)</f>
        <v>0</v>
      </c>
      <c r="W477" s="162"/>
      <c r="X477" s="162" t="s">
        <v>748</v>
      </c>
      <c r="Y477" s="162" t="s">
        <v>165</v>
      </c>
      <c r="Z477" s="152"/>
      <c r="AA477" s="152"/>
      <c r="AB477" s="152"/>
      <c r="AC477" s="152"/>
      <c r="AD477" s="152"/>
      <c r="AE477" s="152"/>
      <c r="AF477" s="152"/>
      <c r="AG477" s="152" t="s">
        <v>754</v>
      </c>
      <c r="AH477" s="152"/>
      <c r="AI477" s="152"/>
      <c r="AJ477" s="152"/>
      <c r="AK477" s="152"/>
      <c r="AL477" s="152"/>
      <c r="AM477" s="152"/>
      <c r="AN477" s="152"/>
      <c r="AO477" s="152"/>
      <c r="AP477" s="152"/>
      <c r="AQ477" s="152"/>
      <c r="AR477" s="152"/>
      <c r="AS477" s="152"/>
      <c r="AT477" s="152"/>
      <c r="AU477" s="152"/>
      <c r="AV477" s="152"/>
      <c r="AW477" s="152"/>
      <c r="AX477" s="152"/>
      <c r="AY477" s="152"/>
      <c r="AZ477" s="152"/>
      <c r="BA477" s="152"/>
      <c r="BB477" s="152"/>
      <c r="BC477" s="152"/>
      <c r="BD477" s="152"/>
      <c r="BE477" s="152"/>
      <c r="BF477" s="152"/>
      <c r="BG477" s="152"/>
      <c r="BH477" s="152"/>
    </row>
    <row r="478" spans="1:60" x14ac:dyDescent="0.25">
      <c r="A478" s="3"/>
      <c r="B478" s="4"/>
      <c r="C478" s="191"/>
      <c r="D478" s="6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AE478">
        <v>12</v>
      </c>
      <c r="AF478">
        <v>21</v>
      </c>
      <c r="AG478" t="s">
        <v>144</v>
      </c>
    </row>
    <row r="479" spans="1:60" x14ac:dyDescent="0.25">
      <c r="A479" s="155"/>
      <c r="B479" s="156" t="s">
        <v>31</v>
      </c>
      <c r="C479" s="192"/>
      <c r="D479" s="157"/>
      <c r="E479" s="158"/>
      <c r="F479" s="158"/>
      <c r="G479" s="172">
        <f>G8+G31+G54+G64+G79+G84+G96+G103+G107+G139+G150+G157+G161+G164+G180+G183+G186+G188+G212+G232+G280+G282+G287+G289+G294+G296+G317+G332+G356+G369+G385+G396+G400+G431+G443+G458+G460+G464+G467+G471+G474</f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AE479">
        <f>SUMIF(L7:L477,AE478,G7:G477)</f>
        <v>0</v>
      </c>
      <c r="AF479">
        <f>SUMIF(L7:L477,AF478,G7:G477)</f>
        <v>0</v>
      </c>
      <c r="AG479" t="s">
        <v>759</v>
      </c>
    </row>
    <row r="480" spans="1:60" x14ac:dyDescent="0.25">
      <c r="A480" s="3"/>
      <c r="B480" s="4"/>
      <c r="C480" s="191"/>
      <c r="D480" s="6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33" x14ac:dyDescent="0.25">
      <c r="A481" s="3"/>
      <c r="B481" s="4"/>
      <c r="C481" s="191"/>
      <c r="D481" s="6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33" x14ac:dyDescent="0.25">
      <c r="A482" s="268" t="s">
        <v>760</v>
      </c>
      <c r="B482" s="268"/>
      <c r="C482" s="269"/>
      <c r="D482" s="6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33" x14ac:dyDescent="0.25">
      <c r="A483" s="249"/>
      <c r="B483" s="250"/>
      <c r="C483" s="251"/>
      <c r="D483" s="250"/>
      <c r="E483" s="250"/>
      <c r="F483" s="250"/>
      <c r="G483" s="25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AG483" t="s">
        <v>761</v>
      </c>
    </row>
    <row r="484" spans="1:33" x14ac:dyDescent="0.25">
      <c r="A484" s="253"/>
      <c r="B484" s="254"/>
      <c r="C484" s="255"/>
      <c r="D484" s="254"/>
      <c r="E484" s="254"/>
      <c r="F484" s="254"/>
      <c r="G484" s="25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33" x14ac:dyDescent="0.25">
      <c r="A485" s="253"/>
      <c r="B485" s="254"/>
      <c r="C485" s="255"/>
      <c r="D485" s="254"/>
      <c r="E485" s="254"/>
      <c r="F485" s="254"/>
      <c r="G485" s="25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33" x14ac:dyDescent="0.25">
      <c r="A486" s="253"/>
      <c r="B486" s="254"/>
      <c r="C486" s="255"/>
      <c r="D486" s="254"/>
      <c r="E486" s="254"/>
      <c r="F486" s="254"/>
      <c r="G486" s="25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33" x14ac:dyDescent="0.25">
      <c r="A487" s="257"/>
      <c r="B487" s="258"/>
      <c r="C487" s="259"/>
      <c r="D487" s="258"/>
      <c r="E487" s="258"/>
      <c r="F487" s="258"/>
      <c r="G487" s="260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33" x14ac:dyDescent="0.25">
      <c r="A488" s="3"/>
      <c r="B488" s="4"/>
      <c r="C488" s="191"/>
      <c r="D488" s="6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33" x14ac:dyDescent="0.25">
      <c r="C489" s="193"/>
      <c r="D489" s="10"/>
      <c r="AG489" t="s">
        <v>762</v>
      </c>
    </row>
    <row r="490" spans="1:33" x14ac:dyDescent="0.25">
      <c r="D490" s="10"/>
    </row>
    <row r="491" spans="1:33" x14ac:dyDescent="0.25">
      <c r="D491" s="10"/>
    </row>
    <row r="492" spans="1:33" x14ac:dyDescent="0.25">
      <c r="D492" s="10"/>
    </row>
    <row r="493" spans="1:33" x14ac:dyDescent="0.25">
      <c r="D493" s="10"/>
    </row>
    <row r="494" spans="1:33" x14ac:dyDescent="0.25">
      <c r="D494" s="10"/>
    </row>
    <row r="495" spans="1:33" x14ac:dyDescent="0.25">
      <c r="D495" s="10"/>
    </row>
    <row r="496" spans="1:33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  <row r="5001" spans="4:4" x14ac:dyDescent="0.25">
      <c r="D5001" s="10"/>
    </row>
    <row r="5002" spans="4:4" x14ac:dyDescent="0.25">
      <c r="D5002" s="10"/>
    </row>
    <row r="5003" spans="4:4" x14ac:dyDescent="0.25">
      <c r="D5003" s="10"/>
    </row>
    <row r="5004" spans="4:4" x14ac:dyDescent="0.25">
      <c r="D5004" s="10"/>
    </row>
  </sheetData>
  <mergeCells count="6">
    <mergeCell ref="A483:G487"/>
    <mergeCell ref="A1:G1"/>
    <mergeCell ref="C2:G2"/>
    <mergeCell ref="C3:G3"/>
    <mergeCell ref="C4:G4"/>
    <mergeCell ref="A482:C482"/>
  </mergeCells>
  <pageMargins left="0.59055118110236204" right="0.196850393700787" top="0.78740157499999996" bottom="0.78740157499999996" header="0.3" footer="0.3"/>
  <pageSetup paperSize="9" scale="53" orientation="portrait" r:id="rId1"/>
  <headerFooter>
    <oddFooter>&amp;RStránka &amp;P z &amp;N&amp;LZpracováno programem BUILDpower S,  © RTS, a.s.</oddFooter>
  </headerFooter>
  <rowBreaks count="13" manualBreakCount="13">
    <brk id="30" max="24" man="1"/>
    <brk id="53" max="24" man="1"/>
    <brk id="78" max="24" man="1"/>
    <brk id="102" max="24" man="1"/>
    <brk id="138" max="24" man="1"/>
    <brk id="163" max="24" man="1"/>
    <brk id="187" max="24" man="1"/>
    <brk id="211" max="24" man="1"/>
    <brk id="231" max="24" man="1"/>
    <brk id="279" max="24" man="1"/>
    <brk id="316" max="24" man="1"/>
    <brk id="399" max="24" man="1"/>
    <brk id="457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 01 LL24_05-2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LL24_05-2 Pol'!Názvy_tisku</vt:lpstr>
      <vt:lpstr>oadresa</vt:lpstr>
      <vt:lpstr>Stavba!Objednatel</vt:lpstr>
      <vt:lpstr>Stavba!Objekt</vt:lpstr>
      <vt:lpstr>'SO 01 LL24_05-2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Honsa Martin</dc:creator>
  <cp:lastModifiedBy>Ing. Vladimír Lorenz</cp:lastModifiedBy>
  <cp:lastPrinted>2019-03-19T12:27:02Z</cp:lastPrinted>
  <dcterms:created xsi:type="dcterms:W3CDTF">2009-04-08T07:15:50Z</dcterms:created>
  <dcterms:modified xsi:type="dcterms:W3CDTF">2025-03-10T06:25:22Z</dcterms:modified>
</cp:coreProperties>
</file>