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D:\akce\00 Tomáš\LC -- píšečná\"/>
    </mc:Choice>
  </mc:AlternateContent>
  <xr:revisionPtr revIDLastSave="0" documentId="13_ncr:1_{D452D034-880C-4E4F-A6B9-18AC8684002D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Rekapitulace stavby" sheetId="1" r:id="rId1"/>
    <sheet name="SO - 101 - Komunikace " sheetId="2" r:id="rId2"/>
    <sheet name="SO - 101 - VRN" sheetId="3" r:id="rId3"/>
  </sheets>
  <definedNames>
    <definedName name="_xlnm._FilterDatabase" localSheetId="1" hidden="1">'SO - 101 - Komunikace '!$C$122:$K$196</definedName>
    <definedName name="_xlnm._FilterDatabase" localSheetId="2" hidden="1">'SO - 101 - VRN'!$C$121:$K$160</definedName>
    <definedName name="_xlnm.Print_Titles" localSheetId="0">'Rekapitulace stavby'!$92:$92</definedName>
    <definedName name="_xlnm.Print_Titles" localSheetId="1">'SO - 101 - Komunikace '!$122:$122</definedName>
    <definedName name="_xlnm.Print_Titles" localSheetId="2">'SO - 101 - VRN'!$121:$121</definedName>
    <definedName name="_xlnm.Print_Area" localSheetId="0">'Rekapitulace stavby'!$D$4:$AO$76,'Rekapitulace stavby'!$C$82:$AQ$97</definedName>
    <definedName name="_xlnm.Print_Area" localSheetId="1">'SO - 101 - Komunikace '!$C$4:$J$76,'SO - 101 - Komunikace '!$C$110:$K$196</definedName>
    <definedName name="_xlnm.Print_Area" localSheetId="2">'SO - 101 - VRN'!$C$4:$J$76,'SO - 101 - VRN'!$C$109:$K$160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58" i="3"/>
  <c r="BH158" i="3"/>
  <c r="BG158" i="3"/>
  <c r="BF158" i="3"/>
  <c r="T158" i="3"/>
  <c r="R158" i="3"/>
  <c r="P158" i="3"/>
  <c r="BI153" i="3"/>
  <c r="BH153" i="3"/>
  <c r="BG153" i="3"/>
  <c r="BF153" i="3"/>
  <c r="T153" i="3"/>
  <c r="R153" i="3"/>
  <c r="P153" i="3"/>
  <c r="BI146" i="3"/>
  <c r="BH146" i="3"/>
  <c r="BG146" i="3"/>
  <c r="BF146" i="3"/>
  <c r="T146" i="3"/>
  <c r="T145" i="3" s="1"/>
  <c r="R146" i="3"/>
  <c r="R145" i="3"/>
  <c r="P146" i="3"/>
  <c r="P145" i="3" s="1"/>
  <c r="BI140" i="3"/>
  <c r="BH140" i="3"/>
  <c r="BG140" i="3"/>
  <c r="BF140" i="3"/>
  <c r="T140" i="3"/>
  <c r="T139" i="3"/>
  <c r="R140" i="3"/>
  <c r="R139" i="3" s="1"/>
  <c r="P140" i="3"/>
  <c r="P139" i="3"/>
  <c r="BI130" i="3"/>
  <c r="BH130" i="3"/>
  <c r="BG130" i="3"/>
  <c r="BF130" i="3"/>
  <c r="T130" i="3"/>
  <c r="T129" i="3" s="1"/>
  <c r="R130" i="3"/>
  <c r="R129" i="3"/>
  <c r="P130" i="3"/>
  <c r="P129" i="3" s="1"/>
  <c r="BI125" i="3"/>
  <c r="BH125" i="3"/>
  <c r="BG125" i="3"/>
  <c r="BF125" i="3"/>
  <c r="T125" i="3"/>
  <c r="T124" i="3"/>
  <c r="R125" i="3"/>
  <c r="R124" i="3" s="1"/>
  <c r="P125" i="3"/>
  <c r="P124" i="3"/>
  <c r="F116" i="3"/>
  <c r="E114" i="3"/>
  <c r="F89" i="3"/>
  <c r="E87" i="3"/>
  <c r="J24" i="3"/>
  <c r="E24" i="3"/>
  <c r="J92" i="3" s="1"/>
  <c r="J23" i="3"/>
  <c r="J21" i="3"/>
  <c r="E21" i="3"/>
  <c r="J118" i="3" s="1"/>
  <c r="J20" i="3"/>
  <c r="J18" i="3"/>
  <c r="E18" i="3"/>
  <c r="F119" i="3" s="1"/>
  <c r="J17" i="3"/>
  <c r="J15" i="3"/>
  <c r="E15" i="3"/>
  <c r="F118" i="3" s="1"/>
  <c r="J14" i="3"/>
  <c r="J12" i="3"/>
  <c r="J89" i="3" s="1"/>
  <c r="E7" i="3"/>
  <c r="E112" i="3"/>
  <c r="J37" i="2"/>
  <c r="J36" i="2"/>
  <c r="AY95" i="1" s="1"/>
  <c r="J35" i="2"/>
  <c r="AX95" i="1"/>
  <c r="BI195" i="2"/>
  <c r="BH195" i="2"/>
  <c r="BG195" i="2"/>
  <c r="BF195" i="2"/>
  <c r="T195" i="2"/>
  <c r="T194" i="2" s="1"/>
  <c r="R195" i="2"/>
  <c r="R194" i="2"/>
  <c r="P195" i="2"/>
  <c r="P194" i="2" s="1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T125" i="2" s="1"/>
  <c r="R126" i="2"/>
  <c r="R125" i="2"/>
  <c r="P126" i="2"/>
  <c r="P125" i="2" s="1"/>
  <c r="F117" i="2"/>
  <c r="E115" i="2"/>
  <c r="F89" i="2"/>
  <c r="E87" i="2"/>
  <c r="J24" i="2"/>
  <c r="E24" i="2"/>
  <c r="J120" i="2" s="1"/>
  <c r="J23" i="2"/>
  <c r="J21" i="2"/>
  <c r="E21" i="2"/>
  <c r="J119" i="2" s="1"/>
  <c r="J20" i="2"/>
  <c r="J18" i="2"/>
  <c r="E18" i="2"/>
  <c r="F120" i="2" s="1"/>
  <c r="J17" i="2"/>
  <c r="J15" i="2"/>
  <c r="E15" i="2"/>
  <c r="F119" i="2" s="1"/>
  <c r="J14" i="2"/>
  <c r="J12" i="2"/>
  <c r="J117" i="2"/>
  <c r="E7" i="2"/>
  <c r="E113" i="2"/>
  <c r="L90" i="1"/>
  <c r="AM90" i="1"/>
  <c r="AM89" i="1"/>
  <c r="L89" i="1"/>
  <c r="AM87" i="1"/>
  <c r="L87" i="1"/>
  <c r="L85" i="1"/>
  <c r="L84" i="1"/>
  <c r="J166" i="2"/>
  <c r="BK152" i="2"/>
  <c r="BK139" i="2"/>
  <c r="BK184" i="2"/>
  <c r="J139" i="2"/>
  <c r="BK130" i="2"/>
  <c r="BK180" i="2"/>
  <c r="J152" i="2"/>
  <c r="J130" i="3"/>
  <c r="J125" i="3"/>
  <c r="J162" i="2"/>
  <c r="J155" i="2"/>
  <c r="J142" i="2"/>
  <c r="AS94" i="1"/>
  <c r="BK191" i="2"/>
  <c r="BK148" i="2"/>
  <c r="J153" i="3"/>
  <c r="J140" i="3"/>
  <c r="J158" i="2"/>
  <c r="J148" i="2"/>
  <c r="J130" i="2"/>
  <c r="J180" i="2"/>
  <c r="J195" i="2"/>
  <c r="J188" i="2"/>
  <c r="BK158" i="3"/>
  <c r="BK125" i="3"/>
  <c r="J146" i="3"/>
  <c r="BK155" i="2"/>
  <c r="BK142" i="2"/>
  <c r="BK126" i="2"/>
  <c r="J184" i="2"/>
  <c r="BK195" i="2"/>
  <c r="J191" i="2"/>
  <c r="J145" i="2"/>
  <c r="BK146" i="3"/>
  <c r="BK140" i="3"/>
  <c r="BK158" i="2"/>
  <c r="BK145" i="2"/>
  <c r="J126" i="2"/>
  <c r="BK166" i="2"/>
  <c r="BK162" i="2"/>
  <c r="BK188" i="2"/>
  <c r="J158" i="3"/>
  <c r="BK130" i="3"/>
  <c r="BK153" i="3"/>
  <c r="BK129" i="2" l="1"/>
  <c r="J129" i="2" s="1"/>
  <c r="J99" i="2" s="1"/>
  <c r="R151" i="2"/>
  <c r="T161" i="2"/>
  <c r="T129" i="2"/>
  <c r="P161" i="2"/>
  <c r="P183" i="2"/>
  <c r="BK152" i="3"/>
  <c r="J152" i="3"/>
  <c r="J102" i="3" s="1"/>
  <c r="R129" i="2"/>
  <c r="BK161" i="2"/>
  <c r="J161" i="2"/>
  <c r="J101" i="2" s="1"/>
  <c r="R183" i="2"/>
  <c r="BK151" i="2"/>
  <c r="J151" i="2"/>
  <c r="J100" i="2" s="1"/>
  <c r="T151" i="2"/>
  <c r="T124" i="2" s="1"/>
  <c r="T123" i="2" s="1"/>
  <c r="BK183" i="2"/>
  <c r="J183" i="2"/>
  <c r="J102" i="2" s="1"/>
  <c r="R152" i="3"/>
  <c r="R123" i="3"/>
  <c r="R122" i="3"/>
  <c r="P129" i="2"/>
  <c r="P124" i="2"/>
  <c r="P123" i="2"/>
  <c r="AU95" i="1"/>
  <c r="P151" i="2"/>
  <c r="R161" i="2"/>
  <c r="T183" i="2"/>
  <c r="P152" i="3"/>
  <c r="P123" i="3" s="1"/>
  <c r="P122" i="3" s="1"/>
  <c r="AU96" i="1" s="1"/>
  <c r="T152" i="3"/>
  <c r="T123" i="3" s="1"/>
  <c r="T122" i="3" s="1"/>
  <c r="BK129" i="3"/>
  <c r="J129" i="3"/>
  <c r="J99" i="3" s="1"/>
  <c r="BK124" i="3"/>
  <c r="J124" i="3"/>
  <c r="J98" i="3"/>
  <c r="BK145" i="3"/>
  <c r="J145" i="3"/>
  <c r="J101" i="3"/>
  <c r="BK125" i="2"/>
  <c r="J125" i="2" s="1"/>
  <c r="J98" i="2" s="1"/>
  <c r="BK194" i="2"/>
  <c r="J194" i="2"/>
  <c r="J103" i="2" s="1"/>
  <c r="BK139" i="3"/>
  <c r="J139" i="3"/>
  <c r="J100" i="3"/>
  <c r="E85" i="3"/>
  <c r="J91" i="3"/>
  <c r="J119" i="3"/>
  <c r="BE125" i="3"/>
  <c r="BE158" i="3"/>
  <c r="F91" i="3"/>
  <c r="J116" i="3"/>
  <c r="BE130" i="3"/>
  <c r="BE146" i="3"/>
  <c r="BE153" i="3"/>
  <c r="F92" i="3"/>
  <c r="BE140" i="3"/>
  <c r="BE142" i="2"/>
  <c r="BE145" i="2"/>
  <c r="BE152" i="2"/>
  <c r="BE184" i="2"/>
  <c r="BE188" i="2"/>
  <c r="BE191" i="2"/>
  <c r="BE166" i="2"/>
  <c r="BE126" i="2"/>
  <c r="BE195" i="2"/>
  <c r="BE180" i="2"/>
  <c r="E85" i="2"/>
  <c r="J89" i="2"/>
  <c r="F91" i="2"/>
  <c r="J91" i="2"/>
  <c r="F92" i="2"/>
  <c r="J92" i="2"/>
  <c r="BE130" i="2"/>
  <c r="BE139" i="2"/>
  <c r="BE148" i="2"/>
  <c r="BE155" i="2"/>
  <c r="BE158" i="2"/>
  <c r="BE162" i="2"/>
  <c r="F36" i="2"/>
  <c r="BC95" i="1"/>
  <c r="F36" i="3"/>
  <c r="BC96" i="1" s="1"/>
  <c r="J34" i="2"/>
  <c r="AW95" i="1"/>
  <c r="F35" i="2"/>
  <c r="BB95" i="1" s="1"/>
  <c r="F34" i="3"/>
  <c r="BA96" i="1"/>
  <c r="F34" i="2"/>
  <c r="BA95" i="1" s="1"/>
  <c r="F37" i="2"/>
  <c r="BD95" i="1"/>
  <c r="F35" i="3"/>
  <c r="BB96" i="1" s="1"/>
  <c r="J34" i="3"/>
  <c r="AW96" i="1"/>
  <c r="F37" i="3"/>
  <c r="BD96" i="1" s="1"/>
  <c r="R124" i="2" l="1"/>
  <c r="R123" i="2"/>
  <c r="BK123" i="3"/>
  <c r="J123" i="3"/>
  <c r="J97" i="3" s="1"/>
  <c r="BK124" i="2"/>
  <c r="BK123" i="2"/>
  <c r="J123" i="2"/>
  <c r="J96" i="2" s="1"/>
  <c r="J33" i="2"/>
  <c r="AV95" i="1"/>
  <c r="AT95" i="1"/>
  <c r="AU94" i="1"/>
  <c r="F33" i="2"/>
  <c r="AZ95" i="1" s="1"/>
  <c r="BA94" i="1"/>
  <c r="W30" i="1" s="1"/>
  <c r="BC94" i="1"/>
  <c r="W32" i="1"/>
  <c r="F33" i="3"/>
  <c r="AZ96" i="1" s="1"/>
  <c r="BB94" i="1"/>
  <c r="W31" i="1"/>
  <c r="BD94" i="1"/>
  <c r="W33" i="1" s="1"/>
  <c r="J33" i="3"/>
  <c r="AV96" i="1"/>
  <c r="AT96" i="1"/>
  <c r="J124" i="2" l="1"/>
  <c r="J97" i="2"/>
  <c r="BK122" i="3"/>
  <c r="J122" i="3"/>
  <c r="J96" i="3" s="1"/>
  <c r="J30" i="2"/>
  <c r="AG95" i="1"/>
  <c r="AX94" i="1"/>
  <c r="AY94" i="1"/>
  <c r="AW94" i="1"/>
  <c r="AK30" i="1"/>
  <c r="AZ94" i="1"/>
  <c r="W29" i="1" s="1"/>
  <c r="J39" i="2" l="1"/>
  <c r="AN95" i="1"/>
  <c r="J30" i="3"/>
  <c r="AG96" i="1"/>
  <c r="AG94" i="1" s="1"/>
  <c r="AK26" i="1" s="1"/>
  <c r="AK35" i="1" s="1"/>
  <c r="AV94" i="1"/>
  <c r="AK29" i="1"/>
  <c r="J39" i="3" l="1"/>
  <c r="AN96" i="1"/>
  <c r="AT94" i="1"/>
  <c r="AN94" i="1" s="1"/>
</calcChain>
</file>

<file path=xl/sharedStrings.xml><?xml version="1.0" encoding="utf-8"?>
<sst xmlns="http://schemas.openxmlformats.org/spreadsheetml/2006/main" count="1368" uniqueCount="294">
  <si>
    <t>Export Komplet</t>
  </si>
  <si>
    <t/>
  </si>
  <si>
    <t>2.0</t>
  </si>
  <si>
    <t>False</t>
  </si>
  <si>
    <t>{fcb6c2ec-4fec-4ffe-9d22-5465e3f6509d}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</si>
  <si>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</si>
  <si>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</si>
  <si>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</si>
  <si>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</si>
  <si>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</si>
  <si>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</si>
  <si>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</si>
  <si>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</si>
  <si>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</si>
  <si>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13765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</si>
  <si>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</si>
  <si>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</si>
  <si>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místních komunikací v obci Písečná - Komunikace 33c</t>
  </si>
  <si>
    <t>KSO:</t>
  </si>
  <si>
    <t>CC-CZ:</t>
  </si>
  <si>
    <t>Místo:</t>
  </si>
  <si>
    <t xml:space="preserve"> </t>
  </si>
  <si>
    <t>Datum:</t>
  </si>
  <si>
    <t>13. 4. 2022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</si>
  <si>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</si>
  <si>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</si>
  <si>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</si>
  <si>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</si>
  <si>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</si>
  <si>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</si>
  <si>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</si>
  <si>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</si>
  <si>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</si>
  <si>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</si>
  <si>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</si>
  <si>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</si>
  <si>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</si>
  <si>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</si>
  <si>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</si>
  <si>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</si>
  <si>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</si>
  <si>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</si>
  <si>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</si>
  <si>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</si>
  <si>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</si>
  <si>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</si>
  <si>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</si>
  <si>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</si>
  <si>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</si>
  <si>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</si>
  <si>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</si>
  <si>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</si>
  <si>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</si>
  <si>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</si>
  <si>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</si>
  <si>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</si>
  <si>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</si>
  <si>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</si>
  <si>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</si>
  <si>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</si>
  <si>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</si>
  <si>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</si>
  <si>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</si>
  <si>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</si>
  <si>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</si>
  <si>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</si>
  <si>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</si>
  <si>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</si>
  <si>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</si>
  <si>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</si>
  <si>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</si>
  <si>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</si>
  <si>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</si>
  <si>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</si>
  <si>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</si>
  <si>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</si>
  <si>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</si>
  <si>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</si>
  <si>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- 101</t>
  </si>
  <si>
    <t xml:space="preserve">Komunikace </t>
  </si>
  <si>
    <t>STA</t>
  </si>
  <si>
    <t>1</t>
  </si>
  <si>
    <t>{02c1e6ae-007a-4469-b6c2-86006032ed1c}</t>
  </si>
  <si>
    <t>2</t>
  </si>
  <si>
    <t>{d4bcf7f4-45fa-4db2-a83b-7d104b46e203}</t>
  </si>
  <si>
    <t>KRYCÍ LIST SOUPISU PRACÍ</t>
  </si>
  <si>
    <t>Objekt:</t>
  </si>
  <si>
    <t xml:space="preserve">SO - 101 - Komunikace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</si>
  <si>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</si>
  <si>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</si>
  <si>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</si>
  <si>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</si>
  <si>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</si>
  <si>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</si>
  <si>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</si>
  <si>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</si>
  <si>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</si>
  <si>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</si>
  <si>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</si>
  <si>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</si>
  <si>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</si>
  <si>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</si>
  <si>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</si>
  <si>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</si>
  <si>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</si>
  <si>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</si>
  <si>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</si>
  <si>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</si>
  <si>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</si>
  <si>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</si>
  <si>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</si>
  <si>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</si>
  <si>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</si>
  <si>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</si>
  <si>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</si>
  <si>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</si>
  <si>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</si>
  <si>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</si>
  <si>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113154464</t>
  </si>
  <si>
    <t>Frézování živičného krytu tl 90 mm pruh š přes 1 do 2 m pl přes 10000 m2 s překážkami v trase</t>
  </si>
  <si>
    <t>m2</t>
  </si>
  <si>
    <t>CS ÚRS 2022 01</t>
  </si>
  <si>
    <t>4</t>
  </si>
  <si>
    <t>-397351241</t>
  </si>
  <si>
    <t>PP</t>
  </si>
  <si>
    <t>Frézování živičného podkladu nebo krytu  s naložením na dopravní prostředek plochy přes 10 000 m2 s překážkami v trase pruhu šířky do 2 m, tloušťky vrstvy 100 mm</t>
  </si>
  <si>
    <t>VV</t>
  </si>
  <si>
    <t>"asfaltovy povrch 90mm" 11172</t>
  </si>
  <si>
    <t>5</t>
  </si>
  <si>
    <t>Komunikace pozemní</t>
  </si>
  <si>
    <t>564831111</t>
  </si>
  <si>
    <t>Podklad ze štěrkodrtě ŠD plochy přes 100 m2 tl 100 mm</t>
  </si>
  <si>
    <t>965794797</t>
  </si>
  <si>
    <t>Podklad ze štěrkodrti ŠD s rozprostřením a zhutněním plochy přes 100 m2, po zhutnění tl. 100 mm</t>
  </si>
  <si>
    <t>"doplněni podkladu v místě vyjetých kolejí "</t>
  </si>
  <si>
    <t>"1524 - 1570 vpravo " 46*0.5</t>
  </si>
  <si>
    <t>"2100 - 2200 vpravo " 100*0.5</t>
  </si>
  <si>
    <t>" 2417 - 2442 vpravo " 25*0.5</t>
  </si>
  <si>
    <t>"2565 - 2585 vpravo " 20*0.5</t>
  </si>
  <si>
    <t>"2592 - 2607 " 15*0.5</t>
  </si>
  <si>
    <t>Součet</t>
  </si>
  <si>
    <t>3</t>
  </si>
  <si>
    <t>565135121</t>
  </si>
  <si>
    <t>Asfaltový beton vrstva podkladní ACP 16 (obalované kamenivo OKS) tl 50 mm š přes 3 m</t>
  </si>
  <si>
    <t>-8599883</t>
  </si>
  <si>
    <t>Asfaltový beton vrstva podkladní ACP 16 (obalované kamenivo střednězrnné - OKS)  s rozprostřením a zhutněním v pruhu šířky přes 3 m, po zhutnění tl. 50 mm</t>
  </si>
  <si>
    <t>"komunikace+vyhybny" 11172</t>
  </si>
  <si>
    <t>573111112</t>
  </si>
  <si>
    <t>Postřik živičný infiltrační s posypem z asfaltu množství 1 kg/m2</t>
  </si>
  <si>
    <t>1775248364</t>
  </si>
  <si>
    <t>Postřik infiltrační PI z asfaltu silničního s posypem kamenivem, v množství 1,00 kg/m2</t>
  </si>
  <si>
    <t>573211109</t>
  </si>
  <si>
    <t>Postřik živičný spojovací z asfaltu v množství 0,50 kg/m2</t>
  </si>
  <si>
    <t>968912690</t>
  </si>
  <si>
    <t>Postřik spojovací PS bez posypu kamenivem z asfaltu silničního, v množství 0,50 kg/m2</t>
  </si>
  <si>
    <t>6</t>
  </si>
  <si>
    <t>577134121</t>
  </si>
  <si>
    <t>Asfaltový beton vrstva obrusná ACO 11 (ABS) tř. I tl 40 mm š přes 3 m z nemodifikovaného asfaltu</t>
  </si>
  <si>
    <t>203962311</t>
  </si>
  <si>
    <t>Asfaltový beton vrstva obrusná ACO 11 (ABS)  s rozprostřením a se zhutněním z nemodifikovaného asfaltu v pruhu šířky přes 3 m tř. I, po zhutnění tl. 40 mm</t>
  </si>
  <si>
    <t>8</t>
  </si>
  <si>
    <t>Trubní vedení</t>
  </si>
  <si>
    <t>7</t>
  </si>
  <si>
    <t>899231111</t>
  </si>
  <si>
    <t>Výšková úprava uličního vstupu nebo vpusti do 200 mm mříže</t>
  </si>
  <si>
    <t>kus</t>
  </si>
  <si>
    <t>1892043675</t>
  </si>
  <si>
    <t>Výšková úprava uličního vstupu nebo vpusti do 200 mm  zvýšením mříže</t>
  </si>
  <si>
    <t>" uprava stavajících vpusti , mřiže - přizpusobení k terenu "1</t>
  </si>
  <si>
    <t>899331111</t>
  </si>
  <si>
    <t>Výšková úprava uličního vstupu nebo vpusti do 200 mm  poklopu</t>
  </si>
  <si>
    <t>-341914581</t>
  </si>
  <si>
    <t>Výšková úprava uličního vstupu nebo vpusti do 200 mm  zvýšením poklopu</t>
  </si>
  <si>
    <t>"výškova uprava poklopu - k novemu terenu " 1</t>
  </si>
  <si>
    <t>9</t>
  </si>
  <si>
    <t>899431111</t>
  </si>
  <si>
    <t>Výšková úprava uličního vstupu nebo vpusti do 200 mm krycího hrnce, šoupěte nebo hydrantu</t>
  </si>
  <si>
    <t>-840590540</t>
  </si>
  <si>
    <t>Výšková úprava uličního vstupu nebo vpusti do 200 mm  zvýšením krycího hrnce, šoupěte nebo hydrantu bez úpravy armatur</t>
  </si>
  <si>
    <t>" uprava dle nové nivelety  " 8</t>
  </si>
  <si>
    <t>Ostatní konstrukce a práce, bourání</t>
  </si>
  <si>
    <t>10</t>
  </si>
  <si>
    <t>919732211</t>
  </si>
  <si>
    <t>Styčná spára napojení nového živičného povrchu na stávající za tepla š 15 mm hl 25 mm s prořezáním</t>
  </si>
  <si>
    <t>m</t>
  </si>
  <si>
    <t>-1481884817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</si>
  <si>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</si>
  <si>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"napojeni na novy a stary povrch,  " 148,6</t>
  </si>
  <si>
    <t>11</t>
  </si>
  <si>
    <t>919735112</t>
  </si>
  <si>
    <t>Řezání stávajícího živičného krytu hl přes 50 do 100 mm</t>
  </si>
  <si>
    <t>249671729</t>
  </si>
  <si>
    <t>Řezání stávajícího živičného krytu nebo podkladu  hloubky přes 50 do 100 mm</t>
  </si>
  <si>
    <t xml:space="preserve">"začatek úseku " 7+10 </t>
  </si>
  <si>
    <t>"  sjezd 91 -102 " 11</t>
  </si>
  <si>
    <t>" křiž. 260- 278 " 18</t>
  </si>
  <si>
    <t>"sjezd 421 - 427 " 6</t>
  </si>
  <si>
    <t>" křiž. 620 - 657 " 37</t>
  </si>
  <si>
    <t>"sjezd 645 - 651 " 6</t>
  </si>
  <si>
    <t>" sjezd 800 - 810" 10</t>
  </si>
  <si>
    <t>" sjezd 860 - 870" 10</t>
  </si>
  <si>
    <t xml:space="preserve">"sjezd 1005 - 1013 " 8 </t>
  </si>
  <si>
    <t>"křiž. 1313 - 1335 " 22</t>
  </si>
  <si>
    <t>"konec useku " 3.6</t>
  </si>
  <si>
    <t>938908411</t>
  </si>
  <si>
    <t xml:space="preserve">Čištění vozovek splachováním vodou a metením </t>
  </si>
  <si>
    <t>-416458979</t>
  </si>
  <si>
    <t>Čištění vozovek splachováním vodou povrchu podkladu nebo krytu živičného, betonového nebo dlážděného</t>
  </si>
  <si>
    <t>" čistění povrchu po odfrezování krytu " 11172</t>
  </si>
  <si>
    <t>997</t>
  </si>
  <si>
    <t>Přesun sutě</t>
  </si>
  <si>
    <t>12</t>
  </si>
  <si>
    <t>997002511</t>
  </si>
  <si>
    <t>Vodorovné přemístění suti a vybouraných hmot bez naložení ale se složením a urovnáním do 1 km</t>
  </si>
  <si>
    <t>t</t>
  </si>
  <si>
    <t>-1529827337</t>
  </si>
  <si>
    <t>Vodorovné přemístění suti a vybouraných hmot  bez naložení, se složením a hrubým urovnáním na vzdálenost do 1 km</t>
  </si>
  <si>
    <t>"asfalt" 0.23*11172</t>
  </si>
  <si>
    <t>13</t>
  </si>
  <si>
    <t>997002519</t>
  </si>
  <si>
    <t>Příplatek ZKD 1 km přemístění suti a vybouraných hmot</t>
  </si>
  <si>
    <t>-192326582</t>
  </si>
  <si>
    <t>Vodorovné přemístění suti a vybouraných hmot  bez naložení, se složením a hrubým urovnáním Příplatek k ceně za každý další i započatý 1 km přes 1 km</t>
  </si>
  <si>
    <t>"do 5 km " 2569.56*4</t>
  </si>
  <si>
    <t>16</t>
  </si>
  <si>
    <t>997221875</t>
  </si>
  <si>
    <t>Poplatek za uložení stavebního odpadu na recyklační skládce (skládkovné) asfaltového bez obsahu dehtu zatříděného do Katalogu odpadů pod kódem 17 03 02</t>
  </si>
  <si>
    <t>-248536990</t>
  </si>
  <si>
    <t>998</t>
  </si>
  <si>
    <t>Přesun hmot</t>
  </si>
  <si>
    <t>14</t>
  </si>
  <si>
    <t>998225111</t>
  </si>
  <si>
    <t>Přesun hmot pro pozemní komunikace s krytem z kamene, monolitickým betonovým nebo živičným</t>
  </si>
  <si>
    <t>708078639</t>
  </si>
  <si>
    <t>Přesun hmot pro komunikace s krytem z kameniva, monolitickým betonovým nebo živičným  dopravní vzdálenost do 200 m jakékoliv délky objektu</t>
  </si>
  <si>
    <t>SO - 101 - VRN</t>
  </si>
  <si>
    <t>VRN - Vedlejší rozpočtové náklady</t>
  </si>
  <si>
    <t xml:space="preserve">    VRN1 - Průzkumné, geodetické a projektové práce</t>
  </si>
  <si>
    <t xml:space="preserve">    VRN3 -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</si>
  <si>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</si>
  <si>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</si>
  <si>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</si>
  <si>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</si>
  <si>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</si>
  <si>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</si>
  <si>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</si>
  <si>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012002000</t>
  </si>
  <si>
    <t>Geodetické práce</t>
  </si>
  <si>
    <t>1024</t>
  </si>
  <si>
    <t>-826248293</t>
  </si>
  <si>
    <t>"vytýčení stavby (protokol) , zaměření a vytyčení inž. sítí " 1</t>
  </si>
  <si>
    <t xml:space="preserve">"včetně ověření inž. sití kopanými sondami" </t>
  </si>
  <si>
    <t>VRN3</t>
  </si>
  <si>
    <t>Staveniště</t>
  </si>
  <si>
    <t>030001000</t>
  </si>
  <si>
    <t>Příprava,zařízení staveniště</t>
  </si>
  <si>
    <t>-518760996</t>
  </si>
  <si>
    <t>Příprava, zařízení staveniště</t>
  </si>
  <si>
    <t xml:space="preserve">"Veškeré náklady spojené s zřízení, provozem a odstranění stavěníště, včetně uklidu daných ploch - čistota staveniště a okolí  " </t>
  </si>
  <si>
    <t xml:space="preserve">"údržba staveniště, oplocení staveniště (  pro uskladnění materiálu) " </t>
  </si>
  <si>
    <t xml:space="preserve">"přistupové a přechodové lávky,mostky k RD  dle potřeby rozsahu stavby " </t>
  </si>
  <si>
    <t xml:space="preserve">"zabezpečení staveniště a okolí, výstražné cedule, ostraha stavenistě, atd " </t>
  </si>
  <si>
    <t xml:space="preserve">"zřízením přípojek energií k objektům zařízení staveniště, vybudování případných měřících odběrných míst " </t>
  </si>
  <si>
    <t xml:space="preserve">"včetně všech prací spojene se staveništěm" </t>
  </si>
  <si>
    <t>VRN4</t>
  </si>
  <si>
    <t>Inženýrská činnost</t>
  </si>
  <si>
    <t>040001000</t>
  </si>
  <si>
    <t>zkoušky konstrukcí a prací nezávislou zkušebnou</t>
  </si>
  <si>
    <t>-</t>
  </si>
  <si>
    <t>-445927925</t>
  </si>
  <si>
    <t xml:space="preserve">"zkoušky konstrukcí a prací nezávislou zkušebnou - betony, hutnění,atd " </t>
  </si>
  <si>
    <t xml:space="preserve">"Množství a druh zkoušek bude provedeno dle norem ČSN 72 1006, ČSN EN IS 17892-1 až 4, a TP 146" </t>
  </si>
  <si>
    <t>"včetně všech ostatních příslušných norem uvedene v TP 146 dle daných použitých materiálu." 1</t>
  </si>
  <si>
    <t>VRN7</t>
  </si>
  <si>
    <t>Provozní vlivy</t>
  </si>
  <si>
    <t>070001000</t>
  </si>
  <si>
    <t xml:space="preserve">Provozní vlivy - přechodné dopravní značení </t>
  </si>
  <si>
    <t>-855837235</t>
  </si>
  <si>
    <t xml:space="preserve">"Zřízení, udržba a odstranění PDZ , včetně veškerých nákladu spojených s PDZ! " </t>
  </si>
  <si>
    <t xml:space="preserve">", zabezpečení odcizení PDZ, náklady na zrizení objíždky, atd " </t>
  </si>
  <si>
    <t xml:space="preserve">"Vyřízení uzávěry s přislušnými orgány dané komunikace - Policie ČR , odbor Dopravy " </t>
  </si>
  <si>
    <t>VRN9</t>
  </si>
  <si>
    <t>Ostatní náklady</t>
  </si>
  <si>
    <t>090001000</t>
  </si>
  <si>
    <t>Průběžná fotodokumentace stavby</t>
  </si>
  <si>
    <t>2017578503</t>
  </si>
  <si>
    <t>"Průběžna fotodokumentace stavby po jednotlivých úsecích. tj - bourání, zakládání, spodní stavba, vozovka, atd.. " 1</t>
  </si>
  <si>
    <t xml:space="preserve">"včetně sousedních pozemků před realizaci stavby " </t>
  </si>
  <si>
    <t xml:space="preserve">"tištěná i digitalní (cd) forma "  </t>
  </si>
  <si>
    <t>0900010007</t>
  </si>
  <si>
    <t xml:space="preserve">Informovanost občanů o provedení stavby , koordinace občanů </t>
  </si>
  <si>
    <t>2010108654</t>
  </si>
  <si>
    <t>Pomocné práce zřizující nebo zajišťující ochranu inženýrských sítí</t>
  </si>
  <si>
    <t>"Informovanost občanů o provedení stavby , koordinace občanů  "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</si>
</sst>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BK2" sqref="BK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30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195" t="s">
        <v>14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20"/>
      <c r="BE5" s="192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197" t="s">
        <v>17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20"/>
      <c r="BE6" s="193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93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93"/>
      <c r="BS8" s="17" t="s">
        <v>6</v>
      </c>
    </row>
    <row r="9" spans="1:74" s="1" customFormat="1" ht="14.45" customHeight="1">
      <c r="B9" s="20"/>
      <c r="AR9" s="20"/>
      <c r="BE9" s="193"/>
      <c r="BS9" s="17" t="s">
        <v>6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93"/>
      <c r="BS10" s="17" t="s">
        <v>6</v>
      </c>
    </row>
    <row r="11" spans="1:74" s="1" customFormat="1" ht="18.399999999999999" customHeight="1">
      <c r="B11" s="20"/>
      <c r="E11" s="25" t="s">
        <v>21</v>
      </c>
      <c r="AK11" s="27" t="s">
        <v>26</v>
      </c>
      <c r="AN11" s="25" t="s">
        <v>1</v>
      </c>
      <c r="AR11" s="20"/>
      <c r="BE11" s="193"/>
      <c r="BS11" s="17" t="s">
        <v>6</v>
      </c>
    </row>
    <row r="12" spans="1:74" s="1" customFormat="1" ht="6.95" customHeight="1">
      <c r="B12" s="20"/>
      <c r="AR12" s="20"/>
      <c r="BE12" s="193"/>
      <c r="BS12" s="17" t="s">
        <v>6</v>
      </c>
    </row>
    <row r="13" spans="1:74" s="1" customFormat="1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193"/>
      <c r="BS13" s="17" t="s">
        <v>6</v>
      </c>
    </row>
    <row r="14" spans="1:74" ht="12.75">
      <c r="B14" s="20"/>
      <c r="E14" s="198" t="s">
        <v>28</v>
      </c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27" t="s">
        <v>26</v>
      </c>
      <c r="AN14" s="29" t="s">
        <v>28</v>
      </c>
      <c r="AR14" s="20"/>
      <c r="BE14" s="193"/>
      <c r="BS14" s="17" t="s">
        <v>6</v>
      </c>
    </row>
    <row r="15" spans="1:74" s="1" customFormat="1" ht="6.95" customHeight="1">
      <c r="B15" s="20"/>
      <c r="AR15" s="20"/>
      <c r="BE15" s="193"/>
      <c r="BS15" s="17" t="s">
        <v>3</v>
      </c>
    </row>
    <row r="16" spans="1:74" s="1" customFormat="1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193"/>
      <c r="BS16" s="17" t="s">
        <v>3</v>
      </c>
    </row>
    <row r="17" spans="1:71" s="1" customFormat="1" ht="18.399999999999999" customHeight="1">
      <c r="B17" s="20"/>
      <c r="E17" s="25" t="s">
        <v>21</v>
      </c>
      <c r="AK17" s="27" t="s">
        <v>26</v>
      </c>
      <c r="AN17" s="25" t="s">
        <v>1</v>
      </c>
      <c r="AR17" s="20"/>
      <c r="BE17" s="193"/>
      <c r="BS17" s="17" t="s">
        <v>30</v>
      </c>
    </row>
    <row r="18" spans="1:71" s="1" customFormat="1" ht="6.95" customHeight="1">
      <c r="B18" s="20"/>
      <c r="AR18" s="20"/>
      <c r="BE18" s="193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193"/>
      <c r="BS19" s="17" t="s">
        <v>6</v>
      </c>
    </row>
    <row r="20" spans="1:71" s="1" customFormat="1" ht="18.399999999999999" customHeight="1">
      <c r="B20" s="20"/>
      <c r="E20" s="25" t="s">
        <v>21</v>
      </c>
      <c r="AK20" s="27" t="s">
        <v>26</v>
      </c>
      <c r="AN20" s="25" t="s">
        <v>1</v>
      </c>
      <c r="AR20" s="20"/>
      <c r="BE20" s="193"/>
      <c r="BS20" s="17" t="s">
        <v>30</v>
      </c>
    </row>
    <row r="21" spans="1:71" s="1" customFormat="1" ht="6.95" customHeight="1">
      <c r="B21" s="20"/>
      <c r="AR21" s="20"/>
      <c r="BE21" s="193"/>
    </row>
    <row r="22" spans="1:71" s="1" customFormat="1" ht="12" customHeight="1">
      <c r="B22" s="20"/>
      <c r="D22" s="27" t="s">
        <v>32</v>
      </c>
      <c r="AR22" s="20"/>
      <c r="BE22" s="193"/>
    </row>
    <row r="23" spans="1:71" s="1" customFormat="1" ht="16.5" customHeight="1">
      <c r="B23" s="20"/>
      <c r="E23" s="200" t="s">
        <v>1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R23" s="20"/>
      <c r="BE23" s="193"/>
    </row>
    <row r="24" spans="1:71" s="1" customFormat="1" ht="6.95" customHeight="1">
      <c r="B24" s="20"/>
      <c r="AR24" s="20"/>
      <c r="BE24" s="193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3"/>
    </row>
    <row r="26" spans="1:71" s="2" customFormat="1" ht="25.9" customHeight="1">
      <c r="A26" s="32"/>
      <c r="B26" s="33"/>
      <c r="C26" s="32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01">
        <f>ROUND(AG94,2)</f>
        <v>0</v>
      </c>
      <c r="AL26" s="202"/>
      <c r="AM26" s="202"/>
      <c r="AN26" s="202"/>
      <c r="AO26" s="202"/>
      <c r="AP26" s="32"/>
      <c r="AQ26" s="32"/>
      <c r="AR26" s="33"/>
      <c r="BE26" s="193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193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03" t="s">
        <v>34</v>
      </c>
      <c r="M28" s="203"/>
      <c r="N28" s="203"/>
      <c r="O28" s="203"/>
      <c r="P28" s="203"/>
      <c r="Q28" s="32"/>
      <c r="R28" s="32"/>
      <c r="S28" s="32"/>
      <c r="T28" s="32"/>
      <c r="U28" s="32"/>
      <c r="V28" s="32"/>
      <c r="W28" s="203" t="s">
        <v>35</v>
      </c>
      <c r="X28" s="203"/>
      <c r="Y28" s="203"/>
      <c r="Z28" s="203"/>
      <c r="AA28" s="203"/>
      <c r="AB28" s="203"/>
      <c r="AC28" s="203"/>
      <c r="AD28" s="203"/>
      <c r="AE28" s="203"/>
      <c r="AF28" s="32"/>
      <c r="AG28" s="32"/>
      <c r="AH28" s="32"/>
      <c r="AI28" s="32"/>
      <c r="AJ28" s="32"/>
      <c r="AK28" s="203" t="s">
        <v>36</v>
      </c>
      <c r="AL28" s="203"/>
      <c r="AM28" s="203"/>
      <c r="AN28" s="203"/>
      <c r="AO28" s="203"/>
      <c r="AP28" s="32"/>
      <c r="AQ28" s="32"/>
      <c r="AR28" s="33"/>
      <c r="BE28" s="193"/>
    </row>
    <row r="29" spans="1:71" s="3" customFormat="1" ht="14.45" customHeight="1">
      <c r="B29" s="37"/>
      <c r="D29" s="27" t="s">
        <v>37</v>
      </c>
      <c r="F29" s="27" t="s">
        <v>38</v>
      </c>
      <c r="L29" s="206">
        <v>0.21</v>
      </c>
      <c r="M29" s="205"/>
      <c r="N29" s="205"/>
      <c r="O29" s="205"/>
      <c r="P29" s="205"/>
      <c r="W29" s="204">
        <f>ROUND(AZ94, 2)</f>
        <v>0</v>
      </c>
      <c r="X29" s="205"/>
      <c r="Y29" s="205"/>
      <c r="Z29" s="205"/>
      <c r="AA29" s="205"/>
      <c r="AB29" s="205"/>
      <c r="AC29" s="205"/>
      <c r="AD29" s="205"/>
      <c r="AE29" s="205"/>
      <c r="AK29" s="204">
        <f>ROUND(AV94, 2)</f>
        <v>0</v>
      </c>
      <c r="AL29" s="205"/>
      <c r="AM29" s="205"/>
      <c r="AN29" s="205"/>
      <c r="AO29" s="205"/>
      <c r="AR29" s="37"/>
      <c r="BE29" s="194"/>
    </row>
    <row r="30" spans="1:71" s="3" customFormat="1" ht="14.45" customHeight="1">
      <c r="B30" s="37"/>
      <c r="F30" s="27" t="s">
        <v>39</v>
      </c>
      <c r="L30" s="206">
        <v>0.15</v>
      </c>
      <c r="M30" s="205"/>
      <c r="N30" s="205"/>
      <c r="O30" s="205"/>
      <c r="P30" s="205"/>
      <c r="W30" s="204">
        <f>ROUND(BA94, 2)</f>
        <v>0</v>
      </c>
      <c r="X30" s="205"/>
      <c r="Y30" s="205"/>
      <c r="Z30" s="205"/>
      <c r="AA30" s="205"/>
      <c r="AB30" s="205"/>
      <c r="AC30" s="205"/>
      <c r="AD30" s="205"/>
      <c r="AE30" s="205"/>
      <c r="AK30" s="204">
        <f>ROUND(AW94, 2)</f>
        <v>0</v>
      </c>
      <c r="AL30" s="205"/>
      <c r="AM30" s="205"/>
      <c r="AN30" s="205"/>
      <c r="AO30" s="205"/>
      <c r="AR30" s="37"/>
      <c r="BE30" s="194"/>
    </row>
    <row r="31" spans="1:71" s="3" customFormat="1" ht="14.45" hidden="1" customHeight="1">
      <c r="B31" s="37"/>
      <c r="F31" s="27" t="s">
        <v>40</v>
      </c>
      <c r="L31" s="206">
        <v>0.21</v>
      </c>
      <c r="M31" s="205"/>
      <c r="N31" s="205"/>
      <c r="O31" s="205"/>
      <c r="P31" s="205"/>
      <c r="W31" s="204">
        <f>ROUND(BB94, 2)</f>
        <v>0</v>
      </c>
      <c r="X31" s="205"/>
      <c r="Y31" s="205"/>
      <c r="Z31" s="205"/>
      <c r="AA31" s="205"/>
      <c r="AB31" s="205"/>
      <c r="AC31" s="205"/>
      <c r="AD31" s="205"/>
      <c r="AE31" s="205"/>
      <c r="AK31" s="204">
        <v>0</v>
      </c>
      <c r="AL31" s="205"/>
      <c r="AM31" s="205"/>
      <c r="AN31" s="205"/>
      <c r="AO31" s="205"/>
      <c r="AR31" s="37"/>
      <c r="BE31" s="194"/>
    </row>
    <row r="32" spans="1:71" s="3" customFormat="1" ht="14.45" hidden="1" customHeight="1">
      <c r="B32" s="37"/>
      <c r="F32" s="27" t="s">
        <v>41</v>
      </c>
      <c r="L32" s="206">
        <v>0.15</v>
      </c>
      <c r="M32" s="205"/>
      <c r="N32" s="205"/>
      <c r="O32" s="205"/>
      <c r="P32" s="205"/>
      <c r="W32" s="204">
        <f>ROUND(BC94, 2)</f>
        <v>0</v>
      </c>
      <c r="X32" s="205"/>
      <c r="Y32" s="205"/>
      <c r="Z32" s="205"/>
      <c r="AA32" s="205"/>
      <c r="AB32" s="205"/>
      <c r="AC32" s="205"/>
      <c r="AD32" s="205"/>
      <c r="AE32" s="205"/>
      <c r="AK32" s="204">
        <v>0</v>
      </c>
      <c r="AL32" s="205"/>
      <c r="AM32" s="205"/>
      <c r="AN32" s="205"/>
      <c r="AO32" s="205"/>
      <c r="AR32" s="37"/>
      <c r="BE32" s="194"/>
    </row>
    <row r="33" spans="1:57" s="3" customFormat="1" ht="14.45" hidden="1" customHeight="1">
      <c r="B33" s="37"/>
      <c r="F33" s="27" t="s">
        <v>42</v>
      </c>
      <c r="L33" s="206">
        <v>0</v>
      </c>
      <c r="M33" s="205"/>
      <c r="N33" s="205"/>
      <c r="O33" s="205"/>
      <c r="P33" s="205"/>
      <c r="W33" s="204">
        <f>ROUND(BD94, 2)</f>
        <v>0</v>
      </c>
      <c r="X33" s="205"/>
      <c r="Y33" s="205"/>
      <c r="Z33" s="205"/>
      <c r="AA33" s="205"/>
      <c r="AB33" s="205"/>
      <c r="AC33" s="205"/>
      <c r="AD33" s="205"/>
      <c r="AE33" s="205"/>
      <c r="AK33" s="204">
        <v>0</v>
      </c>
      <c r="AL33" s="205"/>
      <c r="AM33" s="205"/>
      <c r="AN33" s="205"/>
      <c r="AO33" s="205"/>
      <c r="AR33" s="37"/>
      <c r="BE33" s="194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193"/>
    </row>
    <row r="35" spans="1:57" s="2" customFormat="1" ht="25.9" customHeight="1">
      <c r="A35" s="32"/>
      <c r="B35" s="33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207" t="s">
        <v>45</v>
      </c>
      <c r="Y35" s="208"/>
      <c r="Z35" s="208"/>
      <c r="AA35" s="208"/>
      <c r="AB35" s="208"/>
      <c r="AC35" s="40"/>
      <c r="AD35" s="40"/>
      <c r="AE35" s="40"/>
      <c r="AF35" s="40"/>
      <c r="AG35" s="40"/>
      <c r="AH35" s="40"/>
      <c r="AI35" s="40"/>
      <c r="AJ35" s="40"/>
      <c r="AK35" s="209">
        <f>SUM(AK26:AK33)</f>
        <v>0</v>
      </c>
      <c r="AL35" s="208"/>
      <c r="AM35" s="208"/>
      <c r="AN35" s="208"/>
      <c r="AO35" s="210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5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48</v>
      </c>
      <c r="AI60" s="35"/>
      <c r="AJ60" s="35"/>
      <c r="AK60" s="35"/>
      <c r="AL60" s="35"/>
      <c r="AM60" s="45" t="s">
        <v>49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3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51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5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48</v>
      </c>
      <c r="AI75" s="35"/>
      <c r="AJ75" s="35"/>
      <c r="AK75" s="35"/>
      <c r="AL75" s="35"/>
      <c r="AM75" s="45" t="s">
        <v>49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 t="str">
        <f>K5</f>
        <v>13765</v>
      </c>
      <c r="AR84" s="51"/>
    </row>
    <row r="85" spans="1:91" s="5" customFormat="1" ht="36.950000000000003" customHeight="1">
      <c r="B85" s="52"/>
      <c r="C85" s="53" t="s">
        <v>16</v>
      </c>
      <c r="L85" s="211" t="str">
        <f>K6</f>
        <v>Obnova místních komunikací v obci Písečná - Komunikace 33c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13" t="str">
        <f>IF(AN8= "","",AN8)</f>
        <v>13. 4. 2022</v>
      </c>
      <c r="AN87" s="213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29</v>
      </c>
      <c r="AJ89" s="32"/>
      <c r="AK89" s="32"/>
      <c r="AL89" s="32"/>
      <c r="AM89" s="214" t="str">
        <f>IF(E17="","",E17)</f>
        <v xml:space="preserve"> </v>
      </c>
      <c r="AN89" s="215"/>
      <c r="AO89" s="215"/>
      <c r="AP89" s="215"/>
      <c r="AQ89" s="32"/>
      <c r="AR89" s="33"/>
      <c r="AS89" s="216" t="s">
        <v>53</v>
      </c>
      <c r="AT89" s="217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14" t="str">
        <f>IF(E20="","",E20)</f>
        <v xml:space="preserve"> </v>
      </c>
      <c r="AN90" s="215"/>
      <c r="AO90" s="215"/>
      <c r="AP90" s="215"/>
      <c r="AQ90" s="32"/>
      <c r="AR90" s="33"/>
      <c r="AS90" s="218"/>
      <c r="AT90" s="219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18"/>
      <c r="AT91" s="219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20" t="s">
        <v>54</v>
      </c>
      <c r="D92" s="221"/>
      <c r="E92" s="221"/>
      <c r="F92" s="221"/>
      <c r="G92" s="221"/>
      <c r="H92" s="60"/>
      <c r="I92" s="222" t="s">
        <v>55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3" t="s">
        <v>56</v>
      </c>
      <c r="AH92" s="221"/>
      <c r="AI92" s="221"/>
      <c r="AJ92" s="221"/>
      <c r="AK92" s="221"/>
      <c r="AL92" s="221"/>
      <c r="AM92" s="221"/>
      <c r="AN92" s="222" t="s">
        <v>57</v>
      </c>
      <c r="AO92" s="221"/>
      <c r="AP92" s="224"/>
      <c r="AQ92" s="61" t="s">
        <v>58</v>
      </c>
      <c r="AR92" s="33"/>
      <c r="AS92" s="62" t="s">
        <v>59</v>
      </c>
      <c r="AT92" s="63" t="s">
        <v>60</v>
      </c>
      <c r="AU92" s="63" t="s">
        <v>61</v>
      </c>
      <c r="AV92" s="63" t="s">
        <v>62</v>
      </c>
      <c r="AW92" s="63" t="s">
        <v>63</v>
      </c>
      <c r="AX92" s="63" t="s">
        <v>64</v>
      </c>
      <c r="AY92" s="63" t="s">
        <v>65</v>
      </c>
      <c r="AZ92" s="63" t="s">
        <v>66</v>
      </c>
      <c r="BA92" s="63" t="s">
        <v>67</v>
      </c>
      <c r="BB92" s="63" t="s">
        <v>68</v>
      </c>
      <c r="BC92" s="63" t="s">
        <v>69</v>
      </c>
      <c r="BD92" s="64" t="s">
        <v>70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28">
        <f>ROUND(SUM(AG95:AG96),2)</f>
        <v>0</v>
      </c>
      <c r="AH94" s="228"/>
      <c r="AI94" s="228"/>
      <c r="AJ94" s="228"/>
      <c r="AK94" s="228"/>
      <c r="AL94" s="228"/>
      <c r="AM94" s="228"/>
      <c r="AN94" s="229">
        <f>SUM(AG94,AT94)</f>
        <v>0</v>
      </c>
      <c r="AO94" s="229"/>
      <c r="AP94" s="229"/>
      <c r="AQ94" s="72" t="s">
        <v>1</v>
      </c>
      <c r="AR94" s="68"/>
      <c r="AS94" s="73">
        <f>ROUND(SUM(AS95:AS96),2)</f>
        <v>0</v>
      </c>
      <c r="AT94" s="74">
        <f>ROUND(SUM(AV94:AW94),2)</f>
        <v>0</v>
      </c>
      <c r="AU94" s="75">
        <f>ROUND(SUM(AU95:AU96),5)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ROUND(SUM(AZ95:AZ96),2)</f>
        <v>0</v>
      </c>
      <c r="BA94" s="74">
        <f>ROUND(SUM(BA95:BA96),2)</f>
        <v>0</v>
      </c>
      <c r="BB94" s="74">
        <f>ROUND(SUM(BB95:BB96),2)</f>
        <v>0</v>
      </c>
      <c r="BC94" s="74">
        <f>ROUND(SUM(BC95:BC96),2)</f>
        <v>0</v>
      </c>
      <c r="BD94" s="76">
        <f>ROUND(SUM(BD95:BD96),2)</f>
        <v>0</v>
      </c>
      <c r="BS94" s="77" t="s">
        <v>72</v>
      </c>
      <c r="BT94" s="77" t="s">
        <v>73</v>
      </c>
      <c r="BU94" s="78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1" s="7" customFormat="1" ht="24.75" customHeight="1">
      <c r="A95" s="79" t="s">
        <v>77</v>
      </c>
      <c r="B95" s="80"/>
      <c r="C95" s="81"/>
      <c r="D95" s="227" t="s">
        <v>78</v>
      </c>
      <c r="E95" s="227"/>
      <c r="F95" s="227"/>
      <c r="G95" s="227"/>
      <c r="H95" s="227"/>
      <c r="I95" s="82"/>
      <c r="J95" s="227" t="s">
        <v>79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5">
        <f>'SO - 101 - Komunikace '!J30</f>
        <v>0</v>
      </c>
      <c r="AH95" s="226"/>
      <c r="AI95" s="226"/>
      <c r="AJ95" s="226"/>
      <c r="AK95" s="226"/>
      <c r="AL95" s="226"/>
      <c r="AM95" s="226"/>
      <c r="AN95" s="225">
        <f>SUM(AG95,AT95)</f>
        <v>0</v>
      </c>
      <c r="AO95" s="226"/>
      <c r="AP95" s="226"/>
      <c r="AQ95" s="83" t="s">
        <v>80</v>
      </c>
      <c r="AR95" s="80"/>
      <c r="AS95" s="84">
        <v>0</v>
      </c>
      <c r="AT95" s="85">
        <f>ROUND(SUM(AV95:AW95),2)</f>
        <v>0</v>
      </c>
      <c r="AU95" s="86">
        <f>'SO - 101 - Komunikace '!P123</f>
        <v>0</v>
      </c>
      <c r="AV95" s="85">
        <f>'SO - 101 - Komunikace '!J33</f>
        <v>0</v>
      </c>
      <c r="AW95" s="85">
        <f>'SO - 101 - Komunikace '!J34</f>
        <v>0</v>
      </c>
      <c r="AX95" s="85">
        <f>'SO - 101 - Komunikace '!J35</f>
        <v>0</v>
      </c>
      <c r="AY95" s="85">
        <f>'SO - 101 - Komunikace '!J36</f>
        <v>0</v>
      </c>
      <c r="AZ95" s="85">
        <f>'SO - 101 - Komunikace '!F33</f>
        <v>0</v>
      </c>
      <c r="BA95" s="85">
        <f>'SO - 101 - Komunikace '!F34</f>
        <v>0</v>
      </c>
      <c r="BB95" s="85">
        <f>'SO - 101 - Komunikace '!F35</f>
        <v>0</v>
      </c>
      <c r="BC95" s="85">
        <f>'SO - 101 - Komunikace '!F36</f>
        <v>0</v>
      </c>
      <c r="BD95" s="87">
        <f>'SO - 101 - Komunikace '!F37</f>
        <v>0</v>
      </c>
      <c r="BT95" s="88" t="s">
        <v>81</v>
      </c>
      <c r="BV95" s="88" t="s">
        <v>75</v>
      </c>
      <c r="BW95" s="88" t="s">
        <v>82</v>
      </c>
      <c r="BX95" s="88" t="s">
        <v>4</v>
      </c>
      <c r="CL95" s="88" t="s">
        <v>1</v>
      </c>
      <c r="CM95" s="88" t="s">
        <v>83</v>
      </c>
    </row>
    <row r="96" spans="1:91" s="7" customFormat="1" ht="16.5" customHeight="1">
      <c r="A96" s="79" t="s">
        <v>77</v>
      </c>
      <c r="B96" s="80"/>
      <c r="C96" s="81"/>
      <c r="D96" s="227" t="s">
        <v>78</v>
      </c>
      <c r="E96" s="227"/>
      <c r="F96" s="227"/>
      <c r="G96" s="227"/>
      <c r="H96" s="227"/>
      <c r="I96" s="82"/>
      <c r="J96" s="227" t="s">
        <v>242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5">
        <f>'SO - 101 - VRN'!J30</f>
        <v>0</v>
      </c>
      <c r="AH96" s="226"/>
      <c r="AI96" s="226"/>
      <c r="AJ96" s="226"/>
      <c r="AK96" s="226"/>
      <c r="AL96" s="226"/>
      <c r="AM96" s="226"/>
      <c r="AN96" s="225">
        <f>SUM(AG96,AT96)</f>
        <v>0</v>
      </c>
      <c r="AO96" s="226"/>
      <c r="AP96" s="226"/>
      <c r="AQ96" s="83" t="s">
        <v>80</v>
      </c>
      <c r="AR96" s="80"/>
      <c r="AS96" s="89">
        <v>0</v>
      </c>
      <c r="AT96" s="90">
        <f>ROUND(SUM(AV96:AW96),2)</f>
        <v>0</v>
      </c>
      <c r="AU96" s="91">
        <f>'SO - 101 - VRN'!P122</f>
        <v>0</v>
      </c>
      <c r="AV96" s="90">
        <f>'SO - 101 - VRN'!J33</f>
        <v>0</v>
      </c>
      <c r="AW96" s="90">
        <f>'SO - 101 - VRN'!J34</f>
        <v>0</v>
      </c>
      <c r="AX96" s="90">
        <f>'SO - 101 - VRN'!J35</f>
        <v>0</v>
      </c>
      <c r="AY96" s="90">
        <f>'SO - 101 - VRN'!J36</f>
        <v>0</v>
      </c>
      <c r="AZ96" s="90">
        <f>'SO - 101 - VRN'!F33</f>
        <v>0</v>
      </c>
      <c r="BA96" s="90">
        <f>'SO - 101 - VRN'!F34</f>
        <v>0</v>
      </c>
      <c r="BB96" s="90">
        <f>'SO - 101 - VRN'!F35</f>
        <v>0</v>
      </c>
      <c r="BC96" s="90">
        <f>'SO - 101 - VRN'!F36</f>
        <v>0</v>
      </c>
      <c r="BD96" s="92">
        <f>'SO - 101 - VRN'!F37</f>
        <v>0</v>
      </c>
      <c r="BT96" s="88" t="s">
        <v>81</v>
      </c>
      <c r="BV96" s="88" t="s">
        <v>75</v>
      </c>
      <c r="BW96" s="88" t="s">
        <v>84</v>
      </c>
      <c r="BX96" s="88" t="s">
        <v>4</v>
      </c>
      <c r="CL96" s="88" t="s">
        <v>1</v>
      </c>
      <c r="CM96" s="88" t="s">
        <v>83</v>
      </c>
    </row>
    <row r="97" spans="1:57" s="2" customFormat="1" ht="30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s="2" customFormat="1" ht="6.95" customHeight="1">
      <c r="A98" s="32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3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- 101 - Komunikace '!C2" display="/" xr:uid="{00000000-0004-0000-0000-000000000000}"/>
    <hyperlink ref="A96" location="'SO - 101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9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0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7" t="s">
        <v>82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1:46" s="1" customFormat="1" ht="24.95" customHeight="1">
      <c r="B4" s="20"/>
      <c r="D4" s="21" t="s">
        <v>85</v>
      </c>
      <c r="L4" s="20"/>
      <c r="M4" s="93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31" t="str">
        <f>'Rekapitulace stavby'!K6</f>
        <v>Obnova místních komunikací v obci Písečná - Komunikace 33c</v>
      </c>
      <c r="F7" s="232"/>
      <c r="G7" s="232"/>
      <c r="H7" s="232"/>
      <c r="L7" s="20"/>
    </row>
    <row r="8" spans="1:46" s="2" customFormat="1" ht="12" customHeight="1">
      <c r="A8" s="32"/>
      <c r="B8" s="33"/>
      <c r="C8" s="32"/>
      <c r="D8" s="27" t="s">
        <v>86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1" t="s">
        <v>87</v>
      </c>
      <c r="F9" s="233"/>
      <c r="G9" s="233"/>
      <c r="H9" s="233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13. 4. 2022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34" t="str">
        <f>'Rekapitulace stavby'!E14</f>
        <v>Vyplň údaj</v>
      </c>
      <c r="F18" s="195"/>
      <c r="G18" s="195"/>
      <c r="H18" s="195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4"/>
      <c r="B27" s="95"/>
      <c r="C27" s="94"/>
      <c r="D27" s="94"/>
      <c r="E27" s="200" t="s">
        <v>1</v>
      </c>
      <c r="F27" s="200"/>
      <c r="G27" s="200"/>
      <c r="H27" s="20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33</v>
      </c>
      <c r="E30" s="32"/>
      <c r="F30" s="32"/>
      <c r="G30" s="32"/>
      <c r="H30" s="32"/>
      <c r="I30" s="32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8" t="s">
        <v>37</v>
      </c>
      <c r="E33" s="27" t="s">
        <v>38</v>
      </c>
      <c r="F33" s="99">
        <f>ROUND((SUM(BE123:BE196)),  2)</f>
        <v>0</v>
      </c>
      <c r="G33" s="32"/>
      <c r="H33" s="32"/>
      <c r="I33" s="100">
        <v>0.21</v>
      </c>
      <c r="J33" s="99">
        <f>ROUND(((SUM(BE123:BE196))*I33),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39</v>
      </c>
      <c r="F34" s="99">
        <f>ROUND((SUM(BF123:BF196)),  2)</f>
        <v>0</v>
      </c>
      <c r="G34" s="32"/>
      <c r="H34" s="32"/>
      <c r="I34" s="100">
        <v>0.15</v>
      </c>
      <c r="J34" s="99">
        <f>ROUND(((SUM(BF123:BF196))*I34),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40</v>
      </c>
      <c r="F35" s="99">
        <f>ROUND((SUM(BG123:BG196)),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41</v>
      </c>
      <c r="F36" s="99">
        <f>ROUND((SUM(BH123:BH196)),  2)</f>
        <v>0</v>
      </c>
      <c r="G36" s="32"/>
      <c r="H36" s="32"/>
      <c r="I36" s="100">
        <v>0.15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42</v>
      </c>
      <c r="F37" s="99">
        <f>ROUND((SUM(BI123:BI196)),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43</v>
      </c>
      <c r="E39" s="60"/>
      <c r="F39" s="60"/>
      <c r="G39" s="103" t="s">
        <v>44</v>
      </c>
      <c r="H39" s="104" t="s">
        <v>45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07" t="s">
        <v>49</v>
      </c>
      <c r="G61" s="45" t="s">
        <v>48</v>
      </c>
      <c r="H61" s="35"/>
      <c r="I61" s="35"/>
      <c r="J61" s="10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07" t="s">
        <v>49</v>
      </c>
      <c r="G76" s="45" t="s">
        <v>48</v>
      </c>
      <c r="H76" s="35"/>
      <c r="I76" s="35"/>
      <c r="J76" s="10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hidden="1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hidden="1" customHeight="1">
      <c r="A82" s="32"/>
      <c r="B82" s="33"/>
      <c r="C82" s="21" t="s">
        <v>88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hidden="1" customHeight="1">
      <c r="A85" s="32"/>
      <c r="B85" s="33"/>
      <c r="C85" s="32"/>
      <c r="D85" s="32"/>
      <c r="E85" s="231" t="str">
        <f>E7</f>
        <v>Obnova místních komunikací v obci Písečná - Komunikace 33c</v>
      </c>
      <c r="F85" s="232"/>
      <c r="G85" s="232"/>
      <c r="H85" s="23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hidden="1" customHeight="1">
      <c r="A86" s="32"/>
      <c r="B86" s="33"/>
      <c r="C86" s="27" t="s">
        <v>86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hidden="1" customHeight="1">
      <c r="A87" s="32"/>
      <c r="B87" s="33"/>
      <c r="C87" s="32"/>
      <c r="D87" s="32"/>
      <c r="E87" s="211" t="str">
        <f>E9</f>
        <v xml:space="preserve">SO - 101 - Komunikace </v>
      </c>
      <c r="F87" s="233"/>
      <c r="G87" s="233"/>
      <c r="H87" s="233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hidden="1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hidden="1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13. 4. 2022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hidden="1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hidden="1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hidden="1" customHeight="1">
      <c r="A94" s="32"/>
      <c r="B94" s="33"/>
      <c r="C94" s="109" t="s">
        <v>89</v>
      </c>
      <c r="D94" s="101"/>
      <c r="E94" s="101"/>
      <c r="F94" s="101"/>
      <c r="G94" s="101"/>
      <c r="H94" s="101"/>
      <c r="I94" s="101"/>
      <c r="J94" s="110" t="s">
        <v>90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hidden="1" customHeight="1">
      <c r="A96" s="32"/>
      <c r="B96" s="33"/>
      <c r="C96" s="111" t="s">
        <v>91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92</v>
      </c>
    </row>
    <row r="97" spans="1:31" s="9" customFormat="1" ht="24.95" hidden="1" customHeight="1">
      <c r="B97" s="112"/>
      <c r="D97" s="113" t="s">
        <v>93</v>
      </c>
      <c r="E97" s="114"/>
      <c r="F97" s="114"/>
      <c r="G97" s="114"/>
      <c r="H97" s="114"/>
      <c r="I97" s="114"/>
      <c r="J97" s="115">
        <f>J124</f>
        <v>0</v>
      </c>
      <c r="L97" s="112"/>
    </row>
    <row r="98" spans="1:31" s="10" customFormat="1" ht="19.899999999999999" hidden="1" customHeight="1">
      <c r="B98" s="116"/>
      <c r="D98" s="117" t="s">
        <v>94</v>
      </c>
      <c r="E98" s="118"/>
      <c r="F98" s="118"/>
      <c r="G98" s="118"/>
      <c r="H98" s="118"/>
      <c r="I98" s="118"/>
      <c r="J98" s="119">
        <f>J125</f>
        <v>0</v>
      </c>
      <c r="L98" s="116"/>
    </row>
    <row r="99" spans="1:31" s="10" customFormat="1" ht="19.899999999999999" hidden="1" customHeight="1">
      <c r="B99" s="116"/>
      <c r="D99" s="117" t="s">
        <v>95</v>
      </c>
      <c r="E99" s="118"/>
      <c r="F99" s="118"/>
      <c r="G99" s="118"/>
      <c r="H99" s="118"/>
      <c r="I99" s="118"/>
      <c r="J99" s="119">
        <f>J129</f>
        <v>0</v>
      </c>
      <c r="L99" s="116"/>
    </row>
    <row r="100" spans="1:31" s="10" customFormat="1" ht="19.899999999999999" hidden="1" customHeight="1">
      <c r="B100" s="116"/>
      <c r="D100" s="117" t="s">
        <v>96</v>
      </c>
      <c r="E100" s="118"/>
      <c r="F100" s="118"/>
      <c r="G100" s="118"/>
      <c r="H100" s="118"/>
      <c r="I100" s="118"/>
      <c r="J100" s="119">
        <f>J151</f>
        <v>0</v>
      </c>
      <c r="L100" s="116"/>
    </row>
    <row r="101" spans="1:31" s="10" customFormat="1" ht="19.899999999999999" hidden="1" customHeight="1">
      <c r="B101" s="116"/>
      <c r="D101" s="117" t="s">
        <v>97</v>
      </c>
      <c r="E101" s="118"/>
      <c r="F101" s="118"/>
      <c r="G101" s="118"/>
      <c r="H101" s="118"/>
      <c r="I101" s="118"/>
      <c r="J101" s="119">
        <f>J161</f>
        <v>0</v>
      </c>
      <c r="L101" s="116"/>
    </row>
    <row r="102" spans="1:31" s="10" customFormat="1" ht="19.899999999999999" hidden="1" customHeight="1">
      <c r="B102" s="116"/>
      <c r="D102" s="117" t="s">
        <v>98</v>
      </c>
      <c r="E102" s="118"/>
      <c r="F102" s="118"/>
      <c r="G102" s="118"/>
      <c r="H102" s="118"/>
      <c r="I102" s="118"/>
      <c r="J102" s="119">
        <f>J183</f>
        <v>0</v>
      </c>
      <c r="L102" s="116"/>
    </row>
    <row r="103" spans="1:31" s="10" customFormat="1" ht="19.899999999999999" hidden="1" customHeight="1">
      <c r="B103" s="116"/>
      <c r="D103" s="117" t="s">
        <v>99</v>
      </c>
      <c r="E103" s="118"/>
      <c r="F103" s="118"/>
      <c r="G103" s="118"/>
      <c r="H103" s="118"/>
      <c r="I103" s="118"/>
      <c r="J103" s="119">
        <f>J194</f>
        <v>0</v>
      </c>
      <c r="L103" s="116"/>
    </row>
    <row r="104" spans="1:31" s="2" customFormat="1" ht="21.75" hidden="1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5" hidden="1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ht="11.25" hidden="1"/>
    <row r="107" spans="1:31" ht="11.25" hidden="1"/>
    <row r="108" spans="1:31" ht="11.25" hidden="1"/>
    <row r="109" spans="1:31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5" customHeight="1">
      <c r="A110" s="32"/>
      <c r="B110" s="33"/>
      <c r="C110" s="21" t="s">
        <v>100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16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31" t="str">
        <f>E7</f>
        <v>Obnova místních komunikací v obci Písečná - Komunikace 33c</v>
      </c>
      <c r="F113" s="232"/>
      <c r="G113" s="232"/>
      <c r="H113" s="2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86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11" t="str">
        <f>E9</f>
        <v xml:space="preserve">SO - 101 - Komunikace </v>
      </c>
      <c r="F115" s="233"/>
      <c r="G115" s="233"/>
      <c r="H115" s="233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20</v>
      </c>
      <c r="D117" s="32"/>
      <c r="E117" s="32"/>
      <c r="F117" s="25" t="str">
        <f>F12</f>
        <v xml:space="preserve"> </v>
      </c>
      <c r="G117" s="32"/>
      <c r="H117" s="32"/>
      <c r="I117" s="27" t="s">
        <v>22</v>
      </c>
      <c r="J117" s="55" t="str">
        <f>IF(J12="","",J12)</f>
        <v>13. 4. 2022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24</v>
      </c>
      <c r="D119" s="32"/>
      <c r="E119" s="32"/>
      <c r="F119" s="25" t="str">
        <f>E15</f>
        <v xml:space="preserve"> </v>
      </c>
      <c r="G119" s="32"/>
      <c r="H119" s="32"/>
      <c r="I119" s="27" t="s">
        <v>29</v>
      </c>
      <c r="J119" s="30" t="str">
        <f>E21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27</v>
      </c>
      <c r="D120" s="32"/>
      <c r="E120" s="32"/>
      <c r="F120" s="25" t="str">
        <f>IF(E18="","",E18)</f>
        <v>Vyplň údaj</v>
      </c>
      <c r="G120" s="32"/>
      <c r="H120" s="32"/>
      <c r="I120" s="27" t="s">
        <v>31</v>
      </c>
      <c r="J120" s="30" t="str">
        <f>E24</f>
        <v xml:space="preserve"> 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0"/>
      <c r="B122" s="121"/>
      <c r="C122" s="122" t="s">
        <v>101</v>
      </c>
      <c r="D122" s="123" t="s">
        <v>58</v>
      </c>
      <c r="E122" s="123" t="s">
        <v>54</v>
      </c>
      <c r="F122" s="123" t="s">
        <v>55</v>
      </c>
      <c r="G122" s="123" t="s">
        <v>102</v>
      </c>
      <c r="H122" s="123" t="s">
        <v>103</v>
      </c>
      <c r="I122" s="123" t="s">
        <v>104</v>
      </c>
      <c r="J122" s="123" t="s">
        <v>90</v>
      </c>
      <c r="K122" s="124" t="s">
        <v>105</v>
      </c>
      <c r="L122" s="125"/>
      <c r="M122" s="62" t="s">
        <v>1</v>
      </c>
      <c r="N122" s="63" t="s">
        <v>37</v>
      </c>
      <c r="O122" s="63" t="s">
        <v>106</v>
      </c>
      <c r="P122" s="63" t="s">
        <v>107</v>
      </c>
      <c r="Q122" s="63" t="s">
        <v>108</v>
      </c>
      <c r="R122" s="63" t="s">
        <v>109</v>
      </c>
      <c r="S122" s="63" t="s">
        <v>110</v>
      </c>
      <c r="T122" s="64" t="s">
        <v>111</v>
      </c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</row>
    <row r="123" spans="1:65" s="2" customFormat="1" ht="22.9" customHeight="1">
      <c r="A123" s="32"/>
      <c r="B123" s="33"/>
      <c r="C123" s="69" t="s">
        <v>112</v>
      </c>
      <c r="D123" s="32"/>
      <c r="E123" s="32"/>
      <c r="F123" s="32"/>
      <c r="G123" s="32"/>
      <c r="H123" s="32"/>
      <c r="I123" s="32"/>
      <c r="J123" s="126">
        <f>BK123</f>
        <v>0</v>
      </c>
      <c r="K123" s="32"/>
      <c r="L123" s="33"/>
      <c r="M123" s="65"/>
      <c r="N123" s="56"/>
      <c r="O123" s="66"/>
      <c r="P123" s="127">
        <f>P124</f>
        <v>0</v>
      </c>
      <c r="Q123" s="66"/>
      <c r="R123" s="127">
        <f>R124</f>
        <v>2733.9776459999998</v>
      </c>
      <c r="S123" s="66"/>
      <c r="T123" s="128">
        <f>T124</f>
        <v>2681.2799999999997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72</v>
      </c>
      <c r="AU123" s="17" t="s">
        <v>92</v>
      </c>
      <c r="BK123" s="129">
        <f>BK124</f>
        <v>0</v>
      </c>
    </row>
    <row r="124" spans="1:65" s="12" customFormat="1" ht="25.9" customHeight="1">
      <c r="B124" s="130"/>
      <c r="D124" s="131" t="s">
        <v>72</v>
      </c>
      <c r="E124" s="132" t="s">
        <v>113</v>
      </c>
      <c r="F124" s="132" t="s">
        <v>114</v>
      </c>
      <c r="I124" s="133"/>
      <c r="J124" s="134">
        <f>BK124</f>
        <v>0</v>
      </c>
      <c r="L124" s="130"/>
      <c r="M124" s="135"/>
      <c r="N124" s="136"/>
      <c r="O124" s="136"/>
      <c r="P124" s="137">
        <f>P125+P129+P151+P161+P183+P194</f>
        <v>0</v>
      </c>
      <c r="Q124" s="136"/>
      <c r="R124" s="137">
        <f>R125+R129+R151+R161+R183+R194</f>
        <v>2733.9776459999998</v>
      </c>
      <c r="S124" s="136"/>
      <c r="T124" s="138">
        <f>T125+T129+T151+T161+T183+T194</f>
        <v>2681.2799999999997</v>
      </c>
      <c r="AR124" s="131" t="s">
        <v>81</v>
      </c>
      <c r="AT124" s="139" t="s">
        <v>72</v>
      </c>
      <c r="AU124" s="139" t="s">
        <v>73</v>
      </c>
      <c r="AY124" s="131" t="s">
        <v>115</v>
      </c>
      <c r="BK124" s="140">
        <f>BK125+BK129+BK151+BK161+BK183+BK194</f>
        <v>0</v>
      </c>
    </row>
    <row r="125" spans="1:65" s="12" customFormat="1" ht="22.9" customHeight="1">
      <c r="B125" s="130"/>
      <c r="D125" s="131" t="s">
        <v>72</v>
      </c>
      <c r="E125" s="141" t="s">
        <v>81</v>
      </c>
      <c r="F125" s="141" t="s">
        <v>116</v>
      </c>
      <c r="I125" s="133"/>
      <c r="J125" s="142">
        <f>BK125</f>
        <v>0</v>
      </c>
      <c r="L125" s="130"/>
      <c r="M125" s="135"/>
      <c r="N125" s="136"/>
      <c r="O125" s="136"/>
      <c r="P125" s="137">
        <f>SUM(P126:P128)</f>
        <v>0</v>
      </c>
      <c r="Q125" s="136"/>
      <c r="R125" s="137">
        <f>SUM(R126:R128)</f>
        <v>1.7875200000000002</v>
      </c>
      <c r="S125" s="136"/>
      <c r="T125" s="138">
        <f>SUM(T126:T128)</f>
        <v>2569.56</v>
      </c>
      <c r="AR125" s="131" t="s">
        <v>81</v>
      </c>
      <c r="AT125" s="139" t="s">
        <v>72</v>
      </c>
      <c r="AU125" s="139" t="s">
        <v>81</v>
      </c>
      <c r="AY125" s="131" t="s">
        <v>115</v>
      </c>
      <c r="BK125" s="140">
        <f>SUM(BK126:BK128)</f>
        <v>0</v>
      </c>
    </row>
    <row r="126" spans="1:65" s="2" customFormat="1" ht="33" customHeight="1">
      <c r="A126" s="32"/>
      <c r="B126" s="143"/>
      <c r="C126" s="144" t="s">
        <v>81</v>
      </c>
      <c r="D126" s="144" t="s">
        <v>117</v>
      </c>
      <c r="E126" s="145" t="s">
        <v>118</v>
      </c>
      <c r="F126" s="146" t="s">
        <v>119</v>
      </c>
      <c r="G126" s="147" t="s">
        <v>120</v>
      </c>
      <c r="H126" s="148">
        <v>11172</v>
      </c>
      <c r="I126" s="149"/>
      <c r="J126" s="150">
        <f>ROUND(I126*H126,2)</f>
        <v>0</v>
      </c>
      <c r="K126" s="146" t="s">
        <v>121</v>
      </c>
      <c r="L126" s="33"/>
      <c r="M126" s="151" t="s">
        <v>1</v>
      </c>
      <c r="N126" s="152" t="s">
        <v>38</v>
      </c>
      <c r="O126" s="58"/>
      <c r="P126" s="153">
        <f>O126*H126</f>
        <v>0</v>
      </c>
      <c r="Q126" s="153">
        <v>1.6000000000000001E-4</v>
      </c>
      <c r="R126" s="153">
        <f>Q126*H126</f>
        <v>1.7875200000000002</v>
      </c>
      <c r="S126" s="153">
        <v>0.23</v>
      </c>
      <c r="T126" s="154">
        <f>S126*H126</f>
        <v>2569.56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5" t="s">
        <v>122</v>
      </c>
      <c r="AT126" s="155" t="s">
        <v>117</v>
      </c>
      <c r="AU126" s="155" t="s">
        <v>83</v>
      </c>
      <c r="AY126" s="17" t="s">
        <v>115</v>
      </c>
      <c r="BE126" s="156">
        <f>IF(N126="základní",J126,0)</f>
        <v>0</v>
      </c>
      <c r="BF126" s="156">
        <f>IF(N126="snížená",J126,0)</f>
        <v>0</v>
      </c>
      <c r="BG126" s="156">
        <f>IF(N126="zákl. přenesená",J126,0)</f>
        <v>0</v>
      </c>
      <c r="BH126" s="156">
        <f>IF(N126="sníž. přenesená",J126,0)</f>
        <v>0</v>
      </c>
      <c r="BI126" s="156">
        <f>IF(N126="nulová",J126,0)</f>
        <v>0</v>
      </c>
      <c r="BJ126" s="17" t="s">
        <v>81</v>
      </c>
      <c r="BK126" s="156">
        <f>ROUND(I126*H126,2)</f>
        <v>0</v>
      </c>
      <c r="BL126" s="17" t="s">
        <v>122</v>
      </c>
      <c r="BM126" s="155" t="s">
        <v>123</v>
      </c>
    </row>
    <row r="127" spans="1:65" s="2" customFormat="1" ht="29.25">
      <c r="A127" s="32"/>
      <c r="B127" s="33"/>
      <c r="C127" s="32"/>
      <c r="D127" s="157" t="s">
        <v>124</v>
      </c>
      <c r="E127" s="32"/>
      <c r="F127" s="158" t="s">
        <v>125</v>
      </c>
      <c r="G127" s="32"/>
      <c r="H127" s="32"/>
      <c r="I127" s="159"/>
      <c r="J127" s="32"/>
      <c r="K127" s="32"/>
      <c r="L127" s="33"/>
      <c r="M127" s="160"/>
      <c r="N127" s="161"/>
      <c r="O127" s="58"/>
      <c r="P127" s="58"/>
      <c r="Q127" s="58"/>
      <c r="R127" s="58"/>
      <c r="S127" s="58"/>
      <c r="T127" s="59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7" t="s">
        <v>124</v>
      </c>
      <c r="AU127" s="17" t="s">
        <v>83</v>
      </c>
    </row>
    <row r="128" spans="1:65" s="13" customFormat="1" ht="11.25">
      <c r="B128" s="162"/>
      <c r="D128" s="157" t="s">
        <v>126</v>
      </c>
      <c r="E128" s="163" t="s">
        <v>1</v>
      </c>
      <c r="F128" s="164" t="s">
        <v>127</v>
      </c>
      <c r="H128" s="165">
        <v>11172</v>
      </c>
      <c r="I128" s="166"/>
      <c r="L128" s="162"/>
      <c r="M128" s="167"/>
      <c r="N128" s="168"/>
      <c r="O128" s="168"/>
      <c r="P128" s="168"/>
      <c r="Q128" s="168"/>
      <c r="R128" s="168"/>
      <c r="S128" s="168"/>
      <c r="T128" s="169"/>
      <c r="AT128" s="163" t="s">
        <v>126</v>
      </c>
      <c r="AU128" s="163" t="s">
        <v>83</v>
      </c>
      <c r="AV128" s="13" t="s">
        <v>83</v>
      </c>
      <c r="AW128" s="13" t="s">
        <v>30</v>
      </c>
      <c r="AX128" s="13" t="s">
        <v>81</v>
      </c>
      <c r="AY128" s="163" t="s">
        <v>115</v>
      </c>
    </row>
    <row r="129" spans="1:65" s="12" customFormat="1" ht="22.9" customHeight="1">
      <c r="B129" s="130"/>
      <c r="D129" s="131" t="s">
        <v>72</v>
      </c>
      <c r="E129" s="141" t="s">
        <v>128</v>
      </c>
      <c r="F129" s="141" t="s">
        <v>129</v>
      </c>
      <c r="I129" s="133"/>
      <c r="J129" s="142">
        <f>BK129</f>
        <v>0</v>
      </c>
      <c r="L129" s="130"/>
      <c r="M129" s="135"/>
      <c r="N129" s="136"/>
      <c r="O129" s="136"/>
      <c r="P129" s="137">
        <f>SUM(P130:P150)</f>
        <v>0</v>
      </c>
      <c r="Q129" s="136"/>
      <c r="R129" s="137">
        <f>SUM(R130:R150)</f>
        <v>2728.7663600000001</v>
      </c>
      <c r="S129" s="136"/>
      <c r="T129" s="138">
        <f>SUM(T130:T150)</f>
        <v>0</v>
      </c>
      <c r="AR129" s="131" t="s">
        <v>81</v>
      </c>
      <c r="AT129" s="139" t="s">
        <v>72</v>
      </c>
      <c r="AU129" s="139" t="s">
        <v>81</v>
      </c>
      <c r="AY129" s="131" t="s">
        <v>115</v>
      </c>
      <c r="BK129" s="140">
        <f>SUM(BK130:BK150)</f>
        <v>0</v>
      </c>
    </row>
    <row r="130" spans="1:65" s="2" customFormat="1" ht="24.2" customHeight="1">
      <c r="A130" s="32"/>
      <c r="B130" s="143"/>
      <c r="C130" s="144" t="s">
        <v>83</v>
      </c>
      <c r="D130" s="144" t="s">
        <v>117</v>
      </c>
      <c r="E130" s="145" t="s">
        <v>130</v>
      </c>
      <c r="F130" s="146" t="s">
        <v>131</v>
      </c>
      <c r="G130" s="147" t="s">
        <v>120</v>
      </c>
      <c r="H130" s="148">
        <v>103</v>
      </c>
      <c r="I130" s="149"/>
      <c r="J130" s="150">
        <f>ROUND(I130*H130,2)</f>
        <v>0</v>
      </c>
      <c r="K130" s="146" t="s">
        <v>121</v>
      </c>
      <c r="L130" s="33"/>
      <c r="M130" s="151" t="s">
        <v>1</v>
      </c>
      <c r="N130" s="152" t="s">
        <v>38</v>
      </c>
      <c r="O130" s="58"/>
      <c r="P130" s="153">
        <f>O130*H130</f>
        <v>0</v>
      </c>
      <c r="Q130" s="153">
        <v>0.23</v>
      </c>
      <c r="R130" s="153">
        <f>Q130*H130</f>
        <v>23.69</v>
      </c>
      <c r="S130" s="153">
        <v>0</v>
      </c>
      <c r="T130" s="15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5" t="s">
        <v>122</v>
      </c>
      <c r="AT130" s="155" t="s">
        <v>117</v>
      </c>
      <c r="AU130" s="155" t="s">
        <v>83</v>
      </c>
      <c r="AY130" s="17" t="s">
        <v>115</v>
      </c>
      <c r="BE130" s="156">
        <f>IF(N130="základní",J130,0)</f>
        <v>0</v>
      </c>
      <c r="BF130" s="156">
        <f>IF(N130="snížená",J130,0)</f>
        <v>0</v>
      </c>
      <c r="BG130" s="156">
        <f>IF(N130="zákl. přenesená",J130,0)</f>
        <v>0</v>
      </c>
      <c r="BH130" s="156">
        <f>IF(N130="sníž. přenesená",J130,0)</f>
        <v>0</v>
      </c>
      <c r="BI130" s="156">
        <f>IF(N130="nulová",J130,0)</f>
        <v>0</v>
      </c>
      <c r="BJ130" s="17" t="s">
        <v>81</v>
      </c>
      <c r="BK130" s="156">
        <f>ROUND(I130*H130,2)</f>
        <v>0</v>
      </c>
      <c r="BL130" s="17" t="s">
        <v>122</v>
      </c>
      <c r="BM130" s="155" t="s">
        <v>132</v>
      </c>
    </row>
    <row r="131" spans="1:65" s="2" customFormat="1" ht="19.5">
      <c r="A131" s="32"/>
      <c r="B131" s="33"/>
      <c r="C131" s="32"/>
      <c r="D131" s="157" t="s">
        <v>124</v>
      </c>
      <c r="E131" s="32"/>
      <c r="F131" s="158" t="s">
        <v>133</v>
      </c>
      <c r="G131" s="32"/>
      <c r="H131" s="32"/>
      <c r="I131" s="159"/>
      <c r="J131" s="32"/>
      <c r="K131" s="32"/>
      <c r="L131" s="33"/>
      <c r="M131" s="160"/>
      <c r="N131" s="161"/>
      <c r="O131" s="58"/>
      <c r="P131" s="58"/>
      <c r="Q131" s="58"/>
      <c r="R131" s="58"/>
      <c r="S131" s="58"/>
      <c r="T131" s="59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124</v>
      </c>
      <c r="AU131" s="17" t="s">
        <v>83</v>
      </c>
    </row>
    <row r="132" spans="1:65" s="14" customFormat="1" ht="11.25">
      <c r="B132" s="170"/>
      <c r="D132" s="157" t="s">
        <v>126</v>
      </c>
      <c r="E132" s="171" t="s">
        <v>1</v>
      </c>
      <c r="F132" s="172" t="s">
        <v>134</v>
      </c>
      <c r="H132" s="171" t="s">
        <v>1</v>
      </c>
      <c r="I132" s="173"/>
      <c r="L132" s="170"/>
      <c r="M132" s="174"/>
      <c r="N132" s="175"/>
      <c r="O132" s="175"/>
      <c r="P132" s="175"/>
      <c r="Q132" s="175"/>
      <c r="R132" s="175"/>
      <c r="S132" s="175"/>
      <c r="T132" s="176"/>
      <c r="AT132" s="171" t="s">
        <v>126</v>
      </c>
      <c r="AU132" s="171" t="s">
        <v>83</v>
      </c>
      <c r="AV132" s="14" t="s">
        <v>81</v>
      </c>
      <c r="AW132" s="14" t="s">
        <v>30</v>
      </c>
      <c r="AX132" s="14" t="s">
        <v>73</v>
      </c>
      <c r="AY132" s="171" t="s">
        <v>115</v>
      </c>
    </row>
    <row r="133" spans="1:65" s="13" customFormat="1" ht="11.25">
      <c r="B133" s="162"/>
      <c r="D133" s="157" t="s">
        <v>126</v>
      </c>
      <c r="E133" s="163" t="s">
        <v>1</v>
      </c>
      <c r="F133" s="164" t="s">
        <v>135</v>
      </c>
      <c r="H133" s="165">
        <v>23</v>
      </c>
      <c r="I133" s="166"/>
      <c r="L133" s="162"/>
      <c r="M133" s="167"/>
      <c r="N133" s="168"/>
      <c r="O133" s="168"/>
      <c r="P133" s="168"/>
      <c r="Q133" s="168"/>
      <c r="R133" s="168"/>
      <c r="S133" s="168"/>
      <c r="T133" s="169"/>
      <c r="AT133" s="163" t="s">
        <v>126</v>
      </c>
      <c r="AU133" s="163" t="s">
        <v>83</v>
      </c>
      <c r="AV133" s="13" t="s">
        <v>83</v>
      </c>
      <c r="AW133" s="13" t="s">
        <v>30</v>
      </c>
      <c r="AX133" s="13" t="s">
        <v>73</v>
      </c>
      <c r="AY133" s="163" t="s">
        <v>115</v>
      </c>
    </row>
    <row r="134" spans="1:65" s="13" customFormat="1" ht="11.25">
      <c r="B134" s="162"/>
      <c r="D134" s="157" t="s">
        <v>126</v>
      </c>
      <c r="E134" s="163" t="s">
        <v>1</v>
      </c>
      <c r="F134" s="164" t="s">
        <v>136</v>
      </c>
      <c r="H134" s="165">
        <v>50</v>
      </c>
      <c r="I134" s="166"/>
      <c r="L134" s="162"/>
      <c r="M134" s="167"/>
      <c r="N134" s="168"/>
      <c r="O134" s="168"/>
      <c r="P134" s="168"/>
      <c r="Q134" s="168"/>
      <c r="R134" s="168"/>
      <c r="S134" s="168"/>
      <c r="T134" s="169"/>
      <c r="AT134" s="163" t="s">
        <v>126</v>
      </c>
      <c r="AU134" s="163" t="s">
        <v>83</v>
      </c>
      <c r="AV134" s="13" t="s">
        <v>83</v>
      </c>
      <c r="AW134" s="13" t="s">
        <v>30</v>
      </c>
      <c r="AX134" s="13" t="s">
        <v>73</v>
      </c>
      <c r="AY134" s="163" t="s">
        <v>115</v>
      </c>
    </row>
    <row r="135" spans="1:65" s="13" customFormat="1" ht="11.25">
      <c r="B135" s="162"/>
      <c r="D135" s="157" t="s">
        <v>126</v>
      </c>
      <c r="E135" s="163" t="s">
        <v>1</v>
      </c>
      <c r="F135" s="164" t="s">
        <v>137</v>
      </c>
      <c r="H135" s="165">
        <v>12.5</v>
      </c>
      <c r="I135" s="166"/>
      <c r="L135" s="162"/>
      <c r="M135" s="167"/>
      <c r="N135" s="168"/>
      <c r="O135" s="168"/>
      <c r="P135" s="168"/>
      <c r="Q135" s="168"/>
      <c r="R135" s="168"/>
      <c r="S135" s="168"/>
      <c r="T135" s="169"/>
      <c r="AT135" s="163" t="s">
        <v>126</v>
      </c>
      <c r="AU135" s="163" t="s">
        <v>83</v>
      </c>
      <c r="AV135" s="13" t="s">
        <v>83</v>
      </c>
      <c r="AW135" s="13" t="s">
        <v>30</v>
      </c>
      <c r="AX135" s="13" t="s">
        <v>73</v>
      </c>
      <c r="AY135" s="163" t="s">
        <v>115</v>
      </c>
    </row>
    <row r="136" spans="1:65" s="13" customFormat="1" ht="11.25">
      <c r="B136" s="162"/>
      <c r="D136" s="157" t="s">
        <v>126</v>
      </c>
      <c r="E136" s="163" t="s">
        <v>1</v>
      </c>
      <c r="F136" s="164" t="s">
        <v>138</v>
      </c>
      <c r="H136" s="165">
        <v>10</v>
      </c>
      <c r="I136" s="166"/>
      <c r="L136" s="162"/>
      <c r="M136" s="167"/>
      <c r="N136" s="168"/>
      <c r="O136" s="168"/>
      <c r="P136" s="168"/>
      <c r="Q136" s="168"/>
      <c r="R136" s="168"/>
      <c r="S136" s="168"/>
      <c r="T136" s="169"/>
      <c r="AT136" s="163" t="s">
        <v>126</v>
      </c>
      <c r="AU136" s="163" t="s">
        <v>83</v>
      </c>
      <c r="AV136" s="13" t="s">
        <v>83</v>
      </c>
      <c r="AW136" s="13" t="s">
        <v>30</v>
      </c>
      <c r="AX136" s="13" t="s">
        <v>73</v>
      </c>
      <c r="AY136" s="163" t="s">
        <v>115</v>
      </c>
    </row>
    <row r="137" spans="1:65" s="13" customFormat="1" ht="11.25">
      <c r="B137" s="162"/>
      <c r="D137" s="157" t="s">
        <v>126</v>
      </c>
      <c r="E137" s="163" t="s">
        <v>1</v>
      </c>
      <c r="F137" s="164" t="s">
        <v>139</v>
      </c>
      <c r="H137" s="165">
        <v>7.5</v>
      </c>
      <c r="I137" s="166"/>
      <c r="L137" s="162"/>
      <c r="M137" s="167"/>
      <c r="N137" s="168"/>
      <c r="O137" s="168"/>
      <c r="P137" s="168"/>
      <c r="Q137" s="168"/>
      <c r="R137" s="168"/>
      <c r="S137" s="168"/>
      <c r="T137" s="169"/>
      <c r="AT137" s="163" t="s">
        <v>126</v>
      </c>
      <c r="AU137" s="163" t="s">
        <v>83</v>
      </c>
      <c r="AV137" s="13" t="s">
        <v>83</v>
      </c>
      <c r="AW137" s="13" t="s">
        <v>30</v>
      </c>
      <c r="AX137" s="13" t="s">
        <v>73</v>
      </c>
      <c r="AY137" s="163" t="s">
        <v>115</v>
      </c>
    </row>
    <row r="138" spans="1:65" s="15" customFormat="1" ht="11.25">
      <c r="B138" s="177"/>
      <c r="D138" s="157" t="s">
        <v>126</v>
      </c>
      <c r="E138" s="178" t="s">
        <v>1</v>
      </c>
      <c r="F138" s="179" t="s">
        <v>140</v>
      </c>
      <c r="H138" s="180">
        <v>103</v>
      </c>
      <c r="I138" s="181"/>
      <c r="L138" s="177"/>
      <c r="M138" s="182"/>
      <c r="N138" s="183"/>
      <c r="O138" s="183"/>
      <c r="P138" s="183"/>
      <c r="Q138" s="183"/>
      <c r="R138" s="183"/>
      <c r="S138" s="183"/>
      <c r="T138" s="184"/>
      <c r="AT138" s="178" t="s">
        <v>126</v>
      </c>
      <c r="AU138" s="178" t="s">
        <v>83</v>
      </c>
      <c r="AV138" s="15" t="s">
        <v>122</v>
      </c>
      <c r="AW138" s="15" t="s">
        <v>30</v>
      </c>
      <c r="AX138" s="15" t="s">
        <v>81</v>
      </c>
      <c r="AY138" s="178" t="s">
        <v>115</v>
      </c>
    </row>
    <row r="139" spans="1:65" s="2" customFormat="1" ht="33" customHeight="1">
      <c r="A139" s="32"/>
      <c r="B139" s="143"/>
      <c r="C139" s="144" t="s">
        <v>141</v>
      </c>
      <c r="D139" s="144" t="s">
        <v>117</v>
      </c>
      <c r="E139" s="145" t="s">
        <v>142</v>
      </c>
      <c r="F139" s="146" t="s">
        <v>143</v>
      </c>
      <c r="G139" s="147" t="s">
        <v>120</v>
      </c>
      <c r="H139" s="148">
        <v>11172</v>
      </c>
      <c r="I139" s="149"/>
      <c r="J139" s="150">
        <f>ROUND(I139*H139,2)</f>
        <v>0</v>
      </c>
      <c r="K139" s="146" t="s">
        <v>121</v>
      </c>
      <c r="L139" s="33"/>
      <c r="M139" s="151" t="s">
        <v>1</v>
      </c>
      <c r="N139" s="152" t="s">
        <v>38</v>
      </c>
      <c r="O139" s="58"/>
      <c r="P139" s="153">
        <f>O139*H139</f>
        <v>0</v>
      </c>
      <c r="Q139" s="153">
        <v>0.13188</v>
      </c>
      <c r="R139" s="153">
        <f>Q139*H139</f>
        <v>1473.3633600000001</v>
      </c>
      <c r="S139" s="153">
        <v>0</v>
      </c>
      <c r="T139" s="154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5" t="s">
        <v>122</v>
      </c>
      <c r="AT139" s="155" t="s">
        <v>117</v>
      </c>
      <c r="AU139" s="155" t="s">
        <v>83</v>
      </c>
      <c r="AY139" s="17" t="s">
        <v>115</v>
      </c>
      <c r="BE139" s="156">
        <f>IF(N139="základní",J139,0)</f>
        <v>0</v>
      </c>
      <c r="BF139" s="156">
        <f>IF(N139="snížená",J139,0)</f>
        <v>0</v>
      </c>
      <c r="BG139" s="156">
        <f>IF(N139="zákl. přenesená",J139,0)</f>
        <v>0</v>
      </c>
      <c r="BH139" s="156">
        <f>IF(N139="sníž. přenesená",J139,0)</f>
        <v>0</v>
      </c>
      <c r="BI139" s="156">
        <f>IF(N139="nulová",J139,0)</f>
        <v>0</v>
      </c>
      <c r="BJ139" s="17" t="s">
        <v>81</v>
      </c>
      <c r="BK139" s="156">
        <f>ROUND(I139*H139,2)</f>
        <v>0</v>
      </c>
      <c r="BL139" s="17" t="s">
        <v>122</v>
      </c>
      <c r="BM139" s="155" t="s">
        <v>144</v>
      </c>
    </row>
    <row r="140" spans="1:65" s="2" customFormat="1" ht="29.25">
      <c r="A140" s="32"/>
      <c r="B140" s="33"/>
      <c r="C140" s="32"/>
      <c r="D140" s="157" t="s">
        <v>124</v>
      </c>
      <c r="E140" s="32"/>
      <c r="F140" s="158" t="s">
        <v>145</v>
      </c>
      <c r="G140" s="32"/>
      <c r="H140" s="32"/>
      <c r="I140" s="159"/>
      <c r="J140" s="32"/>
      <c r="K140" s="32"/>
      <c r="L140" s="33"/>
      <c r="M140" s="160"/>
      <c r="N140" s="161"/>
      <c r="O140" s="58"/>
      <c r="P140" s="58"/>
      <c r="Q140" s="58"/>
      <c r="R140" s="58"/>
      <c r="S140" s="58"/>
      <c r="T140" s="59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7" t="s">
        <v>124</v>
      </c>
      <c r="AU140" s="17" t="s">
        <v>83</v>
      </c>
    </row>
    <row r="141" spans="1:65" s="13" customFormat="1" ht="11.25">
      <c r="B141" s="162"/>
      <c r="D141" s="157" t="s">
        <v>126</v>
      </c>
      <c r="E141" s="163" t="s">
        <v>1</v>
      </c>
      <c r="F141" s="164" t="s">
        <v>146</v>
      </c>
      <c r="H141" s="165">
        <v>11172</v>
      </c>
      <c r="I141" s="166"/>
      <c r="L141" s="162"/>
      <c r="M141" s="167"/>
      <c r="N141" s="168"/>
      <c r="O141" s="168"/>
      <c r="P141" s="168"/>
      <c r="Q141" s="168"/>
      <c r="R141" s="168"/>
      <c r="S141" s="168"/>
      <c r="T141" s="169"/>
      <c r="AT141" s="163" t="s">
        <v>126</v>
      </c>
      <c r="AU141" s="163" t="s">
        <v>83</v>
      </c>
      <c r="AV141" s="13" t="s">
        <v>83</v>
      </c>
      <c r="AW141" s="13" t="s">
        <v>30</v>
      </c>
      <c r="AX141" s="13" t="s">
        <v>81</v>
      </c>
      <c r="AY141" s="163" t="s">
        <v>115</v>
      </c>
    </row>
    <row r="142" spans="1:65" s="2" customFormat="1" ht="24.2" customHeight="1">
      <c r="A142" s="32"/>
      <c r="B142" s="143"/>
      <c r="C142" s="144" t="s">
        <v>122</v>
      </c>
      <c r="D142" s="144" t="s">
        <v>117</v>
      </c>
      <c r="E142" s="145" t="s">
        <v>147</v>
      </c>
      <c r="F142" s="146" t="s">
        <v>148</v>
      </c>
      <c r="G142" s="147" t="s">
        <v>120</v>
      </c>
      <c r="H142" s="148">
        <v>11172</v>
      </c>
      <c r="I142" s="149"/>
      <c r="J142" s="150">
        <f>ROUND(I142*H142,2)</f>
        <v>0</v>
      </c>
      <c r="K142" s="146" t="s">
        <v>121</v>
      </c>
      <c r="L142" s="33"/>
      <c r="M142" s="151" t="s">
        <v>1</v>
      </c>
      <c r="N142" s="152" t="s">
        <v>38</v>
      </c>
      <c r="O142" s="58"/>
      <c r="P142" s="153">
        <f>O142*H142</f>
        <v>0</v>
      </c>
      <c r="Q142" s="153">
        <v>6.0099999999999997E-3</v>
      </c>
      <c r="R142" s="153">
        <f>Q142*H142</f>
        <v>67.143720000000002</v>
      </c>
      <c r="S142" s="153">
        <v>0</v>
      </c>
      <c r="T142" s="154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5" t="s">
        <v>122</v>
      </c>
      <c r="AT142" s="155" t="s">
        <v>117</v>
      </c>
      <c r="AU142" s="155" t="s">
        <v>83</v>
      </c>
      <c r="AY142" s="17" t="s">
        <v>115</v>
      </c>
      <c r="BE142" s="156">
        <f>IF(N142="základní",J142,0)</f>
        <v>0</v>
      </c>
      <c r="BF142" s="156">
        <f>IF(N142="snížená",J142,0)</f>
        <v>0</v>
      </c>
      <c r="BG142" s="156">
        <f>IF(N142="zákl. přenesená",J142,0)</f>
        <v>0</v>
      </c>
      <c r="BH142" s="156">
        <f>IF(N142="sníž. přenesená",J142,0)</f>
        <v>0</v>
      </c>
      <c r="BI142" s="156">
        <f>IF(N142="nulová",J142,0)</f>
        <v>0</v>
      </c>
      <c r="BJ142" s="17" t="s">
        <v>81</v>
      </c>
      <c r="BK142" s="156">
        <f>ROUND(I142*H142,2)</f>
        <v>0</v>
      </c>
      <c r="BL142" s="17" t="s">
        <v>122</v>
      </c>
      <c r="BM142" s="155" t="s">
        <v>149</v>
      </c>
    </row>
    <row r="143" spans="1:65" s="2" customFormat="1" ht="19.5">
      <c r="A143" s="32"/>
      <c r="B143" s="33"/>
      <c r="C143" s="32"/>
      <c r="D143" s="157" t="s">
        <v>124</v>
      </c>
      <c r="E143" s="32"/>
      <c r="F143" s="158" t="s">
        <v>150</v>
      </c>
      <c r="G143" s="32"/>
      <c r="H143" s="32"/>
      <c r="I143" s="159"/>
      <c r="J143" s="32"/>
      <c r="K143" s="32"/>
      <c r="L143" s="33"/>
      <c r="M143" s="160"/>
      <c r="N143" s="161"/>
      <c r="O143" s="58"/>
      <c r="P143" s="58"/>
      <c r="Q143" s="58"/>
      <c r="R143" s="58"/>
      <c r="S143" s="58"/>
      <c r="T143" s="59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7" t="s">
        <v>124</v>
      </c>
      <c r="AU143" s="17" t="s">
        <v>83</v>
      </c>
    </row>
    <row r="144" spans="1:65" s="13" customFormat="1" ht="11.25">
      <c r="B144" s="162"/>
      <c r="D144" s="157" t="s">
        <v>126</v>
      </c>
      <c r="E144" s="163" t="s">
        <v>1</v>
      </c>
      <c r="F144" s="164" t="s">
        <v>146</v>
      </c>
      <c r="H144" s="165">
        <v>11172</v>
      </c>
      <c r="I144" s="166"/>
      <c r="L144" s="162"/>
      <c r="M144" s="167"/>
      <c r="N144" s="168"/>
      <c r="O144" s="168"/>
      <c r="P144" s="168"/>
      <c r="Q144" s="168"/>
      <c r="R144" s="168"/>
      <c r="S144" s="168"/>
      <c r="T144" s="169"/>
      <c r="AT144" s="163" t="s">
        <v>126</v>
      </c>
      <c r="AU144" s="163" t="s">
        <v>83</v>
      </c>
      <c r="AV144" s="13" t="s">
        <v>83</v>
      </c>
      <c r="AW144" s="13" t="s">
        <v>30</v>
      </c>
      <c r="AX144" s="13" t="s">
        <v>81</v>
      </c>
      <c r="AY144" s="163" t="s">
        <v>115</v>
      </c>
    </row>
    <row r="145" spans="1:65" s="2" customFormat="1" ht="21.75" customHeight="1">
      <c r="A145" s="32"/>
      <c r="B145" s="143"/>
      <c r="C145" s="144" t="s">
        <v>128</v>
      </c>
      <c r="D145" s="144" t="s">
        <v>117</v>
      </c>
      <c r="E145" s="145" t="s">
        <v>151</v>
      </c>
      <c r="F145" s="146" t="s">
        <v>152</v>
      </c>
      <c r="G145" s="147" t="s">
        <v>120</v>
      </c>
      <c r="H145" s="148">
        <v>11172</v>
      </c>
      <c r="I145" s="149"/>
      <c r="J145" s="150">
        <f>ROUND(I145*H145,2)</f>
        <v>0</v>
      </c>
      <c r="K145" s="146" t="s">
        <v>121</v>
      </c>
      <c r="L145" s="33"/>
      <c r="M145" s="151" t="s">
        <v>1</v>
      </c>
      <c r="N145" s="152" t="s">
        <v>38</v>
      </c>
      <c r="O145" s="58"/>
      <c r="P145" s="153">
        <f>O145*H145</f>
        <v>0</v>
      </c>
      <c r="Q145" s="153">
        <v>5.1000000000000004E-4</v>
      </c>
      <c r="R145" s="153">
        <f>Q145*H145</f>
        <v>5.6977200000000003</v>
      </c>
      <c r="S145" s="153">
        <v>0</v>
      </c>
      <c r="T145" s="154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5" t="s">
        <v>122</v>
      </c>
      <c r="AT145" s="155" t="s">
        <v>117</v>
      </c>
      <c r="AU145" s="155" t="s">
        <v>83</v>
      </c>
      <c r="AY145" s="17" t="s">
        <v>115</v>
      </c>
      <c r="BE145" s="156">
        <f>IF(N145="základní",J145,0)</f>
        <v>0</v>
      </c>
      <c r="BF145" s="156">
        <f>IF(N145="snížená",J145,0)</f>
        <v>0</v>
      </c>
      <c r="BG145" s="156">
        <f>IF(N145="zákl. přenesená",J145,0)</f>
        <v>0</v>
      </c>
      <c r="BH145" s="156">
        <f>IF(N145="sníž. přenesená",J145,0)</f>
        <v>0</v>
      </c>
      <c r="BI145" s="156">
        <f>IF(N145="nulová",J145,0)</f>
        <v>0</v>
      </c>
      <c r="BJ145" s="17" t="s">
        <v>81</v>
      </c>
      <c r="BK145" s="156">
        <f>ROUND(I145*H145,2)</f>
        <v>0</v>
      </c>
      <c r="BL145" s="17" t="s">
        <v>122</v>
      </c>
      <c r="BM145" s="155" t="s">
        <v>153</v>
      </c>
    </row>
    <row r="146" spans="1:65" s="2" customFormat="1" ht="19.5">
      <c r="A146" s="32"/>
      <c r="B146" s="33"/>
      <c r="C146" s="32"/>
      <c r="D146" s="157" t="s">
        <v>124</v>
      </c>
      <c r="E146" s="32"/>
      <c r="F146" s="158" t="s">
        <v>154</v>
      </c>
      <c r="G146" s="32"/>
      <c r="H146" s="32"/>
      <c r="I146" s="159"/>
      <c r="J146" s="32"/>
      <c r="K146" s="32"/>
      <c r="L146" s="33"/>
      <c r="M146" s="160"/>
      <c r="N146" s="161"/>
      <c r="O146" s="58"/>
      <c r="P146" s="58"/>
      <c r="Q146" s="58"/>
      <c r="R146" s="58"/>
      <c r="S146" s="58"/>
      <c r="T146" s="59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7" t="s">
        <v>124</v>
      </c>
      <c r="AU146" s="17" t="s">
        <v>83</v>
      </c>
    </row>
    <row r="147" spans="1:65" s="13" customFormat="1" ht="11.25">
      <c r="B147" s="162"/>
      <c r="D147" s="157" t="s">
        <v>126</v>
      </c>
      <c r="E147" s="163" t="s">
        <v>1</v>
      </c>
      <c r="F147" s="164" t="s">
        <v>146</v>
      </c>
      <c r="H147" s="165">
        <v>11172</v>
      </c>
      <c r="I147" s="166"/>
      <c r="L147" s="162"/>
      <c r="M147" s="167"/>
      <c r="N147" s="168"/>
      <c r="O147" s="168"/>
      <c r="P147" s="168"/>
      <c r="Q147" s="168"/>
      <c r="R147" s="168"/>
      <c r="S147" s="168"/>
      <c r="T147" s="169"/>
      <c r="AT147" s="163" t="s">
        <v>126</v>
      </c>
      <c r="AU147" s="163" t="s">
        <v>83</v>
      </c>
      <c r="AV147" s="13" t="s">
        <v>83</v>
      </c>
      <c r="AW147" s="13" t="s">
        <v>30</v>
      </c>
      <c r="AX147" s="13" t="s">
        <v>81</v>
      </c>
      <c r="AY147" s="163" t="s">
        <v>115</v>
      </c>
    </row>
    <row r="148" spans="1:65" s="2" customFormat="1" ht="33" customHeight="1">
      <c r="A148" s="32"/>
      <c r="B148" s="143"/>
      <c r="C148" s="144" t="s">
        <v>155</v>
      </c>
      <c r="D148" s="144" t="s">
        <v>117</v>
      </c>
      <c r="E148" s="145" t="s">
        <v>156</v>
      </c>
      <c r="F148" s="146" t="s">
        <v>157</v>
      </c>
      <c r="G148" s="147" t="s">
        <v>120</v>
      </c>
      <c r="H148" s="148">
        <v>11172</v>
      </c>
      <c r="I148" s="149"/>
      <c r="J148" s="150">
        <f>ROUND(I148*H148,2)</f>
        <v>0</v>
      </c>
      <c r="K148" s="146" t="s">
        <v>121</v>
      </c>
      <c r="L148" s="33"/>
      <c r="M148" s="151" t="s">
        <v>1</v>
      </c>
      <c r="N148" s="152" t="s">
        <v>38</v>
      </c>
      <c r="O148" s="58"/>
      <c r="P148" s="153">
        <f>O148*H148</f>
        <v>0</v>
      </c>
      <c r="Q148" s="153">
        <v>0.10373</v>
      </c>
      <c r="R148" s="153">
        <f>Q148*H148</f>
        <v>1158.87156</v>
      </c>
      <c r="S148" s="153">
        <v>0</v>
      </c>
      <c r="T148" s="154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5" t="s">
        <v>122</v>
      </c>
      <c r="AT148" s="155" t="s">
        <v>117</v>
      </c>
      <c r="AU148" s="155" t="s">
        <v>83</v>
      </c>
      <c r="AY148" s="17" t="s">
        <v>115</v>
      </c>
      <c r="BE148" s="156">
        <f>IF(N148="základní",J148,0)</f>
        <v>0</v>
      </c>
      <c r="BF148" s="156">
        <f>IF(N148="snížená",J148,0)</f>
        <v>0</v>
      </c>
      <c r="BG148" s="156">
        <f>IF(N148="zákl. přenesená",J148,0)</f>
        <v>0</v>
      </c>
      <c r="BH148" s="156">
        <f>IF(N148="sníž. přenesená",J148,0)</f>
        <v>0</v>
      </c>
      <c r="BI148" s="156">
        <f>IF(N148="nulová",J148,0)</f>
        <v>0</v>
      </c>
      <c r="BJ148" s="17" t="s">
        <v>81</v>
      </c>
      <c r="BK148" s="156">
        <f>ROUND(I148*H148,2)</f>
        <v>0</v>
      </c>
      <c r="BL148" s="17" t="s">
        <v>122</v>
      </c>
      <c r="BM148" s="155" t="s">
        <v>158</v>
      </c>
    </row>
    <row r="149" spans="1:65" s="2" customFormat="1" ht="29.25">
      <c r="A149" s="32"/>
      <c r="B149" s="33"/>
      <c r="C149" s="32"/>
      <c r="D149" s="157" t="s">
        <v>124</v>
      </c>
      <c r="E149" s="32"/>
      <c r="F149" s="158" t="s">
        <v>159</v>
      </c>
      <c r="G149" s="32"/>
      <c r="H149" s="32"/>
      <c r="I149" s="159"/>
      <c r="J149" s="32"/>
      <c r="K149" s="32"/>
      <c r="L149" s="33"/>
      <c r="M149" s="160"/>
      <c r="N149" s="161"/>
      <c r="O149" s="58"/>
      <c r="P149" s="58"/>
      <c r="Q149" s="58"/>
      <c r="R149" s="58"/>
      <c r="S149" s="58"/>
      <c r="T149" s="59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7" t="s">
        <v>124</v>
      </c>
      <c r="AU149" s="17" t="s">
        <v>83</v>
      </c>
    </row>
    <row r="150" spans="1:65" s="13" customFormat="1" ht="11.25">
      <c r="B150" s="162"/>
      <c r="D150" s="157" t="s">
        <v>126</v>
      </c>
      <c r="E150" s="163" t="s">
        <v>1</v>
      </c>
      <c r="F150" s="164" t="s">
        <v>146</v>
      </c>
      <c r="H150" s="165">
        <v>11172</v>
      </c>
      <c r="I150" s="166"/>
      <c r="L150" s="162"/>
      <c r="M150" s="167"/>
      <c r="N150" s="168"/>
      <c r="O150" s="168"/>
      <c r="P150" s="168"/>
      <c r="Q150" s="168"/>
      <c r="R150" s="168"/>
      <c r="S150" s="168"/>
      <c r="T150" s="169"/>
      <c r="AT150" s="163" t="s">
        <v>126</v>
      </c>
      <c r="AU150" s="163" t="s">
        <v>83</v>
      </c>
      <c r="AV150" s="13" t="s">
        <v>83</v>
      </c>
      <c r="AW150" s="13" t="s">
        <v>30</v>
      </c>
      <c r="AX150" s="13" t="s">
        <v>81</v>
      </c>
      <c r="AY150" s="163" t="s">
        <v>115</v>
      </c>
    </row>
    <row r="151" spans="1:65" s="12" customFormat="1" ht="22.9" customHeight="1">
      <c r="B151" s="130"/>
      <c r="D151" s="131" t="s">
        <v>72</v>
      </c>
      <c r="E151" s="141" t="s">
        <v>160</v>
      </c>
      <c r="F151" s="141" t="s">
        <v>161</v>
      </c>
      <c r="I151" s="133"/>
      <c r="J151" s="142">
        <f>BK151</f>
        <v>0</v>
      </c>
      <c r="L151" s="130"/>
      <c r="M151" s="135"/>
      <c r="N151" s="136"/>
      <c r="O151" s="136"/>
      <c r="P151" s="137">
        <f>SUM(P152:P160)</f>
        <v>0</v>
      </c>
      <c r="Q151" s="136"/>
      <c r="R151" s="137">
        <f>SUM(R152:R160)</f>
        <v>3.3331200000000001</v>
      </c>
      <c r="S151" s="136"/>
      <c r="T151" s="138">
        <f>SUM(T152:T160)</f>
        <v>0</v>
      </c>
      <c r="AR151" s="131" t="s">
        <v>81</v>
      </c>
      <c r="AT151" s="139" t="s">
        <v>72</v>
      </c>
      <c r="AU151" s="139" t="s">
        <v>81</v>
      </c>
      <c r="AY151" s="131" t="s">
        <v>115</v>
      </c>
      <c r="BK151" s="140">
        <f>SUM(BK152:BK160)</f>
        <v>0</v>
      </c>
    </row>
    <row r="152" spans="1:65" s="2" customFormat="1" ht="24.2" customHeight="1">
      <c r="A152" s="32"/>
      <c r="B152" s="143"/>
      <c r="C152" s="144" t="s">
        <v>162</v>
      </c>
      <c r="D152" s="144" t="s">
        <v>117</v>
      </c>
      <c r="E152" s="145" t="s">
        <v>163</v>
      </c>
      <c r="F152" s="146" t="s">
        <v>164</v>
      </c>
      <c r="G152" s="147" t="s">
        <v>165</v>
      </c>
      <c r="H152" s="148">
        <v>1</v>
      </c>
      <c r="I152" s="149"/>
      <c r="J152" s="150">
        <f>ROUND(I152*H152,2)</f>
        <v>0</v>
      </c>
      <c r="K152" s="146" t="s">
        <v>121</v>
      </c>
      <c r="L152" s="33"/>
      <c r="M152" s="151" t="s">
        <v>1</v>
      </c>
      <c r="N152" s="152" t="s">
        <v>38</v>
      </c>
      <c r="O152" s="58"/>
      <c r="P152" s="153">
        <f>O152*H152</f>
        <v>0</v>
      </c>
      <c r="Q152" s="153">
        <v>0.42368</v>
      </c>
      <c r="R152" s="153">
        <f>Q152*H152</f>
        <v>0.42368</v>
      </c>
      <c r="S152" s="153">
        <v>0</v>
      </c>
      <c r="T152" s="154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5" t="s">
        <v>122</v>
      </c>
      <c r="AT152" s="155" t="s">
        <v>117</v>
      </c>
      <c r="AU152" s="155" t="s">
        <v>83</v>
      </c>
      <c r="AY152" s="17" t="s">
        <v>115</v>
      </c>
      <c r="BE152" s="156">
        <f>IF(N152="základní",J152,0)</f>
        <v>0</v>
      </c>
      <c r="BF152" s="156">
        <f>IF(N152="snížená",J152,0)</f>
        <v>0</v>
      </c>
      <c r="BG152" s="156">
        <f>IF(N152="zákl. přenesená",J152,0)</f>
        <v>0</v>
      </c>
      <c r="BH152" s="156">
        <f>IF(N152="sníž. přenesená",J152,0)</f>
        <v>0</v>
      </c>
      <c r="BI152" s="156">
        <f>IF(N152="nulová",J152,0)</f>
        <v>0</v>
      </c>
      <c r="BJ152" s="17" t="s">
        <v>81</v>
      </c>
      <c r="BK152" s="156">
        <f>ROUND(I152*H152,2)</f>
        <v>0</v>
      </c>
      <c r="BL152" s="17" t="s">
        <v>122</v>
      </c>
      <c r="BM152" s="155" t="s">
        <v>166</v>
      </c>
    </row>
    <row r="153" spans="1:65" s="2" customFormat="1" ht="19.5">
      <c r="A153" s="32"/>
      <c r="B153" s="33"/>
      <c r="C153" s="32"/>
      <c r="D153" s="157" t="s">
        <v>124</v>
      </c>
      <c r="E153" s="32"/>
      <c r="F153" s="158" t="s">
        <v>167</v>
      </c>
      <c r="G153" s="32"/>
      <c r="H153" s="32"/>
      <c r="I153" s="159"/>
      <c r="J153" s="32"/>
      <c r="K153" s="32"/>
      <c r="L153" s="33"/>
      <c r="M153" s="160"/>
      <c r="N153" s="161"/>
      <c r="O153" s="58"/>
      <c r="P153" s="58"/>
      <c r="Q153" s="58"/>
      <c r="R153" s="58"/>
      <c r="S153" s="58"/>
      <c r="T153" s="59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7" t="s">
        <v>124</v>
      </c>
      <c r="AU153" s="17" t="s">
        <v>83</v>
      </c>
    </row>
    <row r="154" spans="1:65" s="13" customFormat="1" ht="22.5">
      <c r="B154" s="162"/>
      <c r="D154" s="157" t="s">
        <v>126</v>
      </c>
      <c r="E154" s="163" t="s">
        <v>1</v>
      </c>
      <c r="F154" s="164" t="s">
        <v>168</v>
      </c>
      <c r="H154" s="165">
        <v>1</v>
      </c>
      <c r="I154" s="166"/>
      <c r="L154" s="162"/>
      <c r="M154" s="167"/>
      <c r="N154" s="168"/>
      <c r="O154" s="168"/>
      <c r="P154" s="168"/>
      <c r="Q154" s="168"/>
      <c r="R154" s="168"/>
      <c r="S154" s="168"/>
      <c r="T154" s="169"/>
      <c r="AT154" s="163" t="s">
        <v>126</v>
      </c>
      <c r="AU154" s="163" t="s">
        <v>83</v>
      </c>
      <c r="AV154" s="13" t="s">
        <v>83</v>
      </c>
      <c r="AW154" s="13" t="s">
        <v>30</v>
      </c>
      <c r="AX154" s="13" t="s">
        <v>81</v>
      </c>
      <c r="AY154" s="163" t="s">
        <v>115</v>
      </c>
    </row>
    <row r="155" spans="1:65" s="2" customFormat="1" ht="24.2" customHeight="1">
      <c r="A155" s="32"/>
      <c r="B155" s="143"/>
      <c r="C155" s="144" t="s">
        <v>160</v>
      </c>
      <c r="D155" s="144" t="s">
        <v>117</v>
      </c>
      <c r="E155" s="145" t="s">
        <v>169</v>
      </c>
      <c r="F155" s="146" t="s">
        <v>170</v>
      </c>
      <c r="G155" s="147" t="s">
        <v>165</v>
      </c>
      <c r="H155" s="148">
        <v>1</v>
      </c>
      <c r="I155" s="149"/>
      <c r="J155" s="150">
        <f>ROUND(I155*H155,2)</f>
        <v>0</v>
      </c>
      <c r="K155" s="146" t="s">
        <v>121</v>
      </c>
      <c r="L155" s="33"/>
      <c r="M155" s="151" t="s">
        <v>1</v>
      </c>
      <c r="N155" s="152" t="s">
        <v>38</v>
      </c>
      <c r="O155" s="58"/>
      <c r="P155" s="153">
        <f>O155*H155</f>
        <v>0</v>
      </c>
      <c r="Q155" s="153">
        <v>0.42080000000000001</v>
      </c>
      <c r="R155" s="153">
        <f>Q155*H155</f>
        <v>0.42080000000000001</v>
      </c>
      <c r="S155" s="153">
        <v>0</v>
      </c>
      <c r="T155" s="154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5" t="s">
        <v>122</v>
      </c>
      <c r="AT155" s="155" t="s">
        <v>117</v>
      </c>
      <c r="AU155" s="155" t="s">
        <v>83</v>
      </c>
      <c r="AY155" s="17" t="s">
        <v>115</v>
      </c>
      <c r="BE155" s="156">
        <f>IF(N155="základní",J155,0)</f>
        <v>0</v>
      </c>
      <c r="BF155" s="156">
        <f>IF(N155="snížená",J155,0)</f>
        <v>0</v>
      </c>
      <c r="BG155" s="156">
        <f>IF(N155="zákl. přenesená",J155,0)</f>
        <v>0</v>
      </c>
      <c r="BH155" s="156">
        <f>IF(N155="sníž. přenesená",J155,0)</f>
        <v>0</v>
      </c>
      <c r="BI155" s="156">
        <f>IF(N155="nulová",J155,0)</f>
        <v>0</v>
      </c>
      <c r="BJ155" s="17" t="s">
        <v>81</v>
      </c>
      <c r="BK155" s="156">
        <f>ROUND(I155*H155,2)</f>
        <v>0</v>
      </c>
      <c r="BL155" s="17" t="s">
        <v>122</v>
      </c>
      <c r="BM155" s="155" t="s">
        <v>171</v>
      </c>
    </row>
    <row r="156" spans="1:65" s="2" customFormat="1" ht="19.5">
      <c r="A156" s="32"/>
      <c r="B156" s="33"/>
      <c r="C156" s="32"/>
      <c r="D156" s="157" t="s">
        <v>124</v>
      </c>
      <c r="E156" s="32"/>
      <c r="F156" s="158" t="s">
        <v>172</v>
      </c>
      <c r="G156" s="32"/>
      <c r="H156" s="32"/>
      <c r="I156" s="159"/>
      <c r="J156" s="32"/>
      <c r="K156" s="32"/>
      <c r="L156" s="33"/>
      <c r="M156" s="160"/>
      <c r="N156" s="161"/>
      <c r="O156" s="58"/>
      <c r="P156" s="58"/>
      <c r="Q156" s="58"/>
      <c r="R156" s="58"/>
      <c r="S156" s="58"/>
      <c r="T156" s="59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7" t="s">
        <v>124</v>
      </c>
      <c r="AU156" s="17" t="s">
        <v>83</v>
      </c>
    </row>
    <row r="157" spans="1:65" s="13" customFormat="1" ht="11.25">
      <c r="B157" s="162"/>
      <c r="D157" s="157" t="s">
        <v>126</v>
      </c>
      <c r="E157" s="163" t="s">
        <v>1</v>
      </c>
      <c r="F157" s="164" t="s">
        <v>173</v>
      </c>
      <c r="H157" s="165">
        <v>1</v>
      </c>
      <c r="I157" s="166"/>
      <c r="L157" s="162"/>
      <c r="M157" s="167"/>
      <c r="N157" s="168"/>
      <c r="O157" s="168"/>
      <c r="P157" s="168"/>
      <c r="Q157" s="168"/>
      <c r="R157" s="168"/>
      <c r="S157" s="168"/>
      <c r="T157" s="169"/>
      <c r="AT157" s="163" t="s">
        <v>126</v>
      </c>
      <c r="AU157" s="163" t="s">
        <v>83</v>
      </c>
      <c r="AV157" s="13" t="s">
        <v>83</v>
      </c>
      <c r="AW157" s="13" t="s">
        <v>30</v>
      </c>
      <c r="AX157" s="13" t="s">
        <v>81</v>
      </c>
      <c r="AY157" s="163" t="s">
        <v>115</v>
      </c>
    </row>
    <row r="158" spans="1:65" s="2" customFormat="1" ht="24.2" customHeight="1">
      <c r="A158" s="32"/>
      <c r="B158" s="143"/>
      <c r="C158" s="144" t="s">
        <v>174</v>
      </c>
      <c r="D158" s="144" t="s">
        <v>117</v>
      </c>
      <c r="E158" s="145" t="s">
        <v>175</v>
      </c>
      <c r="F158" s="146" t="s">
        <v>176</v>
      </c>
      <c r="G158" s="147" t="s">
        <v>165</v>
      </c>
      <c r="H158" s="148">
        <v>8</v>
      </c>
      <c r="I158" s="149"/>
      <c r="J158" s="150">
        <f>ROUND(I158*H158,2)</f>
        <v>0</v>
      </c>
      <c r="K158" s="146" t="s">
        <v>121</v>
      </c>
      <c r="L158" s="33"/>
      <c r="M158" s="151" t="s">
        <v>1</v>
      </c>
      <c r="N158" s="152" t="s">
        <v>38</v>
      </c>
      <c r="O158" s="58"/>
      <c r="P158" s="153">
        <f>O158*H158</f>
        <v>0</v>
      </c>
      <c r="Q158" s="153">
        <v>0.31108000000000002</v>
      </c>
      <c r="R158" s="153">
        <f>Q158*H158</f>
        <v>2.4886400000000002</v>
      </c>
      <c r="S158" s="153">
        <v>0</v>
      </c>
      <c r="T158" s="154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5" t="s">
        <v>122</v>
      </c>
      <c r="AT158" s="155" t="s">
        <v>117</v>
      </c>
      <c r="AU158" s="155" t="s">
        <v>83</v>
      </c>
      <c r="AY158" s="17" t="s">
        <v>115</v>
      </c>
      <c r="BE158" s="156">
        <f>IF(N158="základní",J158,0)</f>
        <v>0</v>
      </c>
      <c r="BF158" s="156">
        <f>IF(N158="snížená",J158,0)</f>
        <v>0</v>
      </c>
      <c r="BG158" s="156">
        <f>IF(N158="zákl. přenesená",J158,0)</f>
        <v>0</v>
      </c>
      <c r="BH158" s="156">
        <f>IF(N158="sníž. přenesená",J158,0)</f>
        <v>0</v>
      </c>
      <c r="BI158" s="156">
        <f>IF(N158="nulová",J158,0)</f>
        <v>0</v>
      </c>
      <c r="BJ158" s="17" t="s">
        <v>81</v>
      </c>
      <c r="BK158" s="156">
        <f>ROUND(I158*H158,2)</f>
        <v>0</v>
      </c>
      <c r="BL158" s="17" t="s">
        <v>122</v>
      </c>
      <c r="BM158" s="155" t="s">
        <v>177</v>
      </c>
    </row>
    <row r="159" spans="1:65" s="2" customFormat="1" ht="19.5">
      <c r="A159" s="32"/>
      <c r="B159" s="33"/>
      <c r="C159" s="32"/>
      <c r="D159" s="157" t="s">
        <v>124</v>
      </c>
      <c r="E159" s="32"/>
      <c r="F159" s="158" t="s">
        <v>178</v>
      </c>
      <c r="G159" s="32"/>
      <c r="H159" s="32"/>
      <c r="I159" s="159"/>
      <c r="J159" s="32"/>
      <c r="K159" s="32"/>
      <c r="L159" s="33"/>
      <c r="M159" s="160"/>
      <c r="N159" s="161"/>
      <c r="O159" s="58"/>
      <c r="P159" s="58"/>
      <c r="Q159" s="58"/>
      <c r="R159" s="58"/>
      <c r="S159" s="58"/>
      <c r="T159" s="59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7" t="s">
        <v>124</v>
      </c>
      <c r="AU159" s="17" t="s">
        <v>83</v>
      </c>
    </row>
    <row r="160" spans="1:65" s="13" customFormat="1" ht="11.25">
      <c r="B160" s="162"/>
      <c r="D160" s="157" t="s">
        <v>126</v>
      </c>
      <c r="E160" s="163" t="s">
        <v>1</v>
      </c>
      <c r="F160" s="164" t="s">
        <v>179</v>
      </c>
      <c r="H160" s="165">
        <v>8</v>
      </c>
      <c r="I160" s="166"/>
      <c r="L160" s="162"/>
      <c r="M160" s="167"/>
      <c r="N160" s="168"/>
      <c r="O160" s="168"/>
      <c r="P160" s="168"/>
      <c r="Q160" s="168"/>
      <c r="R160" s="168"/>
      <c r="S160" s="168"/>
      <c r="T160" s="169"/>
      <c r="AT160" s="163" t="s">
        <v>126</v>
      </c>
      <c r="AU160" s="163" t="s">
        <v>83</v>
      </c>
      <c r="AV160" s="13" t="s">
        <v>83</v>
      </c>
      <c r="AW160" s="13" t="s">
        <v>30</v>
      </c>
      <c r="AX160" s="13" t="s">
        <v>81</v>
      </c>
      <c r="AY160" s="163" t="s">
        <v>115</v>
      </c>
    </row>
    <row r="161" spans="1:65" s="12" customFormat="1" ht="22.9" customHeight="1">
      <c r="B161" s="130"/>
      <c r="D161" s="131" t="s">
        <v>72</v>
      </c>
      <c r="E161" s="141" t="s">
        <v>174</v>
      </c>
      <c r="F161" s="141" t="s">
        <v>180</v>
      </c>
      <c r="I161" s="133"/>
      <c r="J161" s="142">
        <f>BK161</f>
        <v>0</v>
      </c>
      <c r="L161" s="130"/>
      <c r="M161" s="135"/>
      <c r="N161" s="136"/>
      <c r="O161" s="136"/>
      <c r="P161" s="137">
        <f>SUM(P162:P182)</f>
        <v>0</v>
      </c>
      <c r="Q161" s="136"/>
      <c r="R161" s="137">
        <f>SUM(R162:R182)</f>
        <v>9.064599999999999E-2</v>
      </c>
      <c r="S161" s="136"/>
      <c r="T161" s="138">
        <f>SUM(T162:T182)</f>
        <v>111.72</v>
      </c>
      <c r="AR161" s="131" t="s">
        <v>81</v>
      </c>
      <c r="AT161" s="139" t="s">
        <v>72</v>
      </c>
      <c r="AU161" s="139" t="s">
        <v>81</v>
      </c>
      <c r="AY161" s="131" t="s">
        <v>115</v>
      </c>
      <c r="BK161" s="140">
        <f>SUM(BK162:BK182)</f>
        <v>0</v>
      </c>
    </row>
    <row r="162" spans="1:65" s="2" customFormat="1" ht="33" customHeight="1">
      <c r="A162" s="32"/>
      <c r="B162" s="143"/>
      <c r="C162" s="144" t="s">
        <v>181</v>
      </c>
      <c r="D162" s="144" t="s">
        <v>117</v>
      </c>
      <c r="E162" s="145" t="s">
        <v>182</v>
      </c>
      <c r="F162" s="146" t="s">
        <v>183</v>
      </c>
      <c r="G162" s="147" t="s">
        <v>184</v>
      </c>
      <c r="H162" s="148">
        <v>148.6</v>
      </c>
      <c r="I162" s="149"/>
      <c r="J162" s="150">
        <f>ROUND(I162*H162,2)</f>
        <v>0</v>
      </c>
      <c r="K162" s="146" t="s">
        <v>121</v>
      </c>
      <c r="L162" s="33"/>
      <c r="M162" s="151" t="s">
        <v>1</v>
      </c>
      <c r="N162" s="152" t="s">
        <v>38</v>
      </c>
      <c r="O162" s="58"/>
      <c r="P162" s="153">
        <f>O162*H162</f>
        <v>0</v>
      </c>
      <c r="Q162" s="153">
        <v>6.0999999999999997E-4</v>
      </c>
      <c r="R162" s="153">
        <f>Q162*H162</f>
        <v>9.064599999999999E-2</v>
      </c>
      <c r="S162" s="153">
        <v>0</v>
      </c>
      <c r="T162" s="154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5" t="s">
        <v>122</v>
      </c>
      <c r="AT162" s="155" t="s">
        <v>117</v>
      </c>
      <c r="AU162" s="155" t="s">
        <v>83</v>
      </c>
      <c r="AY162" s="17" t="s">
        <v>115</v>
      </c>
      <c r="BE162" s="156">
        <f>IF(N162="základní",J162,0)</f>
        <v>0</v>
      </c>
      <c r="BF162" s="156">
        <f>IF(N162="snížená",J162,0)</f>
        <v>0</v>
      </c>
      <c r="BG162" s="156">
        <f>IF(N162="zákl. přenesená",J162,0)</f>
        <v>0</v>
      </c>
      <c r="BH162" s="156">
        <f>IF(N162="sníž. přenesená",J162,0)</f>
        <v>0</v>
      </c>
      <c r="BI162" s="156">
        <f>IF(N162="nulová",J162,0)</f>
        <v>0</v>
      </c>
      <c r="BJ162" s="17" t="s">
        <v>81</v>
      </c>
      <c r="BK162" s="156">
        <f>ROUND(I162*H162,2)</f>
        <v>0</v>
      </c>
      <c r="BL162" s="17" t="s">
        <v>122</v>
      </c>
      <c r="BM162" s="155" t="s">
        <v>185</v>
      </c>
    </row>
    <row r="163" spans="1:65" s="2" customFormat="1" ht="39">
      <c r="A163" s="32"/>
      <c r="B163" s="33"/>
      <c r="C163" s="32"/>
      <c r="D163" s="157" t="s">
        <v>124</v>
      </c>
      <c r="E163" s="32"/>
      <c r="F163" s="158" t="s">
        <v>186</v>
      </c>
      <c r="G163" s="32"/>
      <c r="H163" s="32"/>
      <c r="I163" s="159"/>
      <c r="J163" s="32"/>
      <c r="K163" s="32"/>
      <c r="L163" s="33"/>
      <c r="M163" s="160"/>
      <c r="N163" s="161"/>
      <c r="O163" s="58"/>
      <c r="P163" s="58"/>
      <c r="Q163" s="58"/>
      <c r="R163" s="58"/>
      <c r="S163" s="58"/>
      <c r="T163" s="59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7" t="s">
        <v>124</v>
      </c>
      <c r="AU163" s="17" t="s">
        <v>83</v>
      </c>
    </row>
    <row r="164" spans="1:65" s="13" customFormat="1" ht="11.25">
      <c r="B164" s="162"/>
      <c r="D164" s="157" t="s">
        <v>126</v>
      </c>
      <c r="E164" s="163" t="s">
        <v>1</v>
      </c>
      <c r="F164" s="164" t="s">
        <v>187</v>
      </c>
      <c r="H164" s="165">
        <v>148.6</v>
      </c>
      <c r="I164" s="166"/>
      <c r="L164" s="162"/>
      <c r="M164" s="167"/>
      <c r="N164" s="168"/>
      <c r="O164" s="168"/>
      <c r="P164" s="168"/>
      <c r="Q164" s="168"/>
      <c r="R164" s="168"/>
      <c r="S164" s="168"/>
      <c r="T164" s="169"/>
      <c r="AT164" s="163" t="s">
        <v>126</v>
      </c>
      <c r="AU164" s="163" t="s">
        <v>83</v>
      </c>
      <c r="AV164" s="13" t="s">
        <v>83</v>
      </c>
      <c r="AW164" s="13" t="s">
        <v>30</v>
      </c>
      <c r="AX164" s="13" t="s">
        <v>73</v>
      </c>
      <c r="AY164" s="163" t="s">
        <v>115</v>
      </c>
    </row>
    <row r="165" spans="1:65" s="15" customFormat="1" ht="11.25">
      <c r="B165" s="177"/>
      <c r="D165" s="157" t="s">
        <v>126</v>
      </c>
      <c r="E165" s="178" t="s">
        <v>1</v>
      </c>
      <c r="F165" s="179" t="s">
        <v>140</v>
      </c>
      <c r="H165" s="180">
        <v>148.6</v>
      </c>
      <c r="I165" s="181"/>
      <c r="L165" s="177"/>
      <c r="M165" s="182"/>
      <c r="N165" s="183"/>
      <c r="O165" s="183"/>
      <c r="P165" s="183"/>
      <c r="Q165" s="183"/>
      <c r="R165" s="183"/>
      <c r="S165" s="183"/>
      <c r="T165" s="184"/>
      <c r="AT165" s="178" t="s">
        <v>126</v>
      </c>
      <c r="AU165" s="178" t="s">
        <v>83</v>
      </c>
      <c r="AV165" s="15" t="s">
        <v>122</v>
      </c>
      <c r="AW165" s="15" t="s">
        <v>30</v>
      </c>
      <c r="AX165" s="15" t="s">
        <v>81</v>
      </c>
      <c r="AY165" s="178" t="s">
        <v>115</v>
      </c>
    </row>
    <row r="166" spans="1:65" s="2" customFormat="1" ht="24.2" customHeight="1">
      <c r="A166" s="32"/>
      <c r="B166" s="143"/>
      <c r="C166" s="144" t="s">
        <v>188</v>
      </c>
      <c r="D166" s="144" t="s">
        <v>117</v>
      </c>
      <c r="E166" s="145" t="s">
        <v>189</v>
      </c>
      <c r="F166" s="146" t="s">
        <v>190</v>
      </c>
      <c r="G166" s="147" t="s">
        <v>184</v>
      </c>
      <c r="H166" s="148">
        <v>148.6</v>
      </c>
      <c r="I166" s="149"/>
      <c r="J166" s="150">
        <f>ROUND(I166*H166,2)</f>
        <v>0</v>
      </c>
      <c r="K166" s="146" t="s">
        <v>121</v>
      </c>
      <c r="L166" s="33"/>
      <c r="M166" s="151" t="s">
        <v>1</v>
      </c>
      <c r="N166" s="152" t="s">
        <v>38</v>
      </c>
      <c r="O166" s="58"/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5" t="s">
        <v>122</v>
      </c>
      <c r="AT166" s="155" t="s">
        <v>117</v>
      </c>
      <c r="AU166" s="155" t="s">
        <v>83</v>
      </c>
      <c r="AY166" s="17" t="s">
        <v>115</v>
      </c>
      <c r="BE166" s="156">
        <f>IF(N166="základní",J166,0)</f>
        <v>0</v>
      </c>
      <c r="BF166" s="156">
        <f>IF(N166="snížená",J166,0)</f>
        <v>0</v>
      </c>
      <c r="BG166" s="156">
        <f>IF(N166="zákl. přenesená",J166,0)</f>
        <v>0</v>
      </c>
      <c r="BH166" s="156">
        <f>IF(N166="sníž. přenesená",J166,0)</f>
        <v>0</v>
      </c>
      <c r="BI166" s="156">
        <f>IF(N166="nulová",J166,0)</f>
        <v>0</v>
      </c>
      <c r="BJ166" s="17" t="s">
        <v>81</v>
      </c>
      <c r="BK166" s="156">
        <f>ROUND(I166*H166,2)</f>
        <v>0</v>
      </c>
      <c r="BL166" s="17" t="s">
        <v>122</v>
      </c>
      <c r="BM166" s="155" t="s">
        <v>191</v>
      </c>
    </row>
    <row r="167" spans="1:65" s="2" customFormat="1" ht="19.5">
      <c r="A167" s="32"/>
      <c r="B167" s="33"/>
      <c r="C167" s="32"/>
      <c r="D167" s="157" t="s">
        <v>124</v>
      </c>
      <c r="E167" s="32"/>
      <c r="F167" s="158" t="s">
        <v>192</v>
      </c>
      <c r="G167" s="32"/>
      <c r="H167" s="32"/>
      <c r="I167" s="159"/>
      <c r="J167" s="32"/>
      <c r="K167" s="32"/>
      <c r="L167" s="33"/>
      <c r="M167" s="160"/>
      <c r="N167" s="161"/>
      <c r="O167" s="58"/>
      <c r="P167" s="58"/>
      <c r="Q167" s="58"/>
      <c r="R167" s="58"/>
      <c r="S167" s="58"/>
      <c r="T167" s="59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7" t="s">
        <v>124</v>
      </c>
      <c r="AU167" s="17" t="s">
        <v>83</v>
      </c>
    </row>
    <row r="168" spans="1:65" s="13" customFormat="1" ht="11.25">
      <c r="B168" s="162"/>
      <c r="D168" s="157" t="s">
        <v>126</v>
      </c>
      <c r="E168" s="163" t="s">
        <v>1</v>
      </c>
      <c r="F168" s="164" t="s">
        <v>193</v>
      </c>
      <c r="H168" s="165">
        <v>17</v>
      </c>
      <c r="I168" s="166"/>
      <c r="L168" s="162"/>
      <c r="M168" s="167"/>
      <c r="N168" s="168"/>
      <c r="O168" s="168"/>
      <c r="P168" s="168"/>
      <c r="Q168" s="168"/>
      <c r="R168" s="168"/>
      <c r="S168" s="168"/>
      <c r="T168" s="169"/>
      <c r="AT168" s="163" t="s">
        <v>126</v>
      </c>
      <c r="AU168" s="163" t="s">
        <v>83</v>
      </c>
      <c r="AV168" s="13" t="s">
        <v>83</v>
      </c>
      <c r="AW168" s="13" t="s">
        <v>30</v>
      </c>
      <c r="AX168" s="13" t="s">
        <v>73</v>
      </c>
      <c r="AY168" s="163" t="s">
        <v>115</v>
      </c>
    </row>
    <row r="169" spans="1:65" s="13" customFormat="1" ht="11.25">
      <c r="B169" s="162"/>
      <c r="D169" s="157" t="s">
        <v>126</v>
      </c>
      <c r="E169" s="163" t="s">
        <v>1</v>
      </c>
      <c r="F169" s="164" t="s">
        <v>194</v>
      </c>
      <c r="H169" s="165">
        <v>11</v>
      </c>
      <c r="I169" s="166"/>
      <c r="L169" s="162"/>
      <c r="M169" s="167"/>
      <c r="N169" s="168"/>
      <c r="O169" s="168"/>
      <c r="P169" s="168"/>
      <c r="Q169" s="168"/>
      <c r="R169" s="168"/>
      <c r="S169" s="168"/>
      <c r="T169" s="169"/>
      <c r="AT169" s="163" t="s">
        <v>126</v>
      </c>
      <c r="AU169" s="163" t="s">
        <v>83</v>
      </c>
      <c r="AV169" s="13" t="s">
        <v>83</v>
      </c>
      <c r="AW169" s="13" t="s">
        <v>30</v>
      </c>
      <c r="AX169" s="13" t="s">
        <v>73</v>
      </c>
      <c r="AY169" s="163" t="s">
        <v>115</v>
      </c>
    </row>
    <row r="170" spans="1:65" s="13" customFormat="1" ht="11.25">
      <c r="B170" s="162"/>
      <c r="D170" s="157" t="s">
        <v>126</v>
      </c>
      <c r="E170" s="163" t="s">
        <v>1</v>
      </c>
      <c r="F170" s="164" t="s">
        <v>195</v>
      </c>
      <c r="H170" s="165">
        <v>18</v>
      </c>
      <c r="I170" s="166"/>
      <c r="L170" s="162"/>
      <c r="M170" s="167"/>
      <c r="N170" s="168"/>
      <c r="O170" s="168"/>
      <c r="P170" s="168"/>
      <c r="Q170" s="168"/>
      <c r="R170" s="168"/>
      <c r="S170" s="168"/>
      <c r="T170" s="169"/>
      <c r="AT170" s="163" t="s">
        <v>126</v>
      </c>
      <c r="AU170" s="163" t="s">
        <v>83</v>
      </c>
      <c r="AV170" s="13" t="s">
        <v>83</v>
      </c>
      <c r="AW170" s="13" t="s">
        <v>30</v>
      </c>
      <c r="AX170" s="13" t="s">
        <v>73</v>
      </c>
      <c r="AY170" s="163" t="s">
        <v>115</v>
      </c>
    </row>
    <row r="171" spans="1:65" s="13" customFormat="1" ht="11.25">
      <c r="B171" s="162"/>
      <c r="D171" s="157" t="s">
        <v>126</v>
      </c>
      <c r="E171" s="163" t="s">
        <v>1</v>
      </c>
      <c r="F171" s="164" t="s">
        <v>196</v>
      </c>
      <c r="H171" s="165">
        <v>6</v>
      </c>
      <c r="I171" s="166"/>
      <c r="L171" s="162"/>
      <c r="M171" s="167"/>
      <c r="N171" s="168"/>
      <c r="O171" s="168"/>
      <c r="P171" s="168"/>
      <c r="Q171" s="168"/>
      <c r="R171" s="168"/>
      <c r="S171" s="168"/>
      <c r="T171" s="169"/>
      <c r="AT171" s="163" t="s">
        <v>126</v>
      </c>
      <c r="AU171" s="163" t="s">
        <v>83</v>
      </c>
      <c r="AV171" s="13" t="s">
        <v>83</v>
      </c>
      <c r="AW171" s="13" t="s">
        <v>30</v>
      </c>
      <c r="AX171" s="13" t="s">
        <v>73</v>
      </c>
      <c r="AY171" s="163" t="s">
        <v>115</v>
      </c>
    </row>
    <row r="172" spans="1:65" s="13" customFormat="1" ht="11.25">
      <c r="B172" s="162"/>
      <c r="D172" s="157" t="s">
        <v>126</v>
      </c>
      <c r="E172" s="163" t="s">
        <v>1</v>
      </c>
      <c r="F172" s="164" t="s">
        <v>197</v>
      </c>
      <c r="H172" s="165">
        <v>37</v>
      </c>
      <c r="I172" s="166"/>
      <c r="L172" s="162"/>
      <c r="M172" s="167"/>
      <c r="N172" s="168"/>
      <c r="O172" s="168"/>
      <c r="P172" s="168"/>
      <c r="Q172" s="168"/>
      <c r="R172" s="168"/>
      <c r="S172" s="168"/>
      <c r="T172" s="169"/>
      <c r="AT172" s="163" t="s">
        <v>126</v>
      </c>
      <c r="AU172" s="163" t="s">
        <v>83</v>
      </c>
      <c r="AV172" s="13" t="s">
        <v>83</v>
      </c>
      <c r="AW172" s="13" t="s">
        <v>30</v>
      </c>
      <c r="AX172" s="13" t="s">
        <v>73</v>
      </c>
      <c r="AY172" s="163" t="s">
        <v>115</v>
      </c>
    </row>
    <row r="173" spans="1:65" s="13" customFormat="1" ht="11.25">
      <c r="B173" s="162"/>
      <c r="D173" s="157" t="s">
        <v>126</v>
      </c>
      <c r="E173" s="163" t="s">
        <v>1</v>
      </c>
      <c r="F173" s="164" t="s">
        <v>198</v>
      </c>
      <c r="H173" s="165">
        <v>6</v>
      </c>
      <c r="I173" s="166"/>
      <c r="L173" s="162"/>
      <c r="M173" s="167"/>
      <c r="N173" s="168"/>
      <c r="O173" s="168"/>
      <c r="P173" s="168"/>
      <c r="Q173" s="168"/>
      <c r="R173" s="168"/>
      <c r="S173" s="168"/>
      <c r="T173" s="169"/>
      <c r="AT173" s="163" t="s">
        <v>126</v>
      </c>
      <c r="AU173" s="163" t="s">
        <v>83</v>
      </c>
      <c r="AV173" s="13" t="s">
        <v>83</v>
      </c>
      <c r="AW173" s="13" t="s">
        <v>30</v>
      </c>
      <c r="AX173" s="13" t="s">
        <v>73</v>
      </c>
      <c r="AY173" s="163" t="s">
        <v>115</v>
      </c>
    </row>
    <row r="174" spans="1:65" s="13" customFormat="1" ht="11.25">
      <c r="B174" s="162"/>
      <c r="D174" s="157" t="s">
        <v>126</v>
      </c>
      <c r="E174" s="163" t="s">
        <v>1</v>
      </c>
      <c r="F174" s="164" t="s">
        <v>199</v>
      </c>
      <c r="H174" s="165">
        <v>10</v>
      </c>
      <c r="I174" s="166"/>
      <c r="L174" s="162"/>
      <c r="M174" s="167"/>
      <c r="N174" s="168"/>
      <c r="O174" s="168"/>
      <c r="P174" s="168"/>
      <c r="Q174" s="168"/>
      <c r="R174" s="168"/>
      <c r="S174" s="168"/>
      <c r="T174" s="169"/>
      <c r="AT174" s="163" t="s">
        <v>126</v>
      </c>
      <c r="AU174" s="163" t="s">
        <v>83</v>
      </c>
      <c r="AV174" s="13" t="s">
        <v>83</v>
      </c>
      <c r="AW174" s="13" t="s">
        <v>30</v>
      </c>
      <c r="AX174" s="13" t="s">
        <v>73</v>
      </c>
      <c r="AY174" s="163" t="s">
        <v>115</v>
      </c>
    </row>
    <row r="175" spans="1:65" s="13" customFormat="1" ht="11.25">
      <c r="B175" s="162"/>
      <c r="D175" s="157" t="s">
        <v>126</v>
      </c>
      <c r="E175" s="163" t="s">
        <v>1</v>
      </c>
      <c r="F175" s="164" t="s">
        <v>200</v>
      </c>
      <c r="H175" s="165">
        <v>10</v>
      </c>
      <c r="I175" s="166"/>
      <c r="L175" s="162"/>
      <c r="M175" s="167"/>
      <c r="N175" s="168"/>
      <c r="O175" s="168"/>
      <c r="P175" s="168"/>
      <c r="Q175" s="168"/>
      <c r="R175" s="168"/>
      <c r="S175" s="168"/>
      <c r="T175" s="169"/>
      <c r="AT175" s="163" t="s">
        <v>126</v>
      </c>
      <c r="AU175" s="163" t="s">
        <v>83</v>
      </c>
      <c r="AV175" s="13" t="s">
        <v>83</v>
      </c>
      <c r="AW175" s="13" t="s">
        <v>30</v>
      </c>
      <c r="AX175" s="13" t="s">
        <v>73</v>
      </c>
      <c r="AY175" s="163" t="s">
        <v>115</v>
      </c>
    </row>
    <row r="176" spans="1:65" s="13" customFormat="1" ht="11.25">
      <c r="B176" s="162"/>
      <c r="D176" s="157" t="s">
        <v>126</v>
      </c>
      <c r="E176" s="163" t="s">
        <v>1</v>
      </c>
      <c r="F176" s="164" t="s">
        <v>201</v>
      </c>
      <c r="H176" s="165">
        <v>8</v>
      </c>
      <c r="I176" s="166"/>
      <c r="L176" s="162"/>
      <c r="M176" s="167"/>
      <c r="N176" s="168"/>
      <c r="O176" s="168"/>
      <c r="P176" s="168"/>
      <c r="Q176" s="168"/>
      <c r="R176" s="168"/>
      <c r="S176" s="168"/>
      <c r="T176" s="169"/>
      <c r="AT176" s="163" t="s">
        <v>126</v>
      </c>
      <c r="AU176" s="163" t="s">
        <v>83</v>
      </c>
      <c r="AV176" s="13" t="s">
        <v>83</v>
      </c>
      <c r="AW176" s="13" t="s">
        <v>30</v>
      </c>
      <c r="AX176" s="13" t="s">
        <v>73</v>
      </c>
      <c r="AY176" s="163" t="s">
        <v>115</v>
      </c>
    </row>
    <row r="177" spans="1:65" s="13" customFormat="1" ht="11.25">
      <c r="B177" s="162"/>
      <c r="D177" s="157" t="s">
        <v>126</v>
      </c>
      <c r="E177" s="163" t="s">
        <v>1</v>
      </c>
      <c r="F177" s="164" t="s">
        <v>202</v>
      </c>
      <c r="H177" s="165">
        <v>22</v>
      </c>
      <c r="I177" s="166"/>
      <c r="L177" s="162"/>
      <c r="M177" s="167"/>
      <c r="N177" s="168"/>
      <c r="O177" s="168"/>
      <c r="P177" s="168"/>
      <c r="Q177" s="168"/>
      <c r="R177" s="168"/>
      <c r="S177" s="168"/>
      <c r="T177" s="169"/>
      <c r="AT177" s="163" t="s">
        <v>126</v>
      </c>
      <c r="AU177" s="163" t="s">
        <v>83</v>
      </c>
      <c r="AV177" s="13" t="s">
        <v>83</v>
      </c>
      <c r="AW177" s="13" t="s">
        <v>30</v>
      </c>
      <c r="AX177" s="13" t="s">
        <v>73</v>
      </c>
      <c r="AY177" s="163" t="s">
        <v>115</v>
      </c>
    </row>
    <row r="178" spans="1:65" s="13" customFormat="1" ht="11.25">
      <c r="B178" s="162"/>
      <c r="D178" s="157" t="s">
        <v>126</v>
      </c>
      <c r="E178" s="163" t="s">
        <v>1</v>
      </c>
      <c r="F178" s="164" t="s">
        <v>203</v>
      </c>
      <c r="H178" s="165">
        <v>3.6</v>
      </c>
      <c r="I178" s="166"/>
      <c r="L178" s="162"/>
      <c r="M178" s="167"/>
      <c r="N178" s="168"/>
      <c r="O178" s="168"/>
      <c r="P178" s="168"/>
      <c r="Q178" s="168"/>
      <c r="R178" s="168"/>
      <c r="S178" s="168"/>
      <c r="T178" s="169"/>
      <c r="AT178" s="163" t="s">
        <v>126</v>
      </c>
      <c r="AU178" s="163" t="s">
        <v>83</v>
      </c>
      <c r="AV178" s="13" t="s">
        <v>83</v>
      </c>
      <c r="AW178" s="13" t="s">
        <v>30</v>
      </c>
      <c r="AX178" s="13" t="s">
        <v>73</v>
      </c>
      <c r="AY178" s="163" t="s">
        <v>115</v>
      </c>
    </row>
    <row r="179" spans="1:65" s="15" customFormat="1" ht="11.25">
      <c r="B179" s="177"/>
      <c r="D179" s="157" t="s">
        <v>126</v>
      </c>
      <c r="E179" s="178" t="s">
        <v>1</v>
      </c>
      <c r="F179" s="179" t="s">
        <v>140</v>
      </c>
      <c r="H179" s="180">
        <v>148.6</v>
      </c>
      <c r="I179" s="181"/>
      <c r="L179" s="177"/>
      <c r="M179" s="182"/>
      <c r="N179" s="183"/>
      <c r="O179" s="183"/>
      <c r="P179" s="183"/>
      <c r="Q179" s="183"/>
      <c r="R179" s="183"/>
      <c r="S179" s="183"/>
      <c r="T179" s="184"/>
      <c r="AT179" s="178" t="s">
        <v>126</v>
      </c>
      <c r="AU179" s="178" t="s">
        <v>83</v>
      </c>
      <c r="AV179" s="15" t="s">
        <v>122</v>
      </c>
      <c r="AW179" s="15" t="s">
        <v>30</v>
      </c>
      <c r="AX179" s="15" t="s">
        <v>81</v>
      </c>
      <c r="AY179" s="178" t="s">
        <v>115</v>
      </c>
    </row>
    <row r="180" spans="1:65" s="2" customFormat="1" ht="16.5" customHeight="1">
      <c r="A180" s="32"/>
      <c r="B180" s="143"/>
      <c r="C180" s="144" t="s">
        <v>8</v>
      </c>
      <c r="D180" s="144" t="s">
        <v>117</v>
      </c>
      <c r="E180" s="145" t="s">
        <v>204</v>
      </c>
      <c r="F180" s="146" t="s">
        <v>205</v>
      </c>
      <c r="G180" s="147" t="s">
        <v>120</v>
      </c>
      <c r="H180" s="148">
        <v>11172</v>
      </c>
      <c r="I180" s="149"/>
      <c r="J180" s="150">
        <f>ROUND(I180*H180,2)</f>
        <v>0</v>
      </c>
      <c r="K180" s="146" t="s">
        <v>121</v>
      </c>
      <c r="L180" s="33"/>
      <c r="M180" s="151" t="s">
        <v>1</v>
      </c>
      <c r="N180" s="152" t="s">
        <v>38</v>
      </c>
      <c r="O180" s="58"/>
      <c r="P180" s="153">
        <f>O180*H180</f>
        <v>0</v>
      </c>
      <c r="Q180" s="153">
        <v>0</v>
      </c>
      <c r="R180" s="153">
        <f>Q180*H180</f>
        <v>0</v>
      </c>
      <c r="S180" s="153">
        <v>0.01</v>
      </c>
      <c r="T180" s="154">
        <f>S180*H180</f>
        <v>111.72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5" t="s">
        <v>122</v>
      </c>
      <c r="AT180" s="155" t="s">
        <v>117</v>
      </c>
      <c r="AU180" s="155" t="s">
        <v>83</v>
      </c>
      <c r="AY180" s="17" t="s">
        <v>115</v>
      </c>
      <c r="BE180" s="156">
        <f>IF(N180="základní",J180,0)</f>
        <v>0</v>
      </c>
      <c r="BF180" s="156">
        <f>IF(N180="snížená",J180,0)</f>
        <v>0</v>
      </c>
      <c r="BG180" s="156">
        <f>IF(N180="zákl. přenesená",J180,0)</f>
        <v>0</v>
      </c>
      <c r="BH180" s="156">
        <f>IF(N180="sníž. přenesená",J180,0)</f>
        <v>0</v>
      </c>
      <c r="BI180" s="156">
        <f>IF(N180="nulová",J180,0)</f>
        <v>0</v>
      </c>
      <c r="BJ180" s="17" t="s">
        <v>81</v>
      </c>
      <c r="BK180" s="156">
        <f>ROUND(I180*H180,2)</f>
        <v>0</v>
      </c>
      <c r="BL180" s="17" t="s">
        <v>122</v>
      </c>
      <c r="BM180" s="155" t="s">
        <v>206</v>
      </c>
    </row>
    <row r="181" spans="1:65" s="2" customFormat="1" ht="19.5">
      <c r="A181" s="32"/>
      <c r="B181" s="33"/>
      <c r="C181" s="32"/>
      <c r="D181" s="157" t="s">
        <v>124</v>
      </c>
      <c r="E181" s="32"/>
      <c r="F181" s="158" t="s">
        <v>207</v>
      </c>
      <c r="G181" s="32"/>
      <c r="H181" s="32"/>
      <c r="I181" s="159"/>
      <c r="J181" s="32"/>
      <c r="K181" s="32"/>
      <c r="L181" s="33"/>
      <c r="M181" s="160"/>
      <c r="N181" s="161"/>
      <c r="O181" s="58"/>
      <c r="P181" s="58"/>
      <c r="Q181" s="58"/>
      <c r="R181" s="58"/>
      <c r="S181" s="58"/>
      <c r="T181" s="59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T181" s="17" t="s">
        <v>124</v>
      </c>
      <c r="AU181" s="17" t="s">
        <v>83</v>
      </c>
    </row>
    <row r="182" spans="1:65" s="13" customFormat="1" ht="11.25">
      <c r="B182" s="162"/>
      <c r="D182" s="157" t="s">
        <v>126</v>
      </c>
      <c r="E182" s="163" t="s">
        <v>1</v>
      </c>
      <c r="F182" s="164" t="s">
        <v>208</v>
      </c>
      <c r="H182" s="165">
        <v>11172</v>
      </c>
      <c r="I182" s="166"/>
      <c r="L182" s="162"/>
      <c r="M182" s="167"/>
      <c r="N182" s="168"/>
      <c r="O182" s="168"/>
      <c r="P182" s="168"/>
      <c r="Q182" s="168"/>
      <c r="R182" s="168"/>
      <c r="S182" s="168"/>
      <c r="T182" s="169"/>
      <c r="AT182" s="163" t="s">
        <v>126</v>
      </c>
      <c r="AU182" s="163" t="s">
        <v>83</v>
      </c>
      <c r="AV182" s="13" t="s">
        <v>83</v>
      </c>
      <c r="AW182" s="13" t="s">
        <v>30</v>
      </c>
      <c r="AX182" s="13" t="s">
        <v>81</v>
      </c>
      <c r="AY182" s="163" t="s">
        <v>115</v>
      </c>
    </row>
    <row r="183" spans="1:65" s="12" customFormat="1" ht="22.9" customHeight="1">
      <c r="B183" s="130"/>
      <c r="D183" s="131" t="s">
        <v>72</v>
      </c>
      <c r="E183" s="141" t="s">
        <v>209</v>
      </c>
      <c r="F183" s="141" t="s">
        <v>210</v>
      </c>
      <c r="I183" s="133"/>
      <c r="J183" s="142">
        <f>BK183</f>
        <v>0</v>
      </c>
      <c r="L183" s="130"/>
      <c r="M183" s="135"/>
      <c r="N183" s="136"/>
      <c r="O183" s="136"/>
      <c r="P183" s="137">
        <f>SUM(P184:P193)</f>
        <v>0</v>
      </c>
      <c r="Q183" s="136"/>
      <c r="R183" s="137">
        <f>SUM(R184:R193)</f>
        <v>0</v>
      </c>
      <c r="S183" s="136"/>
      <c r="T183" s="138">
        <f>SUM(T184:T193)</f>
        <v>0</v>
      </c>
      <c r="AR183" s="131" t="s">
        <v>81</v>
      </c>
      <c r="AT183" s="139" t="s">
        <v>72</v>
      </c>
      <c r="AU183" s="139" t="s">
        <v>81</v>
      </c>
      <c r="AY183" s="131" t="s">
        <v>115</v>
      </c>
      <c r="BK183" s="140">
        <f>SUM(BK184:BK193)</f>
        <v>0</v>
      </c>
    </row>
    <row r="184" spans="1:65" s="2" customFormat="1" ht="33" customHeight="1">
      <c r="A184" s="32"/>
      <c r="B184" s="143"/>
      <c r="C184" s="144" t="s">
        <v>211</v>
      </c>
      <c r="D184" s="144" t="s">
        <v>117</v>
      </c>
      <c r="E184" s="145" t="s">
        <v>212</v>
      </c>
      <c r="F184" s="146" t="s">
        <v>213</v>
      </c>
      <c r="G184" s="147" t="s">
        <v>214</v>
      </c>
      <c r="H184" s="148">
        <v>2569.56</v>
      </c>
      <c r="I184" s="149"/>
      <c r="J184" s="150">
        <f>ROUND(I184*H184,2)</f>
        <v>0</v>
      </c>
      <c r="K184" s="146" t="s">
        <v>121</v>
      </c>
      <c r="L184" s="33"/>
      <c r="M184" s="151" t="s">
        <v>1</v>
      </c>
      <c r="N184" s="152" t="s">
        <v>38</v>
      </c>
      <c r="O184" s="58"/>
      <c r="P184" s="153">
        <f>O184*H184</f>
        <v>0</v>
      </c>
      <c r="Q184" s="153">
        <v>0</v>
      </c>
      <c r="R184" s="153">
        <f>Q184*H184</f>
        <v>0</v>
      </c>
      <c r="S184" s="153">
        <v>0</v>
      </c>
      <c r="T184" s="154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5" t="s">
        <v>122</v>
      </c>
      <c r="AT184" s="155" t="s">
        <v>117</v>
      </c>
      <c r="AU184" s="155" t="s">
        <v>83</v>
      </c>
      <c r="AY184" s="17" t="s">
        <v>115</v>
      </c>
      <c r="BE184" s="156">
        <f>IF(N184="základní",J184,0)</f>
        <v>0</v>
      </c>
      <c r="BF184" s="156">
        <f>IF(N184="snížená",J184,0)</f>
        <v>0</v>
      </c>
      <c r="BG184" s="156">
        <f>IF(N184="zákl. přenesená",J184,0)</f>
        <v>0</v>
      </c>
      <c r="BH184" s="156">
        <f>IF(N184="sníž. přenesená",J184,0)</f>
        <v>0</v>
      </c>
      <c r="BI184" s="156">
        <f>IF(N184="nulová",J184,0)</f>
        <v>0</v>
      </c>
      <c r="BJ184" s="17" t="s">
        <v>81</v>
      </c>
      <c r="BK184" s="156">
        <f>ROUND(I184*H184,2)</f>
        <v>0</v>
      </c>
      <c r="BL184" s="17" t="s">
        <v>122</v>
      </c>
      <c r="BM184" s="155" t="s">
        <v>215</v>
      </c>
    </row>
    <row r="185" spans="1:65" s="2" customFormat="1" ht="19.5">
      <c r="A185" s="32"/>
      <c r="B185" s="33"/>
      <c r="C185" s="32"/>
      <c r="D185" s="157" t="s">
        <v>124</v>
      </c>
      <c r="E185" s="32"/>
      <c r="F185" s="158" t="s">
        <v>216</v>
      </c>
      <c r="G185" s="32"/>
      <c r="H185" s="32"/>
      <c r="I185" s="159"/>
      <c r="J185" s="32"/>
      <c r="K185" s="32"/>
      <c r="L185" s="33"/>
      <c r="M185" s="160"/>
      <c r="N185" s="161"/>
      <c r="O185" s="58"/>
      <c r="P185" s="58"/>
      <c r="Q185" s="58"/>
      <c r="R185" s="58"/>
      <c r="S185" s="58"/>
      <c r="T185" s="59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T185" s="17" t="s">
        <v>124</v>
      </c>
      <c r="AU185" s="17" t="s">
        <v>83</v>
      </c>
    </row>
    <row r="186" spans="1:65" s="13" customFormat="1" ht="11.25">
      <c r="B186" s="162"/>
      <c r="D186" s="157" t="s">
        <v>126</v>
      </c>
      <c r="E186" s="163" t="s">
        <v>1</v>
      </c>
      <c r="F186" s="164" t="s">
        <v>217</v>
      </c>
      <c r="H186" s="165">
        <v>2569.56</v>
      </c>
      <c r="I186" s="166"/>
      <c r="L186" s="162"/>
      <c r="M186" s="167"/>
      <c r="N186" s="168"/>
      <c r="O186" s="168"/>
      <c r="P186" s="168"/>
      <c r="Q186" s="168"/>
      <c r="R186" s="168"/>
      <c r="S186" s="168"/>
      <c r="T186" s="169"/>
      <c r="AT186" s="163" t="s">
        <v>126</v>
      </c>
      <c r="AU186" s="163" t="s">
        <v>83</v>
      </c>
      <c r="AV186" s="13" t="s">
        <v>83</v>
      </c>
      <c r="AW186" s="13" t="s">
        <v>30</v>
      </c>
      <c r="AX186" s="13" t="s">
        <v>73</v>
      </c>
      <c r="AY186" s="163" t="s">
        <v>115</v>
      </c>
    </row>
    <row r="187" spans="1:65" s="15" customFormat="1" ht="11.25">
      <c r="B187" s="177"/>
      <c r="D187" s="157" t="s">
        <v>126</v>
      </c>
      <c r="E187" s="178" t="s">
        <v>1</v>
      </c>
      <c r="F187" s="179" t="s">
        <v>140</v>
      </c>
      <c r="H187" s="180">
        <v>2569.56</v>
      </c>
      <c r="I187" s="181"/>
      <c r="L187" s="177"/>
      <c r="M187" s="182"/>
      <c r="N187" s="183"/>
      <c r="O187" s="183"/>
      <c r="P187" s="183"/>
      <c r="Q187" s="183"/>
      <c r="R187" s="183"/>
      <c r="S187" s="183"/>
      <c r="T187" s="184"/>
      <c r="AT187" s="178" t="s">
        <v>126</v>
      </c>
      <c r="AU187" s="178" t="s">
        <v>83</v>
      </c>
      <c r="AV187" s="15" t="s">
        <v>122</v>
      </c>
      <c r="AW187" s="15" t="s">
        <v>30</v>
      </c>
      <c r="AX187" s="15" t="s">
        <v>81</v>
      </c>
      <c r="AY187" s="178" t="s">
        <v>115</v>
      </c>
    </row>
    <row r="188" spans="1:65" s="2" customFormat="1" ht="21.75" customHeight="1">
      <c r="A188" s="32"/>
      <c r="B188" s="143"/>
      <c r="C188" s="144" t="s">
        <v>218</v>
      </c>
      <c r="D188" s="144" t="s">
        <v>117</v>
      </c>
      <c r="E188" s="145" t="s">
        <v>219</v>
      </c>
      <c r="F188" s="146" t="s">
        <v>220</v>
      </c>
      <c r="G188" s="147" t="s">
        <v>214</v>
      </c>
      <c r="H188" s="148">
        <v>10278.24</v>
      </c>
      <c r="I188" s="149"/>
      <c r="J188" s="150">
        <f>ROUND(I188*H188,2)</f>
        <v>0</v>
      </c>
      <c r="K188" s="146" t="s">
        <v>121</v>
      </c>
      <c r="L188" s="33"/>
      <c r="M188" s="151" t="s">
        <v>1</v>
      </c>
      <c r="N188" s="152" t="s">
        <v>38</v>
      </c>
      <c r="O188" s="58"/>
      <c r="P188" s="153">
        <f>O188*H188</f>
        <v>0</v>
      </c>
      <c r="Q188" s="153">
        <v>0</v>
      </c>
      <c r="R188" s="153">
        <f>Q188*H188</f>
        <v>0</v>
      </c>
      <c r="S188" s="153">
        <v>0</v>
      </c>
      <c r="T188" s="154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5" t="s">
        <v>122</v>
      </c>
      <c r="AT188" s="155" t="s">
        <v>117</v>
      </c>
      <c r="AU188" s="155" t="s">
        <v>83</v>
      </c>
      <c r="AY188" s="17" t="s">
        <v>115</v>
      </c>
      <c r="BE188" s="156">
        <f>IF(N188="základní",J188,0)</f>
        <v>0</v>
      </c>
      <c r="BF188" s="156">
        <f>IF(N188="snížená",J188,0)</f>
        <v>0</v>
      </c>
      <c r="BG188" s="156">
        <f>IF(N188="zákl. přenesená",J188,0)</f>
        <v>0</v>
      </c>
      <c r="BH188" s="156">
        <f>IF(N188="sníž. přenesená",J188,0)</f>
        <v>0</v>
      </c>
      <c r="BI188" s="156">
        <f>IF(N188="nulová",J188,0)</f>
        <v>0</v>
      </c>
      <c r="BJ188" s="17" t="s">
        <v>81</v>
      </c>
      <c r="BK188" s="156">
        <f>ROUND(I188*H188,2)</f>
        <v>0</v>
      </c>
      <c r="BL188" s="17" t="s">
        <v>122</v>
      </c>
      <c r="BM188" s="155" t="s">
        <v>221</v>
      </c>
    </row>
    <row r="189" spans="1:65" s="2" customFormat="1" ht="29.25">
      <c r="A189" s="32"/>
      <c r="B189" s="33"/>
      <c r="C189" s="32"/>
      <c r="D189" s="157" t="s">
        <v>124</v>
      </c>
      <c r="E189" s="32"/>
      <c r="F189" s="158" t="s">
        <v>222</v>
      </c>
      <c r="G189" s="32"/>
      <c r="H189" s="32"/>
      <c r="I189" s="159"/>
      <c r="J189" s="32"/>
      <c r="K189" s="32"/>
      <c r="L189" s="33"/>
      <c r="M189" s="160"/>
      <c r="N189" s="161"/>
      <c r="O189" s="58"/>
      <c r="P189" s="58"/>
      <c r="Q189" s="58"/>
      <c r="R189" s="58"/>
      <c r="S189" s="58"/>
      <c r="T189" s="59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T189" s="17" t="s">
        <v>124</v>
      </c>
      <c r="AU189" s="17" t="s">
        <v>83</v>
      </c>
    </row>
    <row r="190" spans="1:65" s="13" customFormat="1" ht="11.25">
      <c r="B190" s="162"/>
      <c r="D190" s="157" t="s">
        <v>126</v>
      </c>
      <c r="E190" s="163" t="s">
        <v>1</v>
      </c>
      <c r="F190" s="164" t="s">
        <v>223</v>
      </c>
      <c r="H190" s="165">
        <v>10278.24</v>
      </c>
      <c r="I190" s="166"/>
      <c r="L190" s="162"/>
      <c r="M190" s="167"/>
      <c r="N190" s="168"/>
      <c r="O190" s="168"/>
      <c r="P190" s="168"/>
      <c r="Q190" s="168"/>
      <c r="R190" s="168"/>
      <c r="S190" s="168"/>
      <c r="T190" s="169"/>
      <c r="AT190" s="163" t="s">
        <v>126</v>
      </c>
      <c r="AU190" s="163" t="s">
        <v>83</v>
      </c>
      <c r="AV190" s="13" t="s">
        <v>83</v>
      </c>
      <c r="AW190" s="13" t="s">
        <v>30</v>
      </c>
      <c r="AX190" s="13" t="s">
        <v>81</v>
      </c>
      <c r="AY190" s="163" t="s">
        <v>115</v>
      </c>
    </row>
    <row r="191" spans="1:65" s="2" customFormat="1" ht="44.25" customHeight="1">
      <c r="A191" s="32"/>
      <c r="B191" s="143"/>
      <c r="C191" s="144" t="s">
        <v>224</v>
      </c>
      <c r="D191" s="144" t="s">
        <v>117</v>
      </c>
      <c r="E191" s="145" t="s">
        <v>225</v>
      </c>
      <c r="F191" s="146" t="s">
        <v>226</v>
      </c>
      <c r="G191" s="147" t="s">
        <v>214</v>
      </c>
      <c r="H191" s="148">
        <v>2569.56</v>
      </c>
      <c r="I191" s="149"/>
      <c r="J191" s="150">
        <f>ROUND(I191*H191,2)</f>
        <v>0</v>
      </c>
      <c r="K191" s="146" t="s">
        <v>121</v>
      </c>
      <c r="L191" s="33"/>
      <c r="M191" s="151" t="s">
        <v>1</v>
      </c>
      <c r="N191" s="152" t="s">
        <v>38</v>
      </c>
      <c r="O191" s="58"/>
      <c r="P191" s="153">
        <f>O191*H191</f>
        <v>0</v>
      </c>
      <c r="Q191" s="153">
        <v>0</v>
      </c>
      <c r="R191" s="153">
        <f>Q191*H191</f>
        <v>0</v>
      </c>
      <c r="S191" s="153">
        <v>0</v>
      </c>
      <c r="T191" s="154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5" t="s">
        <v>122</v>
      </c>
      <c r="AT191" s="155" t="s">
        <v>117</v>
      </c>
      <c r="AU191" s="155" t="s">
        <v>83</v>
      </c>
      <c r="AY191" s="17" t="s">
        <v>115</v>
      </c>
      <c r="BE191" s="156">
        <f>IF(N191="základní",J191,0)</f>
        <v>0</v>
      </c>
      <c r="BF191" s="156">
        <f>IF(N191="snížená",J191,0)</f>
        <v>0</v>
      </c>
      <c r="BG191" s="156">
        <f>IF(N191="zákl. přenesená",J191,0)</f>
        <v>0</v>
      </c>
      <c r="BH191" s="156">
        <f>IF(N191="sníž. přenesená",J191,0)</f>
        <v>0</v>
      </c>
      <c r="BI191" s="156">
        <f>IF(N191="nulová",J191,0)</f>
        <v>0</v>
      </c>
      <c r="BJ191" s="17" t="s">
        <v>81</v>
      </c>
      <c r="BK191" s="156">
        <f>ROUND(I191*H191,2)</f>
        <v>0</v>
      </c>
      <c r="BL191" s="17" t="s">
        <v>122</v>
      </c>
      <c r="BM191" s="155" t="s">
        <v>227</v>
      </c>
    </row>
    <row r="192" spans="1:65" s="2" customFormat="1" ht="29.25">
      <c r="A192" s="32"/>
      <c r="B192" s="33"/>
      <c r="C192" s="32"/>
      <c r="D192" s="157" t="s">
        <v>124</v>
      </c>
      <c r="E192" s="32"/>
      <c r="F192" s="158" t="s">
        <v>226</v>
      </c>
      <c r="G192" s="32"/>
      <c r="H192" s="32"/>
      <c r="I192" s="159"/>
      <c r="J192" s="32"/>
      <c r="K192" s="32"/>
      <c r="L192" s="33"/>
      <c r="M192" s="160"/>
      <c r="N192" s="161"/>
      <c r="O192" s="58"/>
      <c r="P192" s="58"/>
      <c r="Q192" s="58"/>
      <c r="R192" s="58"/>
      <c r="S192" s="58"/>
      <c r="T192" s="59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T192" s="17" t="s">
        <v>124</v>
      </c>
      <c r="AU192" s="17" t="s">
        <v>83</v>
      </c>
    </row>
    <row r="193" spans="1:65" s="13" customFormat="1" ht="11.25">
      <c r="B193" s="162"/>
      <c r="D193" s="157" t="s">
        <v>126</v>
      </c>
      <c r="E193" s="163" t="s">
        <v>1</v>
      </c>
      <c r="F193" s="164" t="s">
        <v>217</v>
      </c>
      <c r="H193" s="165">
        <v>2569.56</v>
      </c>
      <c r="I193" s="166"/>
      <c r="L193" s="162"/>
      <c r="M193" s="167"/>
      <c r="N193" s="168"/>
      <c r="O193" s="168"/>
      <c r="P193" s="168"/>
      <c r="Q193" s="168"/>
      <c r="R193" s="168"/>
      <c r="S193" s="168"/>
      <c r="T193" s="169"/>
      <c r="AT193" s="163" t="s">
        <v>126</v>
      </c>
      <c r="AU193" s="163" t="s">
        <v>83</v>
      </c>
      <c r="AV193" s="13" t="s">
        <v>83</v>
      </c>
      <c r="AW193" s="13" t="s">
        <v>30</v>
      </c>
      <c r="AX193" s="13" t="s">
        <v>81</v>
      </c>
      <c r="AY193" s="163" t="s">
        <v>115</v>
      </c>
    </row>
    <row r="194" spans="1:65" s="12" customFormat="1" ht="22.9" customHeight="1">
      <c r="B194" s="130"/>
      <c r="D194" s="131" t="s">
        <v>72</v>
      </c>
      <c r="E194" s="141" t="s">
        <v>228</v>
      </c>
      <c r="F194" s="141" t="s">
        <v>229</v>
      </c>
      <c r="I194" s="133"/>
      <c r="J194" s="142">
        <f>BK194</f>
        <v>0</v>
      </c>
      <c r="L194" s="130"/>
      <c r="M194" s="135"/>
      <c r="N194" s="136"/>
      <c r="O194" s="136"/>
      <c r="P194" s="137">
        <f>SUM(P195:P196)</f>
        <v>0</v>
      </c>
      <c r="Q194" s="136"/>
      <c r="R194" s="137">
        <f>SUM(R195:R196)</f>
        <v>0</v>
      </c>
      <c r="S194" s="136"/>
      <c r="T194" s="138">
        <f>SUM(T195:T196)</f>
        <v>0</v>
      </c>
      <c r="AR194" s="131" t="s">
        <v>81</v>
      </c>
      <c r="AT194" s="139" t="s">
        <v>72</v>
      </c>
      <c r="AU194" s="139" t="s">
        <v>81</v>
      </c>
      <c r="AY194" s="131" t="s">
        <v>115</v>
      </c>
      <c r="BK194" s="140">
        <f>SUM(BK195:BK196)</f>
        <v>0</v>
      </c>
    </row>
    <row r="195" spans="1:65" s="2" customFormat="1" ht="33" customHeight="1">
      <c r="A195" s="32"/>
      <c r="B195" s="143"/>
      <c r="C195" s="144" t="s">
        <v>230</v>
      </c>
      <c r="D195" s="144" t="s">
        <v>117</v>
      </c>
      <c r="E195" s="145" t="s">
        <v>231</v>
      </c>
      <c r="F195" s="146" t="s">
        <v>232</v>
      </c>
      <c r="G195" s="147" t="s">
        <v>214</v>
      </c>
      <c r="H195" s="148">
        <v>2733.9780000000001</v>
      </c>
      <c r="I195" s="149"/>
      <c r="J195" s="150">
        <f>ROUND(I195*H195,2)</f>
        <v>0</v>
      </c>
      <c r="K195" s="146" t="s">
        <v>121</v>
      </c>
      <c r="L195" s="33"/>
      <c r="M195" s="151" t="s">
        <v>1</v>
      </c>
      <c r="N195" s="152" t="s">
        <v>38</v>
      </c>
      <c r="O195" s="58"/>
      <c r="P195" s="153">
        <f>O195*H195</f>
        <v>0</v>
      </c>
      <c r="Q195" s="153">
        <v>0</v>
      </c>
      <c r="R195" s="153">
        <f>Q195*H195</f>
        <v>0</v>
      </c>
      <c r="S195" s="153">
        <v>0</v>
      </c>
      <c r="T195" s="154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5" t="s">
        <v>122</v>
      </c>
      <c r="AT195" s="155" t="s">
        <v>117</v>
      </c>
      <c r="AU195" s="155" t="s">
        <v>83</v>
      </c>
      <c r="AY195" s="17" t="s">
        <v>115</v>
      </c>
      <c r="BE195" s="156">
        <f>IF(N195="základní",J195,0)</f>
        <v>0</v>
      </c>
      <c r="BF195" s="156">
        <f>IF(N195="snížená",J195,0)</f>
        <v>0</v>
      </c>
      <c r="BG195" s="156">
        <f>IF(N195="zákl. přenesená",J195,0)</f>
        <v>0</v>
      </c>
      <c r="BH195" s="156">
        <f>IF(N195="sníž. přenesená",J195,0)</f>
        <v>0</v>
      </c>
      <c r="BI195" s="156">
        <f>IF(N195="nulová",J195,0)</f>
        <v>0</v>
      </c>
      <c r="BJ195" s="17" t="s">
        <v>81</v>
      </c>
      <c r="BK195" s="156">
        <f>ROUND(I195*H195,2)</f>
        <v>0</v>
      </c>
      <c r="BL195" s="17" t="s">
        <v>122</v>
      </c>
      <c r="BM195" s="155" t="s">
        <v>233</v>
      </c>
    </row>
    <row r="196" spans="1:65" s="2" customFormat="1" ht="29.25">
      <c r="A196" s="32"/>
      <c r="B196" s="33"/>
      <c r="C196" s="32"/>
      <c r="D196" s="157" t="s">
        <v>124</v>
      </c>
      <c r="E196" s="32"/>
      <c r="F196" s="158" t="s">
        <v>234</v>
      </c>
      <c r="G196" s="32"/>
      <c r="H196" s="32"/>
      <c r="I196" s="159"/>
      <c r="J196" s="32"/>
      <c r="K196" s="32"/>
      <c r="L196" s="33"/>
      <c r="M196" s="185"/>
      <c r="N196" s="186"/>
      <c r="O196" s="187"/>
      <c r="P196" s="187"/>
      <c r="Q196" s="187"/>
      <c r="R196" s="187"/>
      <c r="S196" s="187"/>
      <c r="T196" s="188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T196" s="17" t="s">
        <v>124</v>
      </c>
      <c r="AU196" s="17" t="s">
        <v>83</v>
      </c>
    </row>
    <row r="197" spans="1:65" s="2" customFormat="1" ht="6.95" customHeight="1">
      <c r="A197" s="32"/>
      <c r="B197" s="47"/>
      <c r="C197" s="48"/>
      <c r="D197" s="48"/>
      <c r="E197" s="48"/>
      <c r="F197" s="48"/>
      <c r="G197" s="48"/>
      <c r="H197" s="48"/>
      <c r="I197" s="48"/>
      <c r="J197" s="48"/>
      <c r="K197" s="48"/>
      <c r="L197" s="33"/>
      <c r="M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</row>
  </sheetData>
  <autoFilter ref="C122:K196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1"/>
  <sheetViews>
    <sheetView showGridLines="0" workbookViewId="0">
      <selection activeCell="AC152" sqref="AC15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0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7" t="s">
        <v>84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1:46" s="1" customFormat="1" ht="24.95" customHeight="1">
      <c r="B4" s="20"/>
      <c r="D4" s="21" t="s">
        <v>85</v>
      </c>
      <c r="L4" s="20"/>
      <c r="M4" s="93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31" t="str">
        <f>'Rekapitulace stavby'!K6</f>
        <v>Obnova místních komunikací v obci Písečná - Komunikace 33c</v>
      </c>
      <c r="F7" s="232"/>
      <c r="G7" s="232"/>
      <c r="H7" s="232"/>
      <c r="L7" s="20"/>
    </row>
    <row r="8" spans="1:46" s="2" customFormat="1" ht="12" customHeight="1">
      <c r="A8" s="32"/>
      <c r="B8" s="33"/>
      <c r="C8" s="32"/>
      <c r="D8" s="27" t="s">
        <v>86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11" t="s">
        <v>235</v>
      </c>
      <c r="F9" s="233"/>
      <c r="G9" s="233"/>
      <c r="H9" s="233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13. 4. 2022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24</v>
      </c>
      <c r="E14" s="32"/>
      <c r="F14" s="32"/>
      <c r="G14" s="32"/>
      <c r="H14" s="32"/>
      <c r="I14" s="27" t="s">
        <v>25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25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34" t="str">
        <f>'Rekapitulace stavby'!E14</f>
        <v>Vyplň údaj</v>
      </c>
      <c r="F18" s="195"/>
      <c r="G18" s="195"/>
      <c r="H18" s="195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25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25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4"/>
      <c r="B27" s="95"/>
      <c r="C27" s="94"/>
      <c r="D27" s="94"/>
      <c r="E27" s="200" t="s">
        <v>1</v>
      </c>
      <c r="F27" s="200"/>
      <c r="G27" s="200"/>
      <c r="H27" s="20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7" t="s">
        <v>33</v>
      </c>
      <c r="E30" s="32"/>
      <c r="F30" s="32"/>
      <c r="G30" s="32"/>
      <c r="H30" s="32"/>
      <c r="I30" s="32"/>
      <c r="J30" s="71">
        <f>ROUND(J122,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8" t="s">
        <v>37</v>
      </c>
      <c r="E33" s="27" t="s">
        <v>38</v>
      </c>
      <c r="F33" s="99">
        <f>ROUND((SUM(BE122:BE160)),  2)</f>
        <v>0</v>
      </c>
      <c r="G33" s="32"/>
      <c r="H33" s="32"/>
      <c r="I33" s="100">
        <v>0.21</v>
      </c>
      <c r="J33" s="99">
        <f>ROUND(((SUM(BE122:BE160))*I33),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39</v>
      </c>
      <c r="F34" s="99">
        <f>ROUND((SUM(BF122:BF160)),  2)</f>
        <v>0</v>
      </c>
      <c r="G34" s="32"/>
      <c r="H34" s="32"/>
      <c r="I34" s="100">
        <v>0.15</v>
      </c>
      <c r="J34" s="99">
        <f>ROUND(((SUM(BF122:BF160))*I34),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40</v>
      </c>
      <c r="F35" s="99">
        <f>ROUND((SUM(BG122:BG160)),  2)</f>
        <v>0</v>
      </c>
      <c r="G35" s="32"/>
      <c r="H35" s="32"/>
      <c r="I35" s="100">
        <v>0.21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41</v>
      </c>
      <c r="F36" s="99">
        <f>ROUND((SUM(BH122:BH160)),  2)</f>
        <v>0</v>
      </c>
      <c r="G36" s="32"/>
      <c r="H36" s="32"/>
      <c r="I36" s="100">
        <v>0.15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42</v>
      </c>
      <c r="F37" s="99">
        <f>ROUND((SUM(BI122:BI160)),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1"/>
      <c r="D39" s="102" t="s">
        <v>43</v>
      </c>
      <c r="E39" s="60"/>
      <c r="F39" s="60"/>
      <c r="G39" s="103" t="s">
        <v>44</v>
      </c>
      <c r="H39" s="104" t="s">
        <v>45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07" t="s">
        <v>49</v>
      </c>
      <c r="G61" s="45" t="s">
        <v>48</v>
      </c>
      <c r="H61" s="35"/>
      <c r="I61" s="35"/>
      <c r="J61" s="108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07" t="s">
        <v>49</v>
      </c>
      <c r="G76" s="45" t="s">
        <v>48</v>
      </c>
      <c r="H76" s="35"/>
      <c r="I76" s="35"/>
      <c r="J76" s="108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hidden="1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hidden="1" customHeight="1">
      <c r="A82" s="32"/>
      <c r="B82" s="33"/>
      <c r="C82" s="21" t="s">
        <v>88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hidden="1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hidden="1" customHeight="1">
      <c r="A85" s="32"/>
      <c r="B85" s="33"/>
      <c r="C85" s="32"/>
      <c r="D85" s="32"/>
      <c r="E85" s="231" t="str">
        <f>E7</f>
        <v>Obnova místních komunikací v obci Písečná - Komunikace 33c</v>
      </c>
      <c r="F85" s="232"/>
      <c r="G85" s="232"/>
      <c r="H85" s="23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hidden="1" customHeight="1">
      <c r="A86" s="32"/>
      <c r="B86" s="33"/>
      <c r="C86" s="27" t="s">
        <v>86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hidden="1" customHeight="1">
      <c r="A87" s="32"/>
      <c r="B87" s="33"/>
      <c r="C87" s="32"/>
      <c r="D87" s="32"/>
      <c r="E87" s="211" t="str">
        <f>E9</f>
        <v>SO - 101 - VRN</v>
      </c>
      <c r="F87" s="233"/>
      <c r="G87" s="233"/>
      <c r="H87" s="233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hidden="1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hidden="1" customHeight="1">
      <c r="A89" s="32"/>
      <c r="B89" s="33"/>
      <c r="C89" s="27" t="s">
        <v>20</v>
      </c>
      <c r="D89" s="32"/>
      <c r="E89" s="32"/>
      <c r="F89" s="25" t="str">
        <f>F12</f>
        <v xml:space="preserve"> </v>
      </c>
      <c r="G89" s="32"/>
      <c r="H89" s="32"/>
      <c r="I89" s="27" t="s">
        <v>22</v>
      </c>
      <c r="J89" s="55" t="str">
        <f>IF(J12="","",J12)</f>
        <v>13. 4. 2022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hidden="1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hidden="1" customHeight="1">
      <c r="A91" s="32"/>
      <c r="B91" s="33"/>
      <c r="C91" s="27" t="s">
        <v>24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hidden="1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hidden="1" customHeight="1">
      <c r="A94" s="32"/>
      <c r="B94" s="33"/>
      <c r="C94" s="109" t="s">
        <v>89</v>
      </c>
      <c r="D94" s="101"/>
      <c r="E94" s="101"/>
      <c r="F94" s="101"/>
      <c r="G94" s="101"/>
      <c r="H94" s="101"/>
      <c r="I94" s="101"/>
      <c r="J94" s="110" t="s">
        <v>90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hidden="1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hidden="1" customHeight="1">
      <c r="A96" s="32"/>
      <c r="B96" s="33"/>
      <c r="C96" s="111" t="s">
        <v>91</v>
      </c>
      <c r="D96" s="32"/>
      <c r="E96" s="32"/>
      <c r="F96" s="32"/>
      <c r="G96" s="32"/>
      <c r="H96" s="32"/>
      <c r="I96" s="32"/>
      <c r="J96" s="71">
        <f>J122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92</v>
      </c>
    </row>
    <row r="97" spans="1:31" s="9" customFormat="1" ht="24.95" hidden="1" customHeight="1">
      <c r="B97" s="112"/>
      <c r="D97" s="113" t="s">
        <v>236</v>
      </c>
      <c r="E97" s="114"/>
      <c r="F97" s="114"/>
      <c r="G97" s="114"/>
      <c r="H97" s="114"/>
      <c r="I97" s="114"/>
      <c r="J97" s="115">
        <f>J123</f>
        <v>0</v>
      </c>
      <c r="L97" s="112"/>
    </row>
    <row r="98" spans="1:31" s="10" customFormat="1" ht="19.899999999999999" hidden="1" customHeight="1">
      <c r="B98" s="116"/>
      <c r="D98" s="117" t="s">
        <v>237</v>
      </c>
      <c r="E98" s="118"/>
      <c r="F98" s="118"/>
      <c r="G98" s="118"/>
      <c r="H98" s="118"/>
      <c r="I98" s="118"/>
      <c r="J98" s="119">
        <f>J124</f>
        <v>0</v>
      </c>
      <c r="L98" s="116"/>
    </row>
    <row r="99" spans="1:31" s="10" customFormat="1" ht="19.899999999999999" hidden="1" customHeight="1">
      <c r="B99" s="116"/>
      <c r="D99" s="117" t="s">
        <v>238</v>
      </c>
      <c r="E99" s="118"/>
      <c r="F99" s="118"/>
      <c r="G99" s="118"/>
      <c r="H99" s="118"/>
      <c r="I99" s="118"/>
      <c r="J99" s="119">
        <f>J129</f>
        <v>0</v>
      </c>
      <c r="L99" s="116"/>
    </row>
    <row r="100" spans="1:31" s="10" customFormat="1" ht="19.899999999999999" hidden="1" customHeight="1">
      <c r="B100" s="116"/>
      <c r="D100" s="117" t="s">
        <v>239</v>
      </c>
      <c r="E100" s="118"/>
      <c r="F100" s="118"/>
      <c r="G100" s="118"/>
      <c r="H100" s="118"/>
      <c r="I100" s="118"/>
      <c r="J100" s="119">
        <f>J139</f>
        <v>0</v>
      </c>
      <c r="L100" s="116"/>
    </row>
    <row r="101" spans="1:31" s="10" customFormat="1" ht="19.899999999999999" hidden="1" customHeight="1">
      <c r="B101" s="116"/>
      <c r="D101" s="117" t="s">
        <v>240</v>
      </c>
      <c r="E101" s="118"/>
      <c r="F101" s="118"/>
      <c r="G101" s="118"/>
      <c r="H101" s="118"/>
      <c r="I101" s="118"/>
      <c r="J101" s="119">
        <f>J145</f>
        <v>0</v>
      </c>
      <c r="L101" s="116"/>
    </row>
    <row r="102" spans="1:31" s="10" customFormat="1" ht="19.899999999999999" hidden="1" customHeight="1">
      <c r="B102" s="116"/>
      <c r="D102" s="117" t="s">
        <v>241</v>
      </c>
      <c r="E102" s="118"/>
      <c r="F102" s="118"/>
      <c r="G102" s="118"/>
      <c r="H102" s="118"/>
      <c r="I102" s="118"/>
      <c r="J102" s="119">
        <f>J152</f>
        <v>0</v>
      </c>
      <c r="L102" s="116"/>
    </row>
    <row r="103" spans="1:31" s="2" customFormat="1" ht="21.75" hidden="1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hidden="1" customHeight="1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ht="11.25" hidden="1"/>
    <row r="106" spans="1:31" ht="11.25" hidden="1"/>
    <row r="107" spans="1:31" ht="11.25" hidden="1"/>
    <row r="108" spans="1:31" s="2" customFormat="1" ht="6.95" customHeight="1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100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16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31" t="str">
        <f>E7</f>
        <v>Obnova místních komunikací v obci Písečná - Komunikace 33c</v>
      </c>
      <c r="F112" s="232"/>
      <c r="G112" s="232"/>
      <c r="H112" s="2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86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11" t="str">
        <f>E9</f>
        <v>SO - 101 - VRN</v>
      </c>
      <c r="F114" s="233"/>
      <c r="G114" s="233"/>
      <c r="H114" s="233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20</v>
      </c>
      <c r="D116" s="32"/>
      <c r="E116" s="32"/>
      <c r="F116" s="25" t="str">
        <f>F12</f>
        <v xml:space="preserve"> </v>
      </c>
      <c r="G116" s="32"/>
      <c r="H116" s="32"/>
      <c r="I116" s="27" t="s">
        <v>22</v>
      </c>
      <c r="J116" s="55" t="str">
        <f>IF(J12="","",J12)</f>
        <v>13. 4. 2022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24</v>
      </c>
      <c r="D118" s="32"/>
      <c r="E118" s="32"/>
      <c r="F118" s="25" t="str">
        <f>E15</f>
        <v xml:space="preserve"> </v>
      </c>
      <c r="G118" s="32"/>
      <c r="H118" s="32"/>
      <c r="I118" s="27" t="s">
        <v>29</v>
      </c>
      <c r="J118" s="30" t="str">
        <f>E21</f>
        <v xml:space="preserve"> 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27</v>
      </c>
      <c r="D119" s="32"/>
      <c r="E119" s="32"/>
      <c r="F119" s="25" t="str">
        <f>IF(E18="","",E18)</f>
        <v>Vyplň údaj</v>
      </c>
      <c r="G119" s="32"/>
      <c r="H119" s="32"/>
      <c r="I119" s="27" t="s">
        <v>31</v>
      </c>
      <c r="J119" s="30" t="str">
        <f>E24</f>
        <v xml:space="preserve"> 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0"/>
      <c r="B121" s="121"/>
      <c r="C121" s="122" t="s">
        <v>101</v>
      </c>
      <c r="D121" s="123" t="s">
        <v>58</v>
      </c>
      <c r="E121" s="123" t="s">
        <v>54</v>
      </c>
      <c r="F121" s="123" t="s">
        <v>55</v>
      </c>
      <c r="G121" s="123" t="s">
        <v>102</v>
      </c>
      <c r="H121" s="123" t="s">
        <v>103</v>
      </c>
      <c r="I121" s="123" t="s">
        <v>104</v>
      </c>
      <c r="J121" s="123" t="s">
        <v>90</v>
      </c>
      <c r="K121" s="124" t="s">
        <v>105</v>
      </c>
      <c r="L121" s="125"/>
      <c r="M121" s="62" t="s">
        <v>1</v>
      </c>
      <c r="N121" s="63" t="s">
        <v>37</v>
      </c>
      <c r="O121" s="63" t="s">
        <v>106</v>
      </c>
      <c r="P121" s="63" t="s">
        <v>107</v>
      </c>
      <c r="Q121" s="63" t="s">
        <v>108</v>
      </c>
      <c r="R121" s="63" t="s">
        <v>109</v>
      </c>
      <c r="S121" s="63" t="s">
        <v>110</v>
      </c>
      <c r="T121" s="64" t="s">
        <v>111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" customHeight="1">
      <c r="A122" s="32"/>
      <c r="B122" s="33"/>
      <c r="C122" s="69" t="s">
        <v>112</v>
      </c>
      <c r="D122" s="32"/>
      <c r="E122" s="32"/>
      <c r="F122" s="32"/>
      <c r="G122" s="32"/>
      <c r="H122" s="32"/>
      <c r="I122" s="32"/>
      <c r="J122" s="126">
        <f>BK122</f>
        <v>0</v>
      </c>
      <c r="K122" s="32"/>
      <c r="L122" s="33"/>
      <c r="M122" s="65"/>
      <c r="N122" s="56"/>
      <c r="O122" s="66"/>
      <c r="P122" s="127">
        <f>P123</f>
        <v>0</v>
      </c>
      <c r="Q122" s="66"/>
      <c r="R122" s="127">
        <f>R123</f>
        <v>0</v>
      </c>
      <c r="S122" s="66"/>
      <c r="T122" s="128">
        <f>T123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92</v>
      </c>
      <c r="BK122" s="129">
        <f>BK123</f>
        <v>0</v>
      </c>
    </row>
    <row r="123" spans="1:65" s="12" customFormat="1" ht="25.9" customHeight="1">
      <c r="B123" s="130"/>
      <c r="D123" s="131" t="s">
        <v>72</v>
      </c>
      <c r="E123" s="132" t="s">
        <v>242</v>
      </c>
      <c r="F123" s="132" t="s">
        <v>243</v>
      </c>
      <c r="I123" s="133"/>
      <c r="J123" s="134">
        <f>BK123</f>
        <v>0</v>
      </c>
      <c r="L123" s="130"/>
      <c r="M123" s="135"/>
      <c r="N123" s="136"/>
      <c r="O123" s="136"/>
      <c r="P123" s="137">
        <f>P124+P129+P139+P145+P152</f>
        <v>0</v>
      </c>
      <c r="Q123" s="136"/>
      <c r="R123" s="137">
        <f>R124+R129+R139+R145+R152</f>
        <v>0</v>
      </c>
      <c r="S123" s="136"/>
      <c r="T123" s="138">
        <f>T124+T129+T139+T145+T152</f>
        <v>0</v>
      </c>
      <c r="AR123" s="131" t="s">
        <v>128</v>
      </c>
      <c r="AT123" s="139" t="s">
        <v>72</v>
      </c>
      <c r="AU123" s="139" t="s">
        <v>73</v>
      </c>
      <c r="AY123" s="131" t="s">
        <v>115</v>
      </c>
      <c r="BK123" s="140">
        <f>BK124+BK129+BK139+BK145+BK152</f>
        <v>0</v>
      </c>
    </row>
    <row r="124" spans="1:65" s="12" customFormat="1" ht="22.9" customHeight="1">
      <c r="B124" s="130"/>
      <c r="D124" s="131" t="s">
        <v>72</v>
      </c>
      <c r="E124" s="141" t="s">
        <v>244</v>
      </c>
      <c r="F124" s="141" t="s">
        <v>245</v>
      </c>
      <c r="I124" s="133"/>
      <c r="J124" s="142">
        <f>BK124</f>
        <v>0</v>
      </c>
      <c r="L124" s="130"/>
      <c r="M124" s="135"/>
      <c r="N124" s="136"/>
      <c r="O124" s="136"/>
      <c r="P124" s="137">
        <f>SUM(P125:P128)</f>
        <v>0</v>
      </c>
      <c r="Q124" s="136"/>
      <c r="R124" s="137">
        <f>SUM(R125:R128)</f>
        <v>0</v>
      </c>
      <c r="S124" s="136"/>
      <c r="T124" s="138">
        <f>SUM(T125:T128)</f>
        <v>0</v>
      </c>
      <c r="AR124" s="131" t="s">
        <v>128</v>
      </c>
      <c r="AT124" s="139" t="s">
        <v>72</v>
      </c>
      <c r="AU124" s="139" t="s">
        <v>81</v>
      </c>
      <c r="AY124" s="131" t="s">
        <v>115</v>
      </c>
      <c r="BK124" s="140">
        <f>SUM(BK125:BK128)</f>
        <v>0</v>
      </c>
    </row>
    <row r="125" spans="1:65" s="2" customFormat="1" ht="16.5" customHeight="1">
      <c r="A125" s="32"/>
      <c r="B125" s="143"/>
      <c r="C125" s="144" t="s">
        <v>81</v>
      </c>
      <c r="D125" s="144" t="s">
        <v>117</v>
      </c>
      <c r="E125" s="145" t="s">
        <v>246</v>
      </c>
      <c r="F125" s="146" t="s">
        <v>247</v>
      </c>
      <c r="G125" s="147" t="s">
        <v>165</v>
      </c>
      <c r="H125" s="148">
        <v>1</v>
      </c>
      <c r="I125" s="149"/>
      <c r="J125" s="150">
        <f>ROUND(I125*H125,2)</f>
        <v>0</v>
      </c>
      <c r="K125" s="146" t="s">
        <v>121</v>
      </c>
      <c r="L125" s="33"/>
      <c r="M125" s="151" t="s">
        <v>1</v>
      </c>
      <c r="N125" s="152" t="s">
        <v>38</v>
      </c>
      <c r="O125" s="58"/>
      <c r="P125" s="153">
        <f>O125*H125</f>
        <v>0</v>
      </c>
      <c r="Q125" s="153">
        <v>0</v>
      </c>
      <c r="R125" s="153">
        <f>Q125*H125</f>
        <v>0</v>
      </c>
      <c r="S125" s="153">
        <v>0</v>
      </c>
      <c r="T125" s="154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5" t="s">
        <v>248</v>
      </c>
      <c r="AT125" s="155" t="s">
        <v>117</v>
      </c>
      <c r="AU125" s="155" t="s">
        <v>83</v>
      </c>
      <c r="AY125" s="17" t="s">
        <v>115</v>
      </c>
      <c r="BE125" s="156">
        <f>IF(N125="základní",J125,0)</f>
        <v>0</v>
      </c>
      <c r="BF125" s="156">
        <f>IF(N125="snížená",J125,0)</f>
        <v>0</v>
      </c>
      <c r="BG125" s="156">
        <f>IF(N125="zákl. přenesená",J125,0)</f>
        <v>0</v>
      </c>
      <c r="BH125" s="156">
        <f>IF(N125="sníž. přenesená",J125,0)</f>
        <v>0</v>
      </c>
      <c r="BI125" s="156">
        <f>IF(N125="nulová",J125,0)</f>
        <v>0</v>
      </c>
      <c r="BJ125" s="17" t="s">
        <v>81</v>
      </c>
      <c r="BK125" s="156">
        <f>ROUND(I125*H125,2)</f>
        <v>0</v>
      </c>
      <c r="BL125" s="17" t="s">
        <v>248</v>
      </c>
      <c r="BM125" s="155" t="s">
        <v>249</v>
      </c>
    </row>
    <row r="126" spans="1:65" s="2" customFormat="1" ht="11.25">
      <c r="A126" s="32"/>
      <c r="B126" s="33"/>
      <c r="C126" s="32"/>
      <c r="D126" s="157" t="s">
        <v>124</v>
      </c>
      <c r="E126" s="32"/>
      <c r="F126" s="158" t="s">
        <v>247</v>
      </c>
      <c r="G126" s="32"/>
      <c r="H126" s="32"/>
      <c r="I126" s="159"/>
      <c r="J126" s="32"/>
      <c r="K126" s="32"/>
      <c r="L126" s="33"/>
      <c r="M126" s="160"/>
      <c r="N126" s="161"/>
      <c r="O126" s="58"/>
      <c r="P126" s="58"/>
      <c r="Q126" s="58"/>
      <c r="R126" s="58"/>
      <c r="S126" s="58"/>
      <c r="T126" s="59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124</v>
      </c>
      <c r="AU126" s="17" t="s">
        <v>83</v>
      </c>
    </row>
    <row r="127" spans="1:65" s="13" customFormat="1" ht="11.25">
      <c r="B127" s="162"/>
      <c r="D127" s="157" t="s">
        <v>126</v>
      </c>
      <c r="E127" s="163" t="s">
        <v>1</v>
      </c>
      <c r="F127" s="164" t="s">
        <v>250</v>
      </c>
      <c r="H127" s="165">
        <v>1</v>
      </c>
      <c r="I127" s="166"/>
      <c r="L127" s="162"/>
      <c r="M127" s="167"/>
      <c r="N127" s="168"/>
      <c r="O127" s="168"/>
      <c r="P127" s="168"/>
      <c r="Q127" s="168"/>
      <c r="R127" s="168"/>
      <c r="S127" s="168"/>
      <c r="T127" s="169"/>
      <c r="AT127" s="163" t="s">
        <v>126</v>
      </c>
      <c r="AU127" s="163" t="s">
        <v>83</v>
      </c>
      <c r="AV127" s="13" t="s">
        <v>83</v>
      </c>
      <c r="AW127" s="13" t="s">
        <v>30</v>
      </c>
      <c r="AX127" s="13" t="s">
        <v>81</v>
      </c>
      <c r="AY127" s="163" t="s">
        <v>115</v>
      </c>
    </row>
    <row r="128" spans="1:65" s="14" customFormat="1" ht="11.25">
      <c r="B128" s="170"/>
      <c r="D128" s="157" t="s">
        <v>126</v>
      </c>
      <c r="E128" s="171" t="s">
        <v>1</v>
      </c>
      <c r="F128" s="172" t="s">
        <v>251</v>
      </c>
      <c r="H128" s="171" t="s">
        <v>1</v>
      </c>
      <c r="I128" s="173"/>
      <c r="L128" s="170"/>
      <c r="M128" s="174"/>
      <c r="N128" s="175"/>
      <c r="O128" s="175"/>
      <c r="P128" s="175"/>
      <c r="Q128" s="175"/>
      <c r="R128" s="175"/>
      <c r="S128" s="175"/>
      <c r="T128" s="176"/>
      <c r="AT128" s="171" t="s">
        <v>126</v>
      </c>
      <c r="AU128" s="171" t="s">
        <v>83</v>
      </c>
      <c r="AV128" s="14" t="s">
        <v>81</v>
      </c>
      <c r="AW128" s="14" t="s">
        <v>30</v>
      </c>
      <c r="AX128" s="14" t="s">
        <v>73</v>
      </c>
      <c r="AY128" s="171" t="s">
        <v>115</v>
      </c>
    </row>
    <row r="129" spans="1:65" s="12" customFormat="1" ht="22.9" customHeight="1">
      <c r="B129" s="130"/>
      <c r="D129" s="131" t="s">
        <v>72</v>
      </c>
      <c r="E129" s="141" t="s">
        <v>252</v>
      </c>
      <c r="F129" s="141" t="s">
        <v>253</v>
      </c>
      <c r="I129" s="133"/>
      <c r="J129" s="142">
        <f>BK129</f>
        <v>0</v>
      </c>
      <c r="L129" s="130"/>
      <c r="M129" s="135"/>
      <c r="N129" s="136"/>
      <c r="O129" s="136"/>
      <c r="P129" s="137">
        <f>SUM(P130:P138)</f>
        <v>0</v>
      </c>
      <c r="Q129" s="136"/>
      <c r="R129" s="137">
        <f>SUM(R130:R138)</f>
        <v>0</v>
      </c>
      <c r="S129" s="136"/>
      <c r="T129" s="138">
        <f>SUM(T130:T138)</f>
        <v>0</v>
      </c>
      <c r="AR129" s="131" t="s">
        <v>128</v>
      </c>
      <c r="AT129" s="139" t="s">
        <v>72</v>
      </c>
      <c r="AU129" s="139" t="s">
        <v>81</v>
      </c>
      <c r="AY129" s="131" t="s">
        <v>115</v>
      </c>
      <c r="BK129" s="140">
        <f>SUM(BK130:BK138)</f>
        <v>0</v>
      </c>
    </row>
    <row r="130" spans="1:65" s="2" customFormat="1" ht="16.5" customHeight="1">
      <c r="A130" s="32"/>
      <c r="B130" s="143"/>
      <c r="C130" s="144" t="s">
        <v>83</v>
      </c>
      <c r="D130" s="144" t="s">
        <v>117</v>
      </c>
      <c r="E130" s="145" t="s">
        <v>254</v>
      </c>
      <c r="F130" s="146" t="s">
        <v>255</v>
      </c>
      <c r="G130" s="147" t="s">
        <v>165</v>
      </c>
      <c r="H130" s="148">
        <v>1</v>
      </c>
      <c r="I130" s="149"/>
      <c r="J130" s="150">
        <f>ROUND(I130*H130,2)</f>
        <v>0</v>
      </c>
      <c r="K130" s="146" t="s">
        <v>121</v>
      </c>
      <c r="L130" s="33"/>
      <c r="M130" s="151" t="s">
        <v>1</v>
      </c>
      <c r="N130" s="152" t="s">
        <v>38</v>
      </c>
      <c r="O130" s="58"/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5" t="s">
        <v>248</v>
      </c>
      <c r="AT130" s="155" t="s">
        <v>117</v>
      </c>
      <c r="AU130" s="155" t="s">
        <v>83</v>
      </c>
      <c r="AY130" s="17" t="s">
        <v>115</v>
      </c>
      <c r="BE130" s="156">
        <f>IF(N130="základní",J130,0)</f>
        <v>0</v>
      </c>
      <c r="BF130" s="156">
        <f>IF(N130="snížená",J130,0)</f>
        <v>0</v>
      </c>
      <c r="BG130" s="156">
        <f>IF(N130="zákl. přenesená",J130,0)</f>
        <v>0</v>
      </c>
      <c r="BH130" s="156">
        <f>IF(N130="sníž. přenesená",J130,0)</f>
        <v>0</v>
      </c>
      <c r="BI130" s="156">
        <f>IF(N130="nulová",J130,0)</f>
        <v>0</v>
      </c>
      <c r="BJ130" s="17" t="s">
        <v>81</v>
      </c>
      <c r="BK130" s="156">
        <f>ROUND(I130*H130,2)</f>
        <v>0</v>
      </c>
      <c r="BL130" s="17" t="s">
        <v>248</v>
      </c>
      <c r="BM130" s="155" t="s">
        <v>256</v>
      </c>
    </row>
    <row r="131" spans="1:65" s="2" customFormat="1" ht="11.25">
      <c r="A131" s="32"/>
      <c r="B131" s="33"/>
      <c r="C131" s="32"/>
      <c r="D131" s="157" t="s">
        <v>124</v>
      </c>
      <c r="E131" s="32"/>
      <c r="F131" s="158" t="s">
        <v>257</v>
      </c>
      <c r="G131" s="32"/>
      <c r="H131" s="32"/>
      <c r="I131" s="159"/>
      <c r="J131" s="32"/>
      <c r="K131" s="32"/>
      <c r="L131" s="33"/>
      <c r="M131" s="160"/>
      <c r="N131" s="161"/>
      <c r="O131" s="58"/>
      <c r="P131" s="58"/>
      <c r="Q131" s="58"/>
      <c r="R131" s="58"/>
      <c r="S131" s="58"/>
      <c r="T131" s="59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124</v>
      </c>
      <c r="AU131" s="17" t="s">
        <v>83</v>
      </c>
    </row>
    <row r="132" spans="1:65" s="14" customFormat="1" ht="33.75">
      <c r="B132" s="170"/>
      <c r="D132" s="157" t="s">
        <v>126</v>
      </c>
      <c r="E132" s="171" t="s">
        <v>1</v>
      </c>
      <c r="F132" s="172" t="s">
        <v>258</v>
      </c>
      <c r="H132" s="171" t="s">
        <v>1</v>
      </c>
      <c r="I132" s="173"/>
      <c r="L132" s="170"/>
      <c r="M132" s="174"/>
      <c r="N132" s="175"/>
      <c r="O132" s="175"/>
      <c r="P132" s="175"/>
      <c r="Q132" s="175"/>
      <c r="R132" s="175"/>
      <c r="S132" s="175"/>
      <c r="T132" s="176"/>
      <c r="AT132" s="171" t="s">
        <v>126</v>
      </c>
      <c r="AU132" s="171" t="s">
        <v>83</v>
      </c>
      <c r="AV132" s="14" t="s">
        <v>81</v>
      </c>
      <c r="AW132" s="14" t="s">
        <v>30</v>
      </c>
      <c r="AX132" s="14" t="s">
        <v>73</v>
      </c>
      <c r="AY132" s="171" t="s">
        <v>115</v>
      </c>
    </row>
    <row r="133" spans="1:65" s="14" customFormat="1" ht="22.5">
      <c r="B133" s="170"/>
      <c r="D133" s="157" t="s">
        <v>126</v>
      </c>
      <c r="E133" s="171" t="s">
        <v>1</v>
      </c>
      <c r="F133" s="172" t="s">
        <v>259</v>
      </c>
      <c r="H133" s="171" t="s">
        <v>1</v>
      </c>
      <c r="I133" s="173"/>
      <c r="L133" s="170"/>
      <c r="M133" s="174"/>
      <c r="N133" s="175"/>
      <c r="O133" s="175"/>
      <c r="P133" s="175"/>
      <c r="Q133" s="175"/>
      <c r="R133" s="175"/>
      <c r="S133" s="175"/>
      <c r="T133" s="176"/>
      <c r="AT133" s="171" t="s">
        <v>126</v>
      </c>
      <c r="AU133" s="171" t="s">
        <v>83</v>
      </c>
      <c r="AV133" s="14" t="s">
        <v>81</v>
      </c>
      <c r="AW133" s="14" t="s">
        <v>30</v>
      </c>
      <c r="AX133" s="14" t="s">
        <v>73</v>
      </c>
      <c r="AY133" s="171" t="s">
        <v>115</v>
      </c>
    </row>
    <row r="134" spans="1:65" s="14" customFormat="1" ht="22.5">
      <c r="B134" s="170"/>
      <c r="D134" s="157" t="s">
        <v>126</v>
      </c>
      <c r="E134" s="171" t="s">
        <v>1</v>
      </c>
      <c r="F134" s="172" t="s">
        <v>260</v>
      </c>
      <c r="H134" s="171" t="s">
        <v>1</v>
      </c>
      <c r="I134" s="173"/>
      <c r="L134" s="170"/>
      <c r="M134" s="174"/>
      <c r="N134" s="175"/>
      <c r="O134" s="175"/>
      <c r="P134" s="175"/>
      <c r="Q134" s="175"/>
      <c r="R134" s="175"/>
      <c r="S134" s="175"/>
      <c r="T134" s="176"/>
      <c r="AT134" s="171" t="s">
        <v>126</v>
      </c>
      <c r="AU134" s="171" t="s">
        <v>83</v>
      </c>
      <c r="AV134" s="14" t="s">
        <v>81</v>
      </c>
      <c r="AW134" s="14" t="s">
        <v>30</v>
      </c>
      <c r="AX134" s="14" t="s">
        <v>73</v>
      </c>
      <c r="AY134" s="171" t="s">
        <v>115</v>
      </c>
    </row>
    <row r="135" spans="1:65" s="14" customFormat="1" ht="22.5">
      <c r="B135" s="170"/>
      <c r="D135" s="157" t="s">
        <v>126</v>
      </c>
      <c r="E135" s="171" t="s">
        <v>1</v>
      </c>
      <c r="F135" s="172" t="s">
        <v>261</v>
      </c>
      <c r="H135" s="171" t="s">
        <v>1</v>
      </c>
      <c r="I135" s="173"/>
      <c r="L135" s="170"/>
      <c r="M135" s="174"/>
      <c r="N135" s="175"/>
      <c r="O135" s="175"/>
      <c r="P135" s="175"/>
      <c r="Q135" s="175"/>
      <c r="R135" s="175"/>
      <c r="S135" s="175"/>
      <c r="T135" s="176"/>
      <c r="AT135" s="171" t="s">
        <v>126</v>
      </c>
      <c r="AU135" s="171" t="s">
        <v>83</v>
      </c>
      <c r="AV135" s="14" t="s">
        <v>81</v>
      </c>
      <c r="AW135" s="14" t="s">
        <v>30</v>
      </c>
      <c r="AX135" s="14" t="s">
        <v>73</v>
      </c>
      <c r="AY135" s="171" t="s">
        <v>115</v>
      </c>
    </row>
    <row r="136" spans="1:65" s="14" customFormat="1" ht="22.5">
      <c r="B136" s="170"/>
      <c r="D136" s="157" t="s">
        <v>126</v>
      </c>
      <c r="E136" s="171" t="s">
        <v>1</v>
      </c>
      <c r="F136" s="172" t="s">
        <v>262</v>
      </c>
      <c r="H136" s="171" t="s">
        <v>1</v>
      </c>
      <c r="I136" s="173"/>
      <c r="L136" s="170"/>
      <c r="M136" s="174"/>
      <c r="N136" s="175"/>
      <c r="O136" s="175"/>
      <c r="P136" s="175"/>
      <c r="Q136" s="175"/>
      <c r="R136" s="175"/>
      <c r="S136" s="175"/>
      <c r="T136" s="176"/>
      <c r="AT136" s="171" t="s">
        <v>126</v>
      </c>
      <c r="AU136" s="171" t="s">
        <v>83</v>
      </c>
      <c r="AV136" s="14" t="s">
        <v>81</v>
      </c>
      <c r="AW136" s="14" t="s">
        <v>30</v>
      </c>
      <c r="AX136" s="14" t="s">
        <v>73</v>
      </c>
      <c r="AY136" s="171" t="s">
        <v>115</v>
      </c>
    </row>
    <row r="137" spans="1:65" s="14" customFormat="1" ht="11.25">
      <c r="B137" s="170"/>
      <c r="D137" s="157" t="s">
        <v>126</v>
      </c>
      <c r="E137" s="171" t="s">
        <v>1</v>
      </c>
      <c r="F137" s="172" t="s">
        <v>263</v>
      </c>
      <c r="H137" s="171" t="s">
        <v>1</v>
      </c>
      <c r="I137" s="173"/>
      <c r="L137" s="170"/>
      <c r="M137" s="174"/>
      <c r="N137" s="175"/>
      <c r="O137" s="175"/>
      <c r="P137" s="175"/>
      <c r="Q137" s="175"/>
      <c r="R137" s="175"/>
      <c r="S137" s="175"/>
      <c r="T137" s="176"/>
      <c r="AT137" s="171" t="s">
        <v>126</v>
      </c>
      <c r="AU137" s="171" t="s">
        <v>83</v>
      </c>
      <c r="AV137" s="14" t="s">
        <v>81</v>
      </c>
      <c r="AW137" s="14" t="s">
        <v>30</v>
      </c>
      <c r="AX137" s="14" t="s">
        <v>73</v>
      </c>
      <c r="AY137" s="171" t="s">
        <v>115</v>
      </c>
    </row>
    <row r="138" spans="1:65" s="13" customFormat="1" ht="11.25">
      <c r="B138" s="162"/>
      <c r="D138" s="157" t="s">
        <v>126</v>
      </c>
      <c r="E138" s="163" t="s">
        <v>1</v>
      </c>
      <c r="F138" s="164" t="s">
        <v>81</v>
      </c>
      <c r="H138" s="165">
        <v>1</v>
      </c>
      <c r="I138" s="166"/>
      <c r="L138" s="162"/>
      <c r="M138" s="167"/>
      <c r="N138" s="168"/>
      <c r="O138" s="168"/>
      <c r="P138" s="168"/>
      <c r="Q138" s="168"/>
      <c r="R138" s="168"/>
      <c r="S138" s="168"/>
      <c r="T138" s="169"/>
      <c r="AT138" s="163" t="s">
        <v>126</v>
      </c>
      <c r="AU138" s="163" t="s">
        <v>83</v>
      </c>
      <c r="AV138" s="13" t="s">
        <v>83</v>
      </c>
      <c r="AW138" s="13" t="s">
        <v>30</v>
      </c>
      <c r="AX138" s="13" t="s">
        <v>81</v>
      </c>
      <c r="AY138" s="163" t="s">
        <v>115</v>
      </c>
    </row>
    <row r="139" spans="1:65" s="12" customFormat="1" ht="22.9" customHeight="1">
      <c r="B139" s="130"/>
      <c r="D139" s="131" t="s">
        <v>72</v>
      </c>
      <c r="E139" s="141" t="s">
        <v>264</v>
      </c>
      <c r="F139" s="141" t="s">
        <v>265</v>
      </c>
      <c r="I139" s="133"/>
      <c r="J139" s="142">
        <f>BK139</f>
        <v>0</v>
      </c>
      <c r="L139" s="130"/>
      <c r="M139" s="135"/>
      <c r="N139" s="136"/>
      <c r="O139" s="136"/>
      <c r="P139" s="137">
        <f>SUM(P140:P144)</f>
        <v>0</v>
      </c>
      <c r="Q139" s="136"/>
      <c r="R139" s="137">
        <f>SUM(R140:R144)</f>
        <v>0</v>
      </c>
      <c r="S139" s="136"/>
      <c r="T139" s="138">
        <f>SUM(T140:T144)</f>
        <v>0</v>
      </c>
      <c r="AR139" s="131" t="s">
        <v>128</v>
      </c>
      <c r="AT139" s="139" t="s">
        <v>72</v>
      </c>
      <c r="AU139" s="139" t="s">
        <v>81</v>
      </c>
      <c r="AY139" s="131" t="s">
        <v>115</v>
      </c>
      <c r="BK139" s="140">
        <f>SUM(BK140:BK144)</f>
        <v>0</v>
      </c>
    </row>
    <row r="140" spans="1:65" s="2" customFormat="1" ht="16.5" customHeight="1">
      <c r="A140" s="32"/>
      <c r="B140" s="143"/>
      <c r="C140" s="144" t="s">
        <v>141</v>
      </c>
      <c r="D140" s="144" t="s">
        <v>117</v>
      </c>
      <c r="E140" s="145" t="s">
        <v>266</v>
      </c>
      <c r="F140" s="146" t="s">
        <v>267</v>
      </c>
      <c r="G140" s="147" t="s">
        <v>268</v>
      </c>
      <c r="H140" s="148">
        <v>1</v>
      </c>
      <c r="I140" s="149"/>
      <c r="J140" s="150">
        <f>ROUND(I140*H140,2)</f>
        <v>0</v>
      </c>
      <c r="K140" s="146" t="s">
        <v>121</v>
      </c>
      <c r="L140" s="33"/>
      <c r="M140" s="151" t="s">
        <v>1</v>
      </c>
      <c r="N140" s="152" t="s">
        <v>38</v>
      </c>
      <c r="O140" s="58"/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5" t="s">
        <v>248</v>
      </c>
      <c r="AT140" s="155" t="s">
        <v>117</v>
      </c>
      <c r="AU140" s="155" t="s">
        <v>83</v>
      </c>
      <c r="AY140" s="17" t="s">
        <v>115</v>
      </c>
      <c r="BE140" s="156">
        <f>IF(N140="základní",J140,0)</f>
        <v>0</v>
      </c>
      <c r="BF140" s="156">
        <f>IF(N140="snížená",J140,0)</f>
        <v>0</v>
      </c>
      <c r="BG140" s="156">
        <f>IF(N140="zákl. přenesená",J140,0)</f>
        <v>0</v>
      </c>
      <c r="BH140" s="156">
        <f>IF(N140="sníž. přenesená",J140,0)</f>
        <v>0</v>
      </c>
      <c r="BI140" s="156">
        <f>IF(N140="nulová",J140,0)</f>
        <v>0</v>
      </c>
      <c r="BJ140" s="17" t="s">
        <v>81</v>
      </c>
      <c r="BK140" s="156">
        <f>ROUND(I140*H140,2)</f>
        <v>0</v>
      </c>
      <c r="BL140" s="17" t="s">
        <v>248</v>
      </c>
      <c r="BM140" s="155" t="s">
        <v>269</v>
      </c>
    </row>
    <row r="141" spans="1:65" s="2" customFormat="1" ht="11.25">
      <c r="A141" s="32"/>
      <c r="B141" s="33"/>
      <c r="C141" s="32"/>
      <c r="D141" s="157" t="s">
        <v>124</v>
      </c>
      <c r="E141" s="32"/>
      <c r="F141" s="158" t="s">
        <v>267</v>
      </c>
      <c r="G141" s="32"/>
      <c r="H141" s="32"/>
      <c r="I141" s="159"/>
      <c r="J141" s="32"/>
      <c r="K141" s="32"/>
      <c r="L141" s="33"/>
      <c r="M141" s="160"/>
      <c r="N141" s="161"/>
      <c r="O141" s="58"/>
      <c r="P141" s="58"/>
      <c r="Q141" s="58"/>
      <c r="R141" s="58"/>
      <c r="S141" s="58"/>
      <c r="T141" s="59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7" t="s">
        <v>124</v>
      </c>
      <c r="AU141" s="17" t="s">
        <v>83</v>
      </c>
    </row>
    <row r="142" spans="1:65" s="14" customFormat="1" ht="22.5">
      <c r="B142" s="170"/>
      <c r="D142" s="157" t="s">
        <v>126</v>
      </c>
      <c r="E142" s="171" t="s">
        <v>1</v>
      </c>
      <c r="F142" s="172" t="s">
        <v>270</v>
      </c>
      <c r="H142" s="171" t="s">
        <v>1</v>
      </c>
      <c r="I142" s="173"/>
      <c r="L142" s="170"/>
      <c r="M142" s="174"/>
      <c r="N142" s="175"/>
      <c r="O142" s="175"/>
      <c r="P142" s="175"/>
      <c r="Q142" s="175"/>
      <c r="R142" s="175"/>
      <c r="S142" s="175"/>
      <c r="T142" s="176"/>
      <c r="AT142" s="171" t="s">
        <v>126</v>
      </c>
      <c r="AU142" s="171" t="s">
        <v>83</v>
      </c>
      <c r="AV142" s="14" t="s">
        <v>81</v>
      </c>
      <c r="AW142" s="14" t="s">
        <v>30</v>
      </c>
      <c r="AX142" s="14" t="s">
        <v>73</v>
      </c>
      <c r="AY142" s="171" t="s">
        <v>115</v>
      </c>
    </row>
    <row r="143" spans="1:65" s="15" customFormat="1" ht="22.5">
      <c r="B143" s="177"/>
      <c r="D143" s="157" t="s">
        <v>126</v>
      </c>
      <c r="E143" s="178" t="s">
        <v>1</v>
      </c>
      <c r="F143" s="179" t="s">
        <v>271</v>
      </c>
      <c r="H143" s="180">
        <v>0</v>
      </c>
      <c r="I143" s="181"/>
      <c r="L143" s="177"/>
      <c r="M143" s="182"/>
      <c r="N143" s="183"/>
      <c r="O143" s="183"/>
      <c r="P143" s="183"/>
      <c r="Q143" s="183"/>
      <c r="R143" s="183"/>
      <c r="S143" s="183"/>
      <c r="T143" s="184"/>
      <c r="AT143" s="178" t="s">
        <v>126</v>
      </c>
      <c r="AU143" s="178" t="s">
        <v>83</v>
      </c>
      <c r="AV143" s="15" t="s">
        <v>122</v>
      </c>
      <c r="AW143" s="15" t="s">
        <v>30</v>
      </c>
      <c r="AX143" s="15" t="s">
        <v>73</v>
      </c>
      <c r="AY143" s="178" t="s">
        <v>115</v>
      </c>
    </row>
    <row r="144" spans="1:65" s="13" customFormat="1" ht="22.5">
      <c r="B144" s="162"/>
      <c r="D144" s="157" t="s">
        <v>126</v>
      </c>
      <c r="E144" s="163" t="s">
        <v>1</v>
      </c>
      <c r="F144" s="164" t="s">
        <v>272</v>
      </c>
      <c r="H144" s="165">
        <v>1</v>
      </c>
      <c r="I144" s="166"/>
      <c r="L144" s="162"/>
      <c r="M144" s="167"/>
      <c r="N144" s="168"/>
      <c r="O144" s="168"/>
      <c r="P144" s="168"/>
      <c r="Q144" s="168"/>
      <c r="R144" s="168"/>
      <c r="S144" s="168"/>
      <c r="T144" s="169"/>
      <c r="AT144" s="163" t="s">
        <v>126</v>
      </c>
      <c r="AU144" s="163" t="s">
        <v>83</v>
      </c>
      <c r="AV144" s="13" t="s">
        <v>83</v>
      </c>
      <c r="AW144" s="13" t="s">
        <v>30</v>
      </c>
      <c r="AX144" s="13" t="s">
        <v>81</v>
      </c>
      <c r="AY144" s="163" t="s">
        <v>115</v>
      </c>
    </row>
    <row r="145" spans="1:65" s="12" customFormat="1" ht="22.9" customHeight="1">
      <c r="B145" s="130"/>
      <c r="D145" s="131" t="s">
        <v>72</v>
      </c>
      <c r="E145" s="141" t="s">
        <v>273</v>
      </c>
      <c r="F145" s="141" t="s">
        <v>274</v>
      </c>
      <c r="I145" s="133"/>
      <c r="J145" s="142">
        <f>BK145</f>
        <v>0</v>
      </c>
      <c r="L145" s="130"/>
      <c r="M145" s="135"/>
      <c r="N145" s="136"/>
      <c r="O145" s="136"/>
      <c r="P145" s="137">
        <f>SUM(P146:P151)</f>
        <v>0</v>
      </c>
      <c r="Q145" s="136"/>
      <c r="R145" s="137">
        <f>SUM(R146:R151)</f>
        <v>0</v>
      </c>
      <c r="S145" s="136"/>
      <c r="T145" s="138">
        <f>SUM(T146:T151)</f>
        <v>0</v>
      </c>
      <c r="AR145" s="131" t="s">
        <v>128</v>
      </c>
      <c r="AT145" s="139" t="s">
        <v>72</v>
      </c>
      <c r="AU145" s="139" t="s">
        <v>81</v>
      </c>
      <c r="AY145" s="131" t="s">
        <v>115</v>
      </c>
      <c r="BK145" s="140">
        <f>SUM(BK146:BK151)</f>
        <v>0</v>
      </c>
    </row>
    <row r="146" spans="1:65" s="2" customFormat="1" ht="16.5" customHeight="1">
      <c r="A146" s="32"/>
      <c r="B146" s="143"/>
      <c r="C146" s="144" t="s">
        <v>122</v>
      </c>
      <c r="D146" s="144" t="s">
        <v>117</v>
      </c>
      <c r="E146" s="145" t="s">
        <v>275</v>
      </c>
      <c r="F146" s="146" t="s">
        <v>276</v>
      </c>
      <c r="G146" s="147" t="s">
        <v>165</v>
      </c>
      <c r="H146" s="148">
        <v>1</v>
      </c>
      <c r="I146" s="149"/>
      <c r="J146" s="150">
        <f>ROUND(I146*H146,2)</f>
        <v>0</v>
      </c>
      <c r="K146" s="146" t="s">
        <v>121</v>
      </c>
      <c r="L146" s="33"/>
      <c r="M146" s="151" t="s">
        <v>1</v>
      </c>
      <c r="N146" s="152" t="s">
        <v>38</v>
      </c>
      <c r="O146" s="58"/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5" t="s">
        <v>248</v>
      </c>
      <c r="AT146" s="155" t="s">
        <v>117</v>
      </c>
      <c r="AU146" s="155" t="s">
        <v>83</v>
      </c>
      <c r="AY146" s="17" t="s">
        <v>115</v>
      </c>
      <c r="BE146" s="156">
        <f>IF(N146="základní",J146,0)</f>
        <v>0</v>
      </c>
      <c r="BF146" s="156">
        <f>IF(N146="snížená",J146,0)</f>
        <v>0</v>
      </c>
      <c r="BG146" s="156">
        <f>IF(N146="zákl. přenesená",J146,0)</f>
        <v>0</v>
      </c>
      <c r="BH146" s="156">
        <f>IF(N146="sníž. přenesená",J146,0)</f>
        <v>0</v>
      </c>
      <c r="BI146" s="156">
        <f>IF(N146="nulová",J146,0)</f>
        <v>0</v>
      </c>
      <c r="BJ146" s="17" t="s">
        <v>81</v>
      </c>
      <c r="BK146" s="156">
        <f>ROUND(I146*H146,2)</f>
        <v>0</v>
      </c>
      <c r="BL146" s="17" t="s">
        <v>248</v>
      </c>
      <c r="BM146" s="155" t="s">
        <v>277</v>
      </c>
    </row>
    <row r="147" spans="1:65" s="2" customFormat="1" ht="11.25">
      <c r="A147" s="32"/>
      <c r="B147" s="33"/>
      <c r="C147" s="32"/>
      <c r="D147" s="157" t="s">
        <v>124</v>
      </c>
      <c r="E147" s="32"/>
      <c r="F147" s="158" t="s">
        <v>276</v>
      </c>
      <c r="G147" s="32"/>
      <c r="H147" s="32"/>
      <c r="I147" s="159"/>
      <c r="J147" s="32"/>
      <c r="K147" s="32"/>
      <c r="L147" s="33"/>
      <c r="M147" s="160"/>
      <c r="N147" s="161"/>
      <c r="O147" s="58"/>
      <c r="P147" s="58"/>
      <c r="Q147" s="58"/>
      <c r="R147" s="58"/>
      <c r="S147" s="58"/>
      <c r="T147" s="59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7" t="s">
        <v>124</v>
      </c>
      <c r="AU147" s="17" t="s">
        <v>83</v>
      </c>
    </row>
    <row r="148" spans="1:65" s="14" customFormat="1" ht="22.5">
      <c r="B148" s="170"/>
      <c r="D148" s="157" t="s">
        <v>126</v>
      </c>
      <c r="E148" s="171" t="s">
        <v>1</v>
      </c>
      <c r="F148" s="172" t="s">
        <v>278</v>
      </c>
      <c r="H148" s="171" t="s">
        <v>1</v>
      </c>
      <c r="I148" s="173"/>
      <c r="L148" s="170"/>
      <c r="M148" s="174"/>
      <c r="N148" s="175"/>
      <c r="O148" s="175"/>
      <c r="P148" s="175"/>
      <c r="Q148" s="175"/>
      <c r="R148" s="175"/>
      <c r="S148" s="175"/>
      <c r="T148" s="176"/>
      <c r="AT148" s="171" t="s">
        <v>126</v>
      </c>
      <c r="AU148" s="171" t="s">
        <v>83</v>
      </c>
      <c r="AV148" s="14" t="s">
        <v>81</v>
      </c>
      <c r="AW148" s="14" t="s">
        <v>30</v>
      </c>
      <c r="AX148" s="14" t="s">
        <v>73</v>
      </c>
      <c r="AY148" s="171" t="s">
        <v>115</v>
      </c>
    </row>
    <row r="149" spans="1:65" s="14" customFormat="1" ht="22.5">
      <c r="B149" s="170"/>
      <c r="D149" s="157" t="s">
        <v>126</v>
      </c>
      <c r="E149" s="171" t="s">
        <v>1</v>
      </c>
      <c r="F149" s="172" t="s">
        <v>279</v>
      </c>
      <c r="H149" s="171" t="s">
        <v>1</v>
      </c>
      <c r="I149" s="173"/>
      <c r="L149" s="170"/>
      <c r="M149" s="174"/>
      <c r="N149" s="175"/>
      <c r="O149" s="175"/>
      <c r="P149" s="175"/>
      <c r="Q149" s="175"/>
      <c r="R149" s="175"/>
      <c r="S149" s="175"/>
      <c r="T149" s="176"/>
      <c r="AT149" s="171" t="s">
        <v>126</v>
      </c>
      <c r="AU149" s="171" t="s">
        <v>83</v>
      </c>
      <c r="AV149" s="14" t="s">
        <v>81</v>
      </c>
      <c r="AW149" s="14" t="s">
        <v>30</v>
      </c>
      <c r="AX149" s="14" t="s">
        <v>73</v>
      </c>
      <c r="AY149" s="171" t="s">
        <v>115</v>
      </c>
    </row>
    <row r="150" spans="1:65" s="14" customFormat="1" ht="22.5">
      <c r="B150" s="170"/>
      <c r="D150" s="157" t="s">
        <v>126</v>
      </c>
      <c r="E150" s="171" t="s">
        <v>1</v>
      </c>
      <c r="F150" s="172" t="s">
        <v>280</v>
      </c>
      <c r="H150" s="171" t="s">
        <v>1</v>
      </c>
      <c r="I150" s="173"/>
      <c r="L150" s="170"/>
      <c r="M150" s="174"/>
      <c r="N150" s="175"/>
      <c r="O150" s="175"/>
      <c r="P150" s="175"/>
      <c r="Q150" s="175"/>
      <c r="R150" s="175"/>
      <c r="S150" s="175"/>
      <c r="T150" s="176"/>
      <c r="AT150" s="171" t="s">
        <v>126</v>
      </c>
      <c r="AU150" s="171" t="s">
        <v>83</v>
      </c>
      <c r="AV150" s="14" t="s">
        <v>81</v>
      </c>
      <c r="AW150" s="14" t="s">
        <v>30</v>
      </c>
      <c r="AX150" s="14" t="s">
        <v>73</v>
      </c>
      <c r="AY150" s="171" t="s">
        <v>115</v>
      </c>
    </row>
    <row r="151" spans="1:65" s="13" customFormat="1" ht="11.25">
      <c r="B151" s="162"/>
      <c r="D151" s="157" t="s">
        <v>126</v>
      </c>
      <c r="E151" s="163" t="s">
        <v>1</v>
      </c>
      <c r="F151" s="164" t="s">
        <v>81</v>
      </c>
      <c r="H151" s="165">
        <v>1</v>
      </c>
      <c r="I151" s="166"/>
      <c r="L151" s="162"/>
      <c r="M151" s="167"/>
      <c r="N151" s="168"/>
      <c r="O151" s="168"/>
      <c r="P151" s="168"/>
      <c r="Q151" s="168"/>
      <c r="R151" s="168"/>
      <c r="S151" s="168"/>
      <c r="T151" s="169"/>
      <c r="AT151" s="163" t="s">
        <v>126</v>
      </c>
      <c r="AU151" s="163" t="s">
        <v>83</v>
      </c>
      <c r="AV151" s="13" t="s">
        <v>83</v>
      </c>
      <c r="AW151" s="13" t="s">
        <v>30</v>
      </c>
      <c r="AX151" s="13" t="s">
        <v>81</v>
      </c>
      <c r="AY151" s="163" t="s">
        <v>115</v>
      </c>
    </row>
    <row r="152" spans="1:65" s="12" customFormat="1" ht="22.9" customHeight="1">
      <c r="B152" s="130"/>
      <c r="D152" s="131" t="s">
        <v>72</v>
      </c>
      <c r="E152" s="141" t="s">
        <v>281</v>
      </c>
      <c r="F152" s="141" t="s">
        <v>282</v>
      </c>
      <c r="I152" s="133"/>
      <c r="J152" s="142">
        <f>BK152</f>
        <v>0</v>
      </c>
      <c r="L152" s="130"/>
      <c r="M152" s="135"/>
      <c r="N152" s="136"/>
      <c r="O152" s="136"/>
      <c r="P152" s="137">
        <f>SUM(P153:P160)</f>
        <v>0</v>
      </c>
      <c r="Q152" s="136"/>
      <c r="R152" s="137">
        <f>SUM(R153:R160)</f>
        <v>0</v>
      </c>
      <c r="S152" s="136"/>
      <c r="T152" s="138">
        <f>SUM(T153:T160)</f>
        <v>0</v>
      </c>
      <c r="AR152" s="131" t="s">
        <v>128</v>
      </c>
      <c r="AT152" s="139" t="s">
        <v>72</v>
      </c>
      <c r="AU152" s="139" t="s">
        <v>81</v>
      </c>
      <c r="AY152" s="131" t="s">
        <v>115</v>
      </c>
      <c r="BK152" s="140">
        <f>SUM(BK153:BK160)</f>
        <v>0</v>
      </c>
    </row>
    <row r="153" spans="1:65" s="2" customFormat="1" ht="16.5" customHeight="1">
      <c r="A153" s="32"/>
      <c r="B153" s="143"/>
      <c r="C153" s="144" t="s">
        <v>128</v>
      </c>
      <c r="D153" s="144" t="s">
        <v>117</v>
      </c>
      <c r="E153" s="145" t="s">
        <v>283</v>
      </c>
      <c r="F153" s="146" t="s">
        <v>284</v>
      </c>
      <c r="G153" s="147" t="s">
        <v>165</v>
      </c>
      <c r="H153" s="148">
        <v>1</v>
      </c>
      <c r="I153" s="149"/>
      <c r="J153" s="150">
        <f>ROUND(I153*H153,2)</f>
        <v>0</v>
      </c>
      <c r="K153" s="146" t="s">
        <v>121</v>
      </c>
      <c r="L153" s="33"/>
      <c r="M153" s="151" t="s">
        <v>1</v>
      </c>
      <c r="N153" s="152" t="s">
        <v>38</v>
      </c>
      <c r="O153" s="58"/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5" t="s">
        <v>248</v>
      </c>
      <c r="AT153" s="155" t="s">
        <v>117</v>
      </c>
      <c r="AU153" s="155" t="s">
        <v>83</v>
      </c>
      <c r="AY153" s="17" t="s">
        <v>115</v>
      </c>
      <c r="BE153" s="156">
        <f>IF(N153="základní",J153,0)</f>
        <v>0</v>
      </c>
      <c r="BF153" s="156">
        <f>IF(N153="snížená",J153,0)</f>
        <v>0</v>
      </c>
      <c r="BG153" s="156">
        <f>IF(N153="zákl. přenesená",J153,0)</f>
        <v>0</v>
      </c>
      <c r="BH153" s="156">
        <f>IF(N153="sníž. přenesená",J153,0)</f>
        <v>0</v>
      </c>
      <c r="BI153" s="156">
        <f>IF(N153="nulová",J153,0)</f>
        <v>0</v>
      </c>
      <c r="BJ153" s="17" t="s">
        <v>81</v>
      </c>
      <c r="BK153" s="156">
        <f>ROUND(I153*H153,2)</f>
        <v>0</v>
      </c>
      <c r="BL153" s="17" t="s">
        <v>248</v>
      </c>
      <c r="BM153" s="155" t="s">
        <v>285</v>
      </c>
    </row>
    <row r="154" spans="1:65" s="2" customFormat="1" ht="11.25">
      <c r="A154" s="32"/>
      <c r="B154" s="33"/>
      <c r="C154" s="32"/>
      <c r="D154" s="157" t="s">
        <v>124</v>
      </c>
      <c r="E154" s="32"/>
      <c r="F154" s="158" t="s">
        <v>284</v>
      </c>
      <c r="G154" s="32"/>
      <c r="H154" s="32"/>
      <c r="I154" s="159"/>
      <c r="J154" s="32"/>
      <c r="K154" s="32"/>
      <c r="L154" s="33"/>
      <c r="M154" s="160"/>
      <c r="N154" s="161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124</v>
      </c>
      <c r="AU154" s="17" t="s">
        <v>83</v>
      </c>
    </row>
    <row r="155" spans="1:65" s="13" customFormat="1" ht="33.75">
      <c r="B155" s="162"/>
      <c r="D155" s="157" t="s">
        <v>126</v>
      </c>
      <c r="E155" s="163" t="s">
        <v>1</v>
      </c>
      <c r="F155" s="164" t="s">
        <v>286</v>
      </c>
      <c r="H155" s="165">
        <v>1</v>
      </c>
      <c r="I155" s="166"/>
      <c r="L155" s="162"/>
      <c r="M155" s="167"/>
      <c r="N155" s="168"/>
      <c r="O155" s="168"/>
      <c r="P155" s="168"/>
      <c r="Q155" s="168"/>
      <c r="R155" s="168"/>
      <c r="S155" s="168"/>
      <c r="T155" s="169"/>
      <c r="AT155" s="163" t="s">
        <v>126</v>
      </c>
      <c r="AU155" s="163" t="s">
        <v>83</v>
      </c>
      <c r="AV155" s="13" t="s">
        <v>83</v>
      </c>
      <c r="AW155" s="13" t="s">
        <v>30</v>
      </c>
      <c r="AX155" s="13" t="s">
        <v>81</v>
      </c>
      <c r="AY155" s="163" t="s">
        <v>115</v>
      </c>
    </row>
    <row r="156" spans="1:65" s="14" customFormat="1" ht="11.25">
      <c r="B156" s="170"/>
      <c r="D156" s="157" t="s">
        <v>126</v>
      </c>
      <c r="E156" s="171" t="s">
        <v>1</v>
      </c>
      <c r="F156" s="172" t="s">
        <v>287</v>
      </c>
      <c r="H156" s="171" t="s">
        <v>1</v>
      </c>
      <c r="I156" s="173"/>
      <c r="L156" s="170"/>
      <c r="M156" s="174"/>
      <c r="N156" s="175"/>
      <c r="O156" s="175"/>
      <c r="P156" s="175"/>
      <c r="Q156" s="175"/>
      <c r="R156" s="175"/>
      <c r="S156" s="175"/>
      <c r="T156" s="176"/>
      <c r="AT156" s="171" t="s">
        <v>126</v>
      </c>
      <c r="AU156" s="171" t="s">
        <v>83</v>
      </c>
      <c r="AV156" s="14" t="s">
        <v>81</v>
      </c>
      <c r="AW156" s="14" t="s">
        <v>30</v>
      </c>
      <c r="AX156" s="14" t="s">
        <v>73</v>
      </c>
      <c r="AY156" s="171" t="s">
        <v>115</v>
      </c>
    </row>
    <row r="157" spans="1:65" s="14" customFormat="1" ht="11.25">
      <c r="B157" s="170"/>
      <c r="D157" s="157" t="s">
        <v>126</v>
      </c>
      <c r="E157" s="171" t="s">
        <v>1</v>
      </c>
      <c r="F157" s="172" t="s">
        <v>288</v>
      </c>
      <c r="H157" s="171" t="s">
        <v>1</v>
      </c>
      <c r="I157" s="173"/>
      <c r="L157" s="170"/>
      <c r="M157" s="174"/>
      <c r="N157" s="175"/>
      <c r="O157" s="175"/>
      <c r="P157" s="175"/>
      <c r="Q157" s="175"/>
      <c r="R157" s="175"/>
      <c r="S157" s="175"/>
      <c r="T157" s="176"/>
      <c r="AT157" s="171" t="s">
        <v>126</v>
      </c>
      <c r="AU157" s="171" t="s">
        <v>83</v>
      </c>
      <c r="AV157" s="14" t="s">
        <v>81</v>
      </c>
      <c r="AW157" s="14" t="s">
        <v>30</v>
      </c>
      <c r="AX157" s="14" t="s">
        <v>73</v>
      </c>
      <c r="AY157" s="171" t="s">
        <v>115</v>
      </c>
    </row>
    <row r="158" spans="1:65" s="2" customFormat="1" ht="24.2" customHeight="1">
      <c r="A158" s="32"/>
      <c r="B158" s="143"/>
      <c r="C158" s="144" t="s">
        <v>155</v>
      </c>
      <c r="D158" s="144" t="s">
        <v>117</v>
      </c>
      <c r="E158" s="145" t="s">
        <v>289</v>
      </c>
      <c r="F158" s="146" t="s">
        <v>290</v>
      </c>
      <c r="G158" s="147" t="s">
        <v>165</v>
      </c>
      <c r="H158" s="148">
        <v>1</v>
      </c>
      <c r="I158" s="149"/>
      <c r="J158" s="150">
        <f>ROUND(I158*H158,2)</f>
        <v>0</v>
      </c>
      <c r="K158" s="146" t="s">
        <v>121</v>
      </c>
      <c r="L158" s="33"/>
      <c r="M158" s="151" t="s">
        <v>1</v>
      </c>
      <c r="N158" s="152" t="s">
        <v>38</v>
      </c>
      <c r="O158" s="58"/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5" t="s">
        <v>248</v>
      </c>
      <c r="AT158" s="155" t="s">
        <v>117</v>
      </c>
      <c r="AU158" s="155" t="s">
        <v>83</v>
      </c>
      <c r="AY158" s="17" t="s">
        <v>115</v>
      </c>
      <c r="BE158" s="156">
        <f>IF(N158="základní",J158,0)</f>
        <v>0</v>
      </c>
      <c r="BF158" s="156">
        <f>IF(N158="snížená",J158,0)</f>
        <v>0</v>
      </c>
      <c r="BG158" s="156">
        <f>IF(N158="zákl. přenesená",J158,0)</f>
        <v>0</v>
      </c>
      <c r="BH158" s="156">
        <f>IF(N158="sníž. přenesená",J158,0)</f>
        <v>0</v>
      </c>
      <c r="BI158" s="156">
        <f>IF(N158="nulová",J158,0)</f>
        <v>0</v>
      </c>
      <c r="BJ158" s="17" t="s">
        <v>81</v>
      </c>
      <c r="BK158" s="156">
        <f>ROUND(I158*H158,2)</f>
        <v>0</v>
      </c>
      <c r="BL158" s="17" t="s">
        <v>248</v>
      </c>
      <c r="BM158" s="155" t="s">
        <v>291</v>
      </c>
    </row>
    <row r="159" spans="1:65" s="2" customFormat="1" ht="11.25">
      <c r="A159" s="32"/>
      <c r="B159" s="33"/>
      <c r="C159" s="32"/>
      <c r="D159" s="157" t="s">
        <v>124</v>
      </c>
      <c r="E159" s="32"/>
      <c r="F159" s="158" t="s">
        <v>292</v>
      </c>
      <c r="G159" s="32"/>
      <c r="H159" s="32"/>
      <c r="I159" s="159"/>
      <c r="J159" s="32"/>
      <c r="K159" s="32"/>
      <c r="L159" s="33"/>
      <c r="M159" s="160"/>
      <c r="N159" s="161"/>
      <c r="O159" s="58"/>
      <c r="P159" s="58"/>
      <c r="Q159" s="58"/>
      <c r="R159" s="58"/>
      <c r="S159" s="58"/>
      <c r="T159" s="59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7" t="s">
        <v>124</v>
      </c>
      <c r="AU159" s="17" t="s">
        <v>83</v>
      </c>
    </row>
    <row r="160" spans="1:65" s="13" customFormat="1" ht="22.5">
      <c r="B160" s="162"/>
      <c r="D160" s="157" t="s">
        <v>126</v>
      </c>
      <c r="E160" s="163" t="s">
        <v>1</v>
      </c>
      <c r="F160" s="164" t="s">
        <v>293</v>
      </c>
      <c r="H160" s="165">
        <v>1</v>
      </c>
      <c r="I160" s="166"/>
      <c r="L160" s="162"/>
      <c r="M160" s="189"/>
      <c r="N160" s="190"/>
      <c r="O160" s="190"/>
      <c r="P160" s="190"/>
      <c r="Q160" s="190"/>
      <c r="R160" s="190"/>
      <c r="S160" s="190"/>
      <c r="T160" s="191"/>
      <c r="AT160" s="163" t="s">
        <v>126</v>
      </c>
      <c r="AU160" s="163" t="s">
        <v>83</v>
      </c>
      <c r="AV160" s="13" t="s">
        <v>83</v>
      </c>
      <c r="AW160" s="13" t="s">
        <v>30</v>
      </c>
      <c r="AX160" s="13" t="s">
        <v>81</v>
      </c>
      <c r="AY160" s="163" t="s">
        <v>115</v>
      </c>
    </row>
    <row r="161" spans="1:31" s="2" customFormat="1" ht="6.95" customHeight="1">
      <c r="A161" s="32"/>
      <c r="B161" s="47"/>
      <c r="C161" s="48"/>
      <c r="D161" s="48"/>
      <c r="E161" s="48"/>
      <c r="F161" s="48"/>
      <c r="G161" s="48"/>
      <c r="H161" s="48"/>
      <c r="I161" s="48"/>
      <c r="J161" s="48"/>
      <c r="K161" s="48"/>
      <c r="L161" s="33"/>
      <c r="M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</row>
  </sheetData>
  <autoFilter ref="C121:K160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- 101 - Komunikace </vt:lpstr>
      <vt:lpstr>SO - 101 - VRN</vt:lpstr>
      <vt:lpstr>'Rekapitulace stavby'!Názvy_tisku</vt:lpstr>
      <vt:lpstr>'SO - 101 - Komunikace '!Názvy_tisku</vt:lpstr>
      <vt:lpstr>'SO - 101 - VRN'!Názvy_tisku</vt:lpstr>
      <vt:lpstr>'Rekapitulace stavby'!Oblast_tisku</vt:lpstr>
      <vt:lpstr>'SO - 101 - Komunikace '!Oblast_tisku</vt:lpstr>
      <vt:lpstr>'SO - 101 -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ROZPOCET\Rozpocet</dc:creator>
  <cp:lastModifiedBy>Ing. Barandovski</cp:lastModifiedBy>
  <dcterms:created xsi:type="dcterms:W3CDTF">2022-04-20T07:58:22Z</dcterms:created>
  <dcterms:modified xsi:type="dcterms:W3CDTF">2022-04-20T08:03:44Z</dcterms:modified>
</cp:coreProperties>
</file>